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autoCompressPictures="0" defaultThemeVersion="124226"/>
  <mc:AlternateContent xmlns:mc="http://schemas.openxmlformats.org/markup-compatibility/2006">
    <mc:Choice Requires="x15">
      <x15ac:absPath xmlns:x15ac="http://schemas.microsoft.com/office/spreadsheetml/2010/11/ac" url="https://nyco365.sharepoint.com/sites/ProjectControlsTeam/Shared Documents/ESTIMATING/Cost Estimate Template/00. Cost Estimating Template/1_WORKING/"/>
    </mc:Choice>
  </mc:AlternateContent>
  <xr:revisionPtr revIDLastSave="48" documentId="13_ncr:1_{401FB36E-44E1-4566-8CFE-6086AF55A732}" xr6:coauthVersionLast="47" xr6:coauthVersionMax="47" xr10:uidLastSave="{A5A3AC59-B26B-4382-AAF0-0A1C4A883464}"/>
  <bookViews>
    <workbookView xWindow="-120" yWindow="-120" windowWidth="23280" windowHeight="13920" tabRatio="914" firstSheet="3" activeTab="3" xr2:uid="{3E54D01E-9E68-4FE4-A7EC-485C9787AFD2}"/>
  </bookViews>
  <sheets>
    <sheet name="Submission Checklist _SD" sheetId="106" r:id="rId1"/>
    <sheet name="Cost Summary" sheetId="98" r:id="rId2"/>
    <sheet name="UnitPriceSchedule" sheetId="94" state="hidden" r:id="rId3"/>
    <sheet name="HardCost (Uniformat)" sheetId="108" r:id="rId4"/>
    <sheet name="Unit&amp;Abbreviation" sheetId="110" r:id="rId5"/>
    <sheet name="GeneralRequirements" sheetId="109" r:id="rId6"/>
    <sheet name="Construction Contract Allowance" sheetId="99" r:id="rId7"/>
    <sheet name="City's Construction Expenditure" sheetId="102" r:id="rId8"/>
    <sheet name="BasisOfEstimate" sheetId="90" r:id="rId9"/>
    <sheet name="Definitions" sheetId="100" r:id="rId10"/>
  </sheets>
  <externalReferences>
    <externalReference r:id="rId11"/>
  </externalReferences>
  <definedNames>
    <definedName name="_xlnm.Print_Area" localSheetId="8">BasisOfEstimate!$B$3:$K$71</definedName>
    <definedName name="_xlnm.Print_Area" localSheetId="7">'City''s Construction Expenditure'!$B$7:$D$17</definedName>
    <definedName name="_xlnm.Print_Area" localSheetId="6">'Construction Contract Allowance'!$B$7:$F$20</definedName>
    <definedName name="_xlnm.Print_Area" localSheetId="1">'Cost Summary'!$A$2:$M$28</definedName>
    <definedName name="_xlnm.Print_Area" localSheetId="5">GeneralRequirements!$A$3:$H$141</definedName>
    <definedName name="_xlnm.Print_Area" localSheetId="3">'HardCost (Uniformat)'!$A$1:$M$3252</definedName>
    <definedName name="_xlnm.Print_Area" localSheetId="0">'Submission Checklist _SD'!$A$2:$E$17</definedName>
    <definedName name="_xlnm.Print_Area" localSheetId="2">UnitPriceSchedule!$B$2:$I$15</definedName>
    <definedName name="_xlnm.Print_Titles" localSheetId="8">BasisOfEstimate!$17:$17</definedName>
    <definedName name="_xlnm.Print_Titles" localSheetId="5">GeneralRequirements!$3:$5</definedName>
    <definedName name="_xlnm.Print_Titles" localSheetId="3">'HardCost (Uniformat)'!$1:$5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102" l="1"/>
  <c r="B3" i="109" l="1"/>
  <c r="B3" i="108" l="1"/>
  <c r="F18" i="98"/>
  <c r="G10" i="108" l="1"/>
  <c r="G11" i="108" s="1"/>
  <c r="G12" i="108" s="1"/>
  <c r="G13" i="108" s="1"/>
  <c r="M10" i="108"/>
  <c r="M11" i="108"/>
  <c r="M12" i="108"/>
  <c r="M13" i="108"/>
  <c r="M14" i="108"/>
  <c r="M15" i="108"/>
  <c r="M16" i="108"/>
  <c r="L17" i="108"/>
  <c r="G18" i="108"/>
  <c r="G19" i="108" s="1"/>
  <c r="G20" i="108" s="1"/>
  <c r="G21" i="108" s="1"/>
  <c r="M18" i="108"/>
  <c r="M19" i="108"/>
  <c r="M20" i="108"/>
  <c r="M21" i="108"/>
  <c r="L22" i="108"/>
  <c r="G23" i="108"/>
  <c r="G24" i="108" s="1"/>
  <c r="G25" i="108" s="1"/>
  <c r="M23" i="108"/>
  <c r="M24" i="108"/>
  <c r="M25" i="108"/>
  <c r="L27" i="108"/>
  <c r="G28" i="108"/>
  <c r="M28" i="108"/>
  <c r="G30" i="108"/>
  <c r="M30" i="108"/>
  <c r="L31" i="108"/>
  <c r="G32" i="108"/>
  <c r="M32" i="108"/>
  <c r="L33" i="108"/>
  <c r="G34" i="108"/>
  <c r="M34" i="108"/>
  <c r="L35" i="108"/>
  <c r="G36" i="108"/>
  <c r="M36" i="108"/>
  <c r="L37" i="108"/>
  <c r="G38" i="108"/>
  <c r="M38" i="108"/>
  <c r="L39" i="108"/>
  <c r="G40" i="108"/>
  <c r="G41" i="108" s="1"/>
  <c r="M40" i="108"/>
  <c r="M41" i="108"/>
  <c r="L42" i="108"/>
  <c r="G43" i="108"/>
  <c r="M43" i="108"/>
  <c r="L44" i="108"/>
  <c r="G45" i="108"/>
  <c r="M45" i="108"/>
  <c r="L46" i="108"/>
  <c r="L47" i="108"/>
  <c r="L48" i="108"/>
  <c r="G49" i="108"/>
  <c r="G50" i="108" s="1"/>
  <c r="G51" i="108" s="1"/>
  <c r="M49" i="108"/>
  <c r="M50" i="108"/>
  <c r="M51" i="108"/>
  <c r="L52" i="108"/>
  <c r="G53" i="108"/>
  <c r="M53" i="108"/>
  <c r="L54" i="108"/>
  <c r="G55" i="108"/>
  <c r="G56" i="108" s="1"/>
  <c r="G57" i="108" s="1"/>
  <c r="G58" i="108" s="1"/>
  <c r="M55" i="108"/>
  <c r="M56" i="108"/>
  <c r="M57" i="108"/>
  <c r="M58" i="108"/>
  <c r="L59" i="108"/>
  <c r="L60" i="108"/>
  <c r="L61" i="108"/>
  <c r="G62" i="108"/>
  <c r="M62" i="108"/>
  <c r="L63" i="108"/>
  <c r="L64" i="108"/>
  <c r="G65" i="108"/>
  <c r="M65" i="108"/>
  <c r="L66" i="108"/>
  <c r="L67" i="108"/>
  <c r="G68" i="108"/>
  <c r="M68" i="108"/>
  <c r="L69" i="108"/>
  <c r="L70" i="108"/>
  <c r="G71" i="108"/>
  <c r="M71" i="108"/>
  <c r="L72" i="108"/>
  <c r="L73" i="108"/>
  <c r="G74" i="108"/>
  <c r="M74" i="108"/>
  <c r="L75" i="108"/>
  <c r="G76" i="108"/>
  <c r="M76" i="108"/>
  <c r="L77" i="108"/>
  <c r="G78" i="108"/>
  <c r="M78" i="108"/>
  <c r="L79" i="108"/>
  <c r="G80" i="108"/>
  <c r="M80" i="108"/>
  <c r="L81" i="108"/>
  <c r="G82" i="108"/>
  <c r="M82" i="108"/>
  <c r="L83" i="108"/>
  <c r="L84" i="108"/>
  <c r="L85" i="108"/>
  <c r="G86" i="108"/>
  <c r="M86" i="108"/>
  <c r="L87" i="108"/>
  <c r="G88" i="108"/>
  <c r="M88" i="108"/>
  <c r="L89" i="108"/>
  <c r="L90" i="108"/>
  <c r="G91" i="108"/>
  <c r="M91" i="108"/>
  <c r="L92" i="108"/>
  <c r="G93" i="108"/>
  <c r="M93" i="108"/>
  <c r="L94" i="108"/>
  <c r="L95" i="108"/>
  <c r="L96" i="108"/>
  <c r="G97" i="108"/>
  <c r="G98" i="108" s="1"/>
  <c r="M97" i="108"/>
  <c r="M98" i="108"/>
  <c r="L99" i="108"/>
  <c r="L100" i="108"/>
  <c r="G101" i="108"/>
  <c r="M101" i="108"/>
  <c r="L102" i="108"/>
  <c r="L103" i="108"/>
  <c r="G104" i="108"/>
  <c r="G105" i="108" s="1"/>
  <c r="G106" i="108" s="1"/>
  <c r="M104" i="108"/>
  <c r="M105" i="108"/>
  <c r="M106" i="108"/>
  <c r="L107" i="108"/>
  <c r="G108" i="108"/>
  <c r="G109" i="108" s="1"/>
  <c r="G110" i="108" s="1"/>
  <c r="G111" i="108" s="1"/>
  <c r="M108" i="108"/>
  <c r="M109" i="108"/>
  <c r="M110" i="108"/>
  <c r="M111" i="108"/>
  <c r="L112" i="108"/>
  <c r="G113" i="108"/>
  <c r="G114" i="108" s="1"/>
  <c r="M113" i="108"/>
  <c r="M114" i="108"/>
  <c r="L115" i="108"/>
  <c r="G116" i="108"/>
  <c r="M116" i="108"/>
  <c r="L117" i="108"/>
  <c r="G118" i="108"/>
  <c r="G119" i="108" s="1"/>
  <c r="G120" i="108" s="1"/>
  <c r="G121" i="108" s="1"/>
  <c r="G122" i="108" s="1"/>
  <c r="G123" i="108" s="1"/>
  <c r="M118" i="108"/>
  <c r="M119" i="108"/>
  <c r="M120" i="108"/>
  <c r="M121" i="108"/>
  <c r="M122" i="108"/>
  <c r="M123" i="108"/>
  <c r="L124" i="108"/>
  <c r="L125" i="108"/>
  <c r="G126" i="108"/>
  <c r="G127" i="108" s="1"/>
  <c r="G128" i="108" s="1"/>
  <c r="G129" i="108" s="1"/>
  <c r="M126" i="108"/>
  <c r="M127" i="108"/>
  <c r="M128" i="108"/>
  <c r="M129" i="108"/>
  <c r="L130" i="108"/>
  <c r="L131" i="108"/>
  <c r="L132" i="108"/>
  <c r="L133" i="108"/>
  <c r="G134" i="108"/>
  <c r="G135" i="108" s="1"/>
  <c r="G136" i="108" s="1"/>
  <c r="G137" i="108" s="1"/>
  <c r="G138" i="108" s="1"/>
  <c r="G139" i="108" s="1"/>
  <c r="G140" i="108" s="1"/>
  <c r="G141" i="108" s="1"/>
  <c r="G142" i="108" s="1"/>
  <c r="G143" i="108" s="1"/>
  <c r="G144" i="108" s="1"/>
  <c r="G145" i="108" s="1"/>
  <c r="G146" i="108" s="1"/>
  <c r="G147" i="108" s="1"/>
  <c r="G148" i="108" s="1"/>
  <c r="G149" i="108" s="1"/>
  <c r="G150" i="108" s="1"/>
  <c r="G151" i="108" s="1"/>
  <c r="G152" i="108" s="1"/>
  <c r="G153" i="108" s="1"/>
  <c r="G154" i="108" s="1"/>
  <c r="G155" i="108" s="1"/>
  <c r="G156" i="108" s="1"/>
  <c r="G157" i="108" s="1"/>
  <c r="G158" i="108" s="1"/>
  <c r="G159" i="108" s="1"/>
  <c r="G160" i="108" s="1"/>
  <c r="G161" i="108" s="1"/>
  <c r="G162" i="108" s="1"/>
  <c r="G163" i="108" s="1"/>
  <c r="M134" i="108"/>
  <c r="M135" i="108"/>
  <c r="M136" i="108"/>
  <c r="M137" i="108"/>
  <c r="M138" i="108"/>
  <c r="M139" i="108"/>
  <c r="M140" i="108"/>
  <c r="M141" i="108"/>
  <c r="M142" i="108"/>
  <c r="M143" i="108"/>
  <c r="M144" i="108"/>
  <c r="M145" i="108"/>
  <c r="M146" i="108"/>
  <c r="M147" i="108"/>
  <c r="M148" i="108"/>
  <c r="M149" i="108"/>
  <c r="M150" i="108"/>
  <c r="M151" i="108"/>
  <c r="M152" i="108"/>
  <c r="M153" i="108"/>
  <c r="M154" i="108"/>
  <c r="M155" i="108"/>
  <c r="M156" i="108"/>
  <c r="M157" i="108"/>
  <c r="M158" i="108"/>
  <c r="M159" i="108"/>
  <c r="M160" i="108"/>
  <c r="M161" i="108"/>
  <c r="M162" i="108"/>
  <c r="M163" i="108"/>
  <c r="L164" i="108"/>
  <c r="G165" i="108"/>
  <c r="G166" i="108" s="1"/>
  <c r="G167" i="108" s="1"/>
  <c r="G168" i="108" s="1"/>
  <c r="G169" i="108" s="1"/>
  <c r="G170" i="108" s="1"/>
  <c r="G171" i="108" s="1"/>
  <c r="G172" i="108" s="1"/>
  <c r="G173" i="108" s="1"/>
  <c r="G174" i="108" s="1"/>
  <c r="G175" i="108" s="1"/>
  <c r="G176" i="108" s="1"/>
  <c r="M165" i="108"/>
  <c r="M166" i="108"/>
  <c r="M167" i="108"/>
  <c r="M168" i="108"/>
  <c r="M169" i="108"/>
  <c r="M170" i="108"/>
  <c r="M171" i="108"/>
  <c r="M172" i="108"/>
  <c r="M173" i="108"/>
  <c r="M174" i="108"/>
  <c r="M175" i="108"/>
  <c r="M176" i="108"/>
  <c r="L177" i="108"/>
  <c r="G178" i="108"/>
  <c r="G179" i="108" s="1"/>
  <c r="G180" i="108" s="1"/>
  <c r="G181" i="108" s="1"/>
  <c r="G182" i="108" s="1"/>
  <c r="G183" i="108" s="1"/>
  <c r="G184" i="108" s="1"/>
  <c r="G185" i="108" s="1"/>
  <c r="G186" i="108" s="1"/>
  <c r="G187" i="108" s="1"/>
  <c r="G188" i="108" s="1"/>
  <c r="G189" i="108" s="1"/>
  <c r="G190" i="108" s="1"/>
  <c r="G191" i="108" s="1"/>
  <c r="G192" i="108" s="1"/>
  <c r="M178" i="108"/>
  <c r="M179" i="108"/>
  <c r="M180" i="108"/>
  <c r="M181" i="108"/>
  <c r="M182" i="108"/>
  <c r="M183" i="108"/>
  <c r="M184" i="108"/>
  <c r="M185" i="108"/>
  <c r="M186" i="108"/>
  <c r="M187" i="108"/>
  <c r="M188" i="108"/>
  <c r="M189" i="108"/>
  <c r="M190" i="108"/>
  <c r="M191" i="108"/>
  <c r="M192" i="108"/>
  <c r="L193" i="108"/>
  <c r="G194" i="108"/>
  <c r="G195" i="108" s="1"/>
  <c r="G196" i="108" s="1"/>
  <c r="G197" i="108" s="1"/>
  <c r="G198" i="108" s="1"/>
  <c r="G199" i="108" s="1"/>
  <c r="G200" i="108" s="1"/>
  <c r="G201" i="108" s="1"/>
  <c r="G202" i="108" s="1"/>
  <c r="G203" i="108" s="1"/>
  <c r="G204" i="108" s="1"/>
  <c r="G205" i="108" s="1"/>
  <c r="G206" i="108" s="1"/>
  <c r="G207" i="108" s="1"/>
  <c r="M194" i="108"/>
  <c r="M195" i="108"/>
  <c r="M196" i="108"/>
  <c r="M197" i="108"/>
  <c r="M198" i="108"/>
  <c r="M199" i="108"/>
  <c r="M200" i="108"/>
  <c r="M201" i="108"/>
  <c r="M202" i="108"/>
  <c r="M203" i="108"/>
  <c r="M204" i="108"/>
  <c r="M205" i="108"/>
  <c r="M206" i="108"/>
  <c r="M207" i="108"/>
  <c r="L208" i="108"/>
  <c r="G209" i="108"/>
  <c r="G210" i="108" s="1"/>
  <c r="G211" i="108" s="1"/>
  <c r="G212" i="108" s="1"/>
  <c r="G213" i="108" s="1"/>
  <c r="G214" i="108" s="1"/>
  <c r="G215" i="108" s="1"/>
  <c r="G216" i="108" s="1"/>
  <c r="G217" i="108" s="1"/>
  <c r="G218" i="108" s="1"/>
  <c r="G219" i="108" s="1"/>
  <c r="G220" i="108" s="1"/>
  <c r="G221" i="108" s="1"/>
  <c r="G222" i="108" s="1"/>
  <c r="M209" i="108"/>
  <c r="M210" i="108"/>
  <c r="M211" i="108"/>
  <c r="M212" i="108"/>
  <c r="M213" i="108"/>
  <c r="M214" i="108"/>
  <c r="M215" i="108"/>
  <c r="M216" i="108"/>
  <c r="M217" i="108"/>
  <c r="M218" i="108"/>
  <c r="M219" i="108"/>
  <c r="M220" i="108"/>
  <c r="M221" i="108"/>
  <c r="M222" i="108"/>
  <c r="L223" i="108"/>
  <c r="G224" i="108"/>
  <c r="G225" i="108" s="1"/>
  <c r="G226" i="108" s="1"/>
  <c r="G227" i="108" s="1"/>
  <c r="G228" i="108" s="1"/>
  <c r="G229" i="108" s="1"/>
  <c r="G230" i="108" s="1"/>
  <c r="G231" i="108" s="1"/>
  <c r="M224" i="108"/>
  <c r="M225" i="108"/>
  <c r="M226" i="108"/>
  <c r="M227" i="108"/>
  <c r="M228" i="108"/>
  <c r="M229" i="108"/>
  <c r="M230" i="108"/>
  <c r="M231" i="108"/>
  <c r="L232" i="108"/>
  <c r="L233" i="108"/>
  <c r="G234" i="108"/>
  <c r="G235" i="108" s="1"/>
  <c r="G236" i="108" s="1"/>
  <c r="G237" i="108" s="1"/>
  <c r="G238" i="108" s="1"/>
  <c r="G239" i="108" s="1"/>
  <c r="G240" i="108" s="1"/>
  <c r="G241" i="108" s="1"/>
  <c r="G242" i="108" s="1"/>
  <c r="G243" i="108" s="1"/>
  <c r="G244" i="108" s="1"/>
  <c r="G245" i="108" s="1"/>
  <c r="G246" i="108" s="1"/>
  <c r="G247" i="108" s="1"/>
  <c r="G248" i="108" s="1"/>
  <c r="G249" i="108" s="1"/>
  <c r="G250" i="108" s="1"/>
  <c r="G251" i="108" s="1"/>
  <c r="G252" i="108" s="1"/>
  <c r="G253" i="108" s="1"/>
  <c r="G254" i="108" s="1"/>
  <c r="G255" i="108" s="1"/>
  <c r="G256" i="108" s="1"/>
  <c r="G257" i="108" s="1"/>
  <c r="G258" i="108" s="1"/>
  <c r="G259" i="108" s="1"/>
  <c r="G260" i="108" s="1"/>
  <c r="G261" i="108" s="1"/>
  <c r="G262" i="108" s="1"/>
  <c r="G263" i="108" s="1"/>
  <c r="M234" i="108"/>
  <c r="M235" i="108"/>
  <c r="M236" i="108"/>
  <c r="M237" i="108"/>
  <c r="M238" i="108"/>
  <c r="M239" i="108"/>
  <c r="M240" i="108"/>
  <c r="M241" i="108"/>
  <c r="M242" i="108"/>
  <c r="M243" i="108"/>
  <c r="M244" i="108"/>
  <c r="M245" i="108"/>
  <c r="M246" i="108"/>
  <c r="M247" i="108"/>
  <c r="M248" i="108"/>
  <c r="M249" i="108"/>
  <c r="M250" i="108"/>
  <c r="M251" i="108"/>
  <c r="M252" i="108"/>
  <c r="M253" i="108"/>
  <c r="M254" i="108"/>
  <c r="M255" i="108"/>
  <c r="M256" i="108"/>
  <c r="M257" i="108"/>
  <c r="M258" i="108"/>
  <c r="M259" i="108"/>
  <c r="M260" i="108"/>
  <c r="M261" i="108"/>
  <c r="M262" i="108"/>
  <c r="M263" i="108"/>
  <c r="L264" i="108"/>
  <c r="G265" i="108"/>
  <c r="G266" i="108" s="1"/>
  <c r="G267" i="108" s="1"/>
  <c r="G268" i="108" s="1"/>
  <c r="G269" i="108" s="1"/>
  <c r="G270" i="108" s="1"/>
  <c r="G271" i="108" s="1"/>
  <c r="G272" i="108" s="1"/>
  <c r="G273" i="108" s="1"/>
  <c r="G274" i="108" s="1"/>
  <c r="G275" i="108" s="1"/>
  <c r="G276" i="108" s="1"/>
  <c r="G277" i="108" s="1"/>
  <c r="M265" i="108"/>
  <c r="M266" i="108"/>
  <c r="M267" i="108"/>
  <c r="M268" i="108"/>
  <c r="M269" i="108"/>
  <c r="M270" i="108"/>
  <c r="M271" i="108"/>
  <c r="M272" i="108"/>
  <c r="M273" i="108"/>
  <c r="M274" i="108"/>
  <c r="M275" i="108"/>
  <c r="M276" i="108"/>
  <c r="M277" i="108"/>
  <c r="L278" i="108"/>
  <c r="G279" i="108"/>
  <c r="G280" i="108" s="1"/>
  <c r="G281" i="108" s="1"/>
  <c r="G282" i="108" s="1"/>
  <c r="G283" i="108" s="1"/>
  <c r="G284" i="108" s="1"/>
  <c r="G285" i="108" s="1"/>
  <c r="G286" i="108" s="1"/>
  <c r="G287" i="108" s="1"/>
  <c r="G288" i="108" s="1"/>
  <c r="G289" i="108" s="1"/>
  <c r="G290" i="108" s="1"/>
  <c r="G291" i="108" s="1"/>
  <c r="G292" i="108" s="1"/>
  <c r="M279" i="108"/>
  <c r="M280" i="108"/>
  <c r="M281" i="108"/>
  <c r="M282" i="108"/>
  <c r="M283" i="108"/>
  <c r="M284" i="108"/>
  <c r="M285" i="108"/>
  <c r="M286" i="108"/>
  <c r="M287" i="108"/>
  <c r="M288" i="108"/>
  <c r="M289" i="108"/>
  <c r="M290" i="108"/>
  <c r="M291" i="108"/>
  <c r="M292" i="108"/>
  <c r="L293" i="108"/>
  <c r="G294" i="108"/>
  <c r="G295" i="108" s="1"/>
  <c r="G296" i="108" s="1"/>
  <c r="G297" i="108" s="1"/>
  <c r="G298" i="108" s="1"/>
  <c r="G299" i="108" s="1"/>
  <c r="G300" i="108" s="1"/>
  <c r="M294" i="108"/>
  <c r="M295" i="108"/>
  <c r="M296" i="108"/>
  <c r="M297" i="108"/>
  <c r="M298" i="108"/>
  <c r="M299" i="108"/>
  <c r="M300" i="108"/>
  <c r="L301" i="108"/>
  <c r="L302" i="108"/>
  <c r="G303" i="108"/>
  <c r="G304" i="108" s="1"/>
  <c r="G305" i="108" s="1"/>
  <c r="G306" i="108" s="1"/>
  <c r="G307" i="108" s="1"/>
  <c r="G308" i="108" s="1"/>
  <c r="G309" i="108" s="1"/>
  <c r="G310" i="108" s="1"/>
  <c r="M303" i="108"/>
  <c r="M304" i="108"/>
  <c r="M305" i="108"/>
  <c r="M306" i="108"/>
  <c r="M307" i="108"/>
  <c r="M308" i="108"/>
  <c r="M309" i="108"/>
  <c r="M310" i="108"/>
  <c r="L311" i="108"/>
  <c r="G312" i="108"/>
  <c r="M312" i="108"/>
  <c r="L313" i="108"/>
  <c r="G314" i="108"/>
  <c r="G315" i="108" s="1"/>
  <c r="G316" i="108" s="1"/>
  <c r="G317" i="108" s="1"/>
  <c r="G318" i="108" s="1"/>
  <c r="G319" i="108" s="1"/>
  <c r="M314" i="108"/>
  <c r="M315" i="108"/>
  <c r="M316" i="108"/>
  <c r="M317" i="108"/>
  <c r="M318" i="108"/>
  <c r="M319" i="108"/>
  <c r="L320" i="108"/>
  <c r="G321" i="108"/>
  <c r="M321" i="108"/>
  <c r="L322" i="108"/>
  <c r="G323" i="108"/>
  <c r="G324" i="108" s="1"/>
  <c r="G325" i="108" s="1"/>
  <c r="M323" i="108"/>
  <c r="M324" i="108"/>
  <c r="M325" i="108"/>
  <c r="L326" i="108"/>
  <c r="G327" i="108"/>
  <c r="M327" i="108"/>
  <c r="L328" i="108"/>
  <c r="L329" i="108"/>
  <c r="L330" i="108"/>
  <c r="G331" i="108"/>
  <c r="G332" i="108" s="1"/>
  <c r="G333" i="108" s="1"/>
  <c r="G334" i="108" s="1"/>
  <c r="G335" i="108" s="1"/>
  <c r="G336" i="108" s="1"/>
  <c r="G337" i="108" s="1"/>
  <c r="G338" i="108" s="1"/>
  <c r="G339" i="108" s="1"/>
  <c r="G340" i="108" s="1"/>
  <c r="G341" i="108" s="1"/>
  <c r="G342" i="108" s="1"/>
  <c r="G343" i="108" s="1"/>
  <c r="G344" i="108" s="1"/>
  <c r="G345" i="108" s="1"/>
  <c r="G346" i="108" s="1"/>
  <c r="G347" i="108" s="1"/>
  <c r="M331" i="108"/>
  <c r="M332" i="108"/>
  <c r="M333" i="108"/>
  <c r="M334" i="108"/>
  <c r="M335" i="108"/>
  <c r="M336" i="108"/>
  <c r="M337" i="108"/>
  <c r="M338" i="108"/>
  <c r="M339" i="108"/>
  <c r="M340" i="108"/>
  <c r="M341" i="108"/>
  <c r="M342" i="108"/>
  <c r="M343" i="108"/>
  <c r="M344" i="108"/>
  <c r="M345" i="108"/>
  <c r="M346" i="108"/>
  <c r="M347" i="108"/>
  <c r="L348" i="108"/>
  <c r="G349" i="108"/>
  <c r="G350" i="108" s="1"/>
  <c r="G351" i="108" s="1"/>
  <c r="G352" i="108" s="1"/>
  <c r="G353" i="108" s="1"/>
  <c r="G354" i="108" s="1"/>
  <c r="G355" i="108" s="1"/>
  <c r="M349" i="108"/>
  <c r="M350" i="108"/>
  <c r="M351" i="108"/>
  <c r="M352" i="108"/>
  <c r="M353" i="108"/>
  <c r="M354" i="108"/>
  <c r="M355" i="108"/>
  <c r="L356" i="108"/>
  <c r="G357" i="108"/>
  <c r="M357" i="108"/>
  <c r="L358" i="108"/>
  <c r="G359" i="108"/>
  <c r="G360" i="108" s="1"/>
  <c r="G361" i="108" s="1"/>
  <c r="G362" i="108" s="1"/>
  <c r="G363" i="108" s="1"/>
  <c r="M359" i="108"/>
  <c r="M360" i="108"/>
  <c r="M361" i="108"/>
  <c r="M362" i="108"/>
  <c r="M363" i="108"/>
  <c r="L364" i="108"/>
  <c r="G365" i="108"/>
  <c r="G366" i="108" s="1"/>
  <c r="G367" i="108" s="1"/>
  <c r="G368" i="108" s="1"/>
  <c r="G369" i="108" s="1"/>
  <c r="G370" i="108" s="1"/>
  <c r="G371" i="108" s="1"/>
  <c r="M365" i="108"/>
  <c r="M366" i="108"/>
  <c r="M367" i="108"/>
  <c r="M368" i="108"/>
  <c r="M369" i="108"/>
  <c r="M370" i="108"/>
  <c r="M371" i="108"/>
  <c r="L372" i="108"/>
  <c r="G373" i="108"/>
  <c r="G374" i="108" s="1"/>
  <c r="G375" i="108" s="1"/>
  <c r="M373" i="108"/>
  <c r="M374" i="108"/>
  <c r="M375" i="108"/>
  <c r="L376" i="108"/>
  <c r="G377" i="108"/>
  <c r="G378" i="108" s="1"/>
  <c r="G379" i="108" s="1"/>
  <c r="G380" i="108" s="1"/>
  <c r="G381" i="108" s="1"/>
  <c r="G382" i="108" s="1"/>
  <c r="M377" i="108"/>
  <c r="M378" i="108"/>
  <c r="M379" i="108"/>
  <c r="M380" i="108"/>
  <c r="M381" i="108"/>
  <c r="M382" i="108"/>
  <c r="L383" i="108"/>
  <c r="G384" i="108"/>
  <c r="G385" i="108" s="1"/>
  <c r="G386" i="108" s="1"/>
  <c r="G387" i="108" s="1"/>
  <c r="M384" i="108"/>
  <c r="M385" i="108"/>
  <c r="M386" i="108"/>
  <c r="M387" i="108"/>
  <c r="L388" i="108"/>
  <c r="L389" i="108"/>
  <c r="G390" i="108"/>
  <c r="G391" i="108" s="1"/>
  <c r="G392" i="108" s="1"/>
  <c r="M390" i="108"/>
  <c r="M391" i="108"/>
  <c r="M392" i="108"/>
  <c r="L393" i="108"/>
  <c r="G394" i="108"/>
  <c r="M394" i="108"/>
  <c r="L395" i="108"/>
  <c r="G396" i="108"/>
  <c r="M396" i="108"/>
  <c r="L397" i="108"/>
  <c r="G398" i="108"/>
  <c r="G399" i="108" s="1"/>
  <c r="G400" i="108" s="1"/>
  <c r="G401" i="108" s="1"/>
  <c r="G402" i="108" s="1"/>
  <c r="G403" i="108" s="1"/>
  <c r="G404" i="108" s="1"/>
  <c r="G405" i="108" s="1"/>
  <c r="G406" i="108" s="1"/>
  <c r="G407" i="108" s="1"/>
  <c r="G408" i="108" s="1"/>
  <c r="G409" i="108" s="1"/>
  <c r="G410" i="108" s="1"/>
  <c r="G411" i="108" s="1"/>
  <c r="G412" i="108" s="1"/>
  <c r="M398" i="108"/>
  <c r="M399" i="108"/>
  <c r="M400" i="108"/>
  <c r="M401" i="108"/>
  <c r="M402" i="108"/>
  <c r="M403" i="108"/>
  <c r="M404" i="108"/>
  <c r="M405" i="108"/>
  <c r="M406" i="108"/>
  <c r="M407" i="108"/>
  <c r="M408" i="108"/>
  <c r="M409" i="108"/>
  <c r="M410" i="108"/>
  <c r="M411" i="108"/>
  <c r="M412" i="108"/>
  <c r="L413" i="108"/>
  <c r="L414" i="108"/>
  <c r="G415" i="108"/>
  <c r="G416" i="108" s="1"/>
  <c r="G417" i="108" s="1"/>
  <c r="G418" i="108" s="1"/>
  <c r="G419" i="108" s="1"/>
  <c r="G420" i="108" s="1"/>
  <c r="G421" i="108" s="1"/>
  <c r="M415" i="108"/>
  <c r="M416" i="108"/>
  <c r="M417" i="108"/>
  <c r="M418" i="108"/>
  <c r="M419" i="108"/>
  <c r="M420" i="108"/>
  <c r="M421" i="108"/>
  <c r="L422" i="108"/>
  <c r="G423" i="108"/>
  <c r="M423" i="108"/>
  <c r="L424" i="108"/>
  <c r="G425" i="108"/>
  <c r="G426" i="108" s="1"/>
  <c r="G427" i="108" s="1"/>
  <c r="G428" i="108" s="1"/>
  <c r="G429" i="108" s="1"/>
  <c r="G430" i="108" s="1"/>
  <c r="G431" i="108" s="1"/>
  <c r="M425" i="108"/>
  <c r="M426" i="108"/>
  <c r="M427" i="108"/>
  <c r="M428" i="108"/>
  <c r="M429" i="108"/>
  <c r="M430" i="108"/>
  <c r="M431" i="108"/>
  <c r="L432" i="108"/>
  <c r="G433" i="108"/>
  <c r="G434" i="108" s="1"/>
  <c r="G435" i="108" s="1"/>
  <c r="G436" i="108" s="1"/>
  <c r="G437" i="108" s="1"/>
  <c r="G438" i="108" s="1"/>
  <c r="G439" i="108" s="1"/>
  <c r="G440" i="108" s="1"/>
  <c r="G441" i="108" s="1"/>
  <c r="G442" i="108" s="1"/>
  <c r="G443" i="108" s="1"/>
  <c r="G444" i="108" s="1"/>
  <c r="G445" i="108" s="1"/>
  <c r="M433" i="108"/>
  <c r="M434" i="108"/>
  <c r="M435" i="108"/>
  <c r="M436" i="108"/>
  <c r="M437" i="108"/>
  <c r="M438" i="108"/>
  <c r="M439" i="108"/>
  <c r="M440" i="108"/>
  <c r="M441" i="108"/>
  <c r="M442" i="108"/>
  <c r="M443" i="108"/>
  <c r="M444" i="108"/>
  <c r="M445" i="108"/>
  <c r="L446" i="108"/>
  <c r="G447" i="108"/>
  <c r="G448" i="108" s="1"/>
  <c r="M447" i="108"/>
  <c r="M448" i="108"/>
  <c r="L449" i="108"/>
  <c r="G450" i="108"/>
  <c r="M450" i="108"/>
  <c r="L451" i="108"/>
  <c r="G452" i="108"/>
  <c r="G453" i="108" s="1"/>
  <c r="G454" i="108" s="1"/>
  <c r="G455" i="108" s="1"/>
  <c r="G456" i="108" s="1"/>
  <c r="M452" i="108"/>
  <c r="M453" i="108"/>
  <c r="M454" i="108"/>
  <c r="M455" i="108"/>
  <c r="M456" i="108"/>
  <c r="L457" i="108"/>
  <c r="L458" i="108"/>
  <c r="G459" i="108"/>
  <c r="G460" i="108" s="1"/>
  <c r="G461" i="108" s="1"/>
  <c r="G462" i="108" s="1"/>
  <c r="G463" i="108" s="1"/>
  <c r="G464" i="108" s="1"/>
  <c r="G465" i="108" s="1"/>
  <c r="G466" i="108" s="1"/>
  <c r="M459" i="108"/>
  <c r="M460" i="108"/>
  <c r="M461" i="108"/>
  <c r="M462" i="108"/>
  <c r="M463" i="108"/>
  <c r="M464" i="108"/>
  <c r="M465" i="108"/>
  <c r="M466" i="108"/>
  <c r="L467" i="108"/>
  <c r="G468" i="108"/>
  <c r="M468" i="108"/>
  <c r="L469" i="108"/>
  <c r="L470" i="108"/>
  <c r="G471" i="108"/>
  <c r="G472" i="108" s="1"/>
  <c r="G473" i="108" s="1"/>
  <c r="G474" i="108" s="1"/>
  <c r="G475" i="108" s="1"/>
  <c r="M471" i="108"/>
  <c r="M472" i="108"/>
  <c r="M473" i="108"/>
  <c r="M474" i="108"/>
  <c r="M475" i="108"/>
  <c r="L476" i="108"/>
  <c r="G477" i="108"/>
  <c r="G478" i="108" s="1"/>
  <c r="G479" i="108" s="1"/>
  <c r="G480" i="108" s="1"/>
  <c r="M477" i="108"/>
  <c r="M478" i="108"/>
  <c r="M479" i="108"/>
  <c r="M480" i="108"/>
  <c r="L481" i="108"/>
  <c r="G482" i="108"/>
  <c r="G483" i="108" s="1"/>
  <c r="G484" i="108" s="1"/>
  <c r="G485" i="108" s="1"/>
  <c r="G486" i="108" s="1"/>
  <c r="G487" i="108" s="1"/>
  <c r="G488" i="108" s="1"/>
  <c r="G489" i="108" s="1"/>
  <c r="G490" i="108" s="1"/>
  <c r="G491" i="108" s="1"/>
  <c r="G492" i="108" s="1"/>
  <c r="G493" i="108" s="1"/>
  <c r="G494" i="108" s="1"/>
  <c r="G495" i="108" s="1"/>
  <c r="M482" i="108"/>
  <c r="M483" i="108"/>
  <c r="M484" i="108"/>
  <c r="M485" i="108"/>
  <c r="M486" i="108"/>
  <c r="M487" i="108"/>
  <c r="M488" i="108"/>
  <c r="M489" i="108"/>
  <c r="M490" i="108"/>
  <c r="M491" i="108"/>
  <c r="M492" i="108"/>
  <c r="M493" i="108"/>
  <c r="M494" i="108"/>
  <c r="M495" i="108"/>
  <c r="L496" i="108"/>
  <c r="G497" i="108"/>
  <c r="G498" i="108" s="1"/>
  <c r="G499" i="108" s="1"/>
  <c r="G500" i="108" s="1"/>
  <c r="G501" i="108" s="1"/>
  <c r="G502" i="108" s="1"/>
  <c r="G503" i="108" s="1"/>
  <c r="G504" i="108" s="1"/>
  <c r="G505" i="108" s="1"/>
  <c r="M497" i="108"/>
  <c r="M498" i="108"/>
  <c r="M499" i="108"/>
  <c r="M500" i="108"/>
  <c r="M501" i="108"/>
  <c r="M502" i="108"/>
  <c r="M503" i="108"/>
  <c r="M504" i="108"/>
  <c r="M505" i="108"/>
  <c r="L506" i="108"/>
  <c r="G507" i="108"/>
  <c r="M507" i="108"/>
  <c r="L508" i="108"/>
  <c r="L509" i="108"/>
  <c r="G510" i="108"/>
  <c r="G511" i="108" s="1"/>
  <c r="G512" i="108" s="1"/>
  <c r="G513" i="108" s="1"/>
  <c r="G514" i="108" s="1"/>
  <c r="M510" i="108"/>
  <c r="M511" i="108"/>
  <c r="M512" i="108"/>
  <c r="M513" i="108"/>
  <c r="M514" i="108"/>
  <c r="L515" i="108"/>
  <c r="L516" i="108"/>
  <c r="L517" i="108"/>
  <c r="G518" i="108"/>
  <c r="G519" i="108" s="1"/>
  <c r="G520" i="108" s="1"/>
  <c r="G521" i="108" s="1"/>
  <c r="G522" i="108" s="1"/>
  <c r="G523" i="108" s="1"/>
  <c r="G524" i="108" s="1"/>
  <c r="G525" i="108" s="1"/>
  <c r="G526" i="108" s="1"/>
  <c r="G527" i="108" s="1"/>
  <c r="G528" i="108" s="1"/>
  <c r="G529" i="108" s="1"/>
  <c r="G530" i="108" s="1"/>
  <c r="G531" i="108" s="1"/>
  <c r="G532" i="108" s="1"/>
  <c r="G533" i="108" s="1"/>
  <c r="G534" i="108" s="1"/>
  <c r="G535" i="108" s="1"/>
  <c r="G536" i="108" s="1"/>
  <c r="G537" i="108" s="1"/>
  <c r="M518" i="108"/>
  <c r="M519" i="108"/>
  <c r="M520" i="108"/>
  <c r="M521" i="108"/>
  <c r="M522" i="108"/>
  <c r="M523" i="108"/>
  <c r="M524" i="108"/>
  <c r="M525" i="108"/>
  <c r="M526" i="108"/>
  <c r="M527" i="108"/>
  <c r="M528" i="108"/>
  <c r="M529" i="108"/>
  <c r="M530" i="108"/>
  <c r="M531" i="108"/>
  <c r="M532" i="108"/>
  <c r="M533" i="108"/>
  <c r="M534" i="108"/>
  <c r="M535" i="108"/>
  <c r="M536" i="108"/>
  <c r="M537" i="108"/>
  <c r="L538" i="108"/>
  <c r="G539" i="108"/>
  <c r="G540" i="108" s="1"/>
  <c r="G541" i="108" s="1"/>
  <c r="G542" i="108" s="1"/>
  <c r="G543" i="108" s="1"/>
  <c r="G544" i="108" s="1"/>
  <c r="G545" i="108" s="1"/>
  <c r="G546" i="108" s="1"/>
  <c r="G547" i="108" s="1"/>
  <c r="G548" i="108" s="1"/>
  <c r="G549" i="108" s="1"/>
  <c r="G550" i="108" s="1"/>
  <c r="G551" i="108" s="1"/>
  <c r="G552" i="108" s="1"/>
  <c r="G553" i="108" s="1"/>
  <c r="G554" i="108" s="1"/>
  <c r="G555" i="108" s="1"/>
  <c r="G556" i="108" s="1"/>
  <c r="G557" i="108" s="1"/>
  <c r="G558" i="108" s="1"/>
  <c r="M539" i="108"/>
  <c r="M540" i="108"/>
  <c r="M541" i="108"/>
  <c r="M542" i="108"/>
  <c r="M543" i="108"/>
  <c r="M544" i="108"/>
  <c r="M545" i="108"/>
  <c r="M546" i="108"/>
  <c r="M547" i="108"/>
  <c r="M548" i="108"/>
  <c r="M549" i="108"/>
  <c r="M550" i="108"/>
  <c r="M551" i="108"/>
  <c r="M552" i="108"/>
  <c r="M553" i="108"/>
  <c r="M554" i="108"/>
  <c r="M555" i="108"/>
  <c r="M556" i="108"/>
  <c r="M557" i="108"/>
  <c r="M558" i="108"/>
  <c r="L559" i="108"/>
  <c r="G560" i="108"/>
  <c r="M560" i="108"/>
  <c r="L561" i="108"/>
  <c r="G562" i="108"/>
  <c r="G563" i="108" s="1"/>
  <c r="G564" i="108" s="1"/>
  <c r="G565" i="108" s="1"/>
  <c r="G566" i="108" s="1"/>
  <c r="G567" i="108" s="1"/>
  <c r="G568" i="108" s="1"/>
  <c r="G569" i="108" s="1"/>
  <c r="G570" i="108" s="1"/>
  <c r="G571" i="108" s="1"/>
  <c r="M562" i="108"/>
  <c r="M563" i="108"/>
  <c r="M564" i="108"/>
  <c r="M565" i="108"/>
  <c r="M566" i="108"/>
  <c r="M567" i="108"/>
  <c r="M568" i="108"/>
  <c r="M569" i="108"/>
  <c r="M570" i="108"/>
  <c r="M571" i="108"/>
  <c r="L573" i="108"/>
  <c r="G574" i="108"/>
  <c r="G575" i="108" s="1"/>
  <c r="G576" i="108" s="1"/>
  <c r="G577" i="108" s="1"/>
  <c r="G578" i="108" s="1"/>
  <c r="G579" i="108" s="1"/>
  <c r="G580" i="108" s="1"/>
  <c r="M574" i="108"/>
  <c r="M575" i="108"/>
  <c r="M576" i="108"/>
  <c r="M577" i="108"/>
  <c r="M578" i="108"/>
  <c r="M579" i="108"/>
  <c r="M580" i="108"/>
  <c r="L581" i="108"/>
  <c r="G582" i="108"/>
  <c r="G583" i="108" s="1"/>
  <c r="G584" i="108" s="1"/>
  <c r="G585" i="108" s="1"/>
  <c r="G586" i="108" s="1"/>
  <c r="M582" i="108"/>
  <c r="M583" i="108"/>
  <c r="M584" i="108"/>
  <c r="M585" i="108"/>
  <c r="M586" i="108"/>
  <c r="L587" i="108"/>
  <c r="G588" i="108"/>
  <c r="G589" i="108" s="1"/>
  <c r="G590" i="108" s="1"/>
  <c r="G591" i="108" s="1"/>
  <c r="G592" i="108" s="1"/>
  <c r="M588" i="108"/>
  <c r="M589" i="108"/>
  <c r="M590" i="108"/>
  <c r="M591" i="108"/>
  <c r="M592" i="108"/>
  <c r="L593" i="108"/>
  <c r="L594" i="108"/>
  <c r="G595" i="108"/>
  <c r="M595" i="108"/>
  <c r="L596" i="108"/>
  <c r="G597" i="108"/>
  <c r="M597" i="108"/>
  <c r="L598" i="108"/>
  <c r="G599" i="108"/>
  <c r="G600" i="108" s="1"/>
  <c r="G601" i="108" s="1"/>
  <c r="M599" i="108"/>
  <c r="M600" i="108"/>
  <c r="M601" i="108"/>
  <c r="L602" i="108"/>
  <c r="G603" i="108"/>
  <c r="G604" i="108" s="1"/>
  <c r="G605" i="108" s="1"/>
  <c r="G606" i="108" s="1"/>
  <c r="G607" i="108" s="1"/>
  <c r="G608" i="108" s="1"/>
  <c r="G609" i="108" s="1"/>
  <c r="G610" i="108" s="1"/>
  <c r="G611" i="108" s="1"/>
  <c r="M603" i="108"/>
  <c r="M604" i="108"/>
  <c r="M605" i="108"/>
  <c r="M606" i="108"/>
  <c r="M607" i="108"/>
  <c r="M608" i="108"/>
  <c r="M609" i="108"/>
  <c r="M610" i="108"/>
  <c r="M611" i="108"/>
  <c r="L612" i="108"/>
  <c r="L613" i="108"/>
  <c r="G614" i="108"/>
  <c r="G615" i="108" s="1"/>
  <c r="G616" i="108" s="1"/>
  <c r="G617" i="108" s="1"/>
  <c r="G618" i="108" s="1"/>
  <c r="G619" i="108" s="1"/>
  <c r="G620" i="108" s="1"/>
  <c r="G621" i="108" s="1"/>
  <c r="G622" i="108" s="1"/>
  <c r="G623" i="108" s="1"/>
  <c r="G624" i="108" s="1"/>
  <c r="G625" i="108" s="1"/>
  <c r="G626" i="108" s="1"/>
  <c r="G627" i="108" s="1"/>
  <c r="G628" i="108" s="1"/>
  <c r="M614" i="108"/>
  <c r="M615" i="108"/>
  <c r="M616" i="108"/>
  <c r="M617" i="108"/>
  <c r="M618" i="108"/>
  <c r="M619" i="108"/>
  <c r="M620" i="108"/>
  <c r="M621" i="108"/>
  <c r="M622" i="108"/>
  <c r="M623" i="108"/>
  <c r="M624" i="108"/>
  <c r="M625" i="108"/>
  <c r="M626" i="108"/>
  <c r="M627" i="108"/>
  <c r="M628" i="108"/>
  <c r="L629" i="108"/>
  <c r="G630" i="108"/>
  <c r="G631" i="108" s="1"/>
  <c r="M630" i="108"/>
  <c r="M631" i="108"/>
  <c r="L632" i="108"/>
  <c r="G633" i="108"/>
  <c r="G634" i="108" s="1"/>
  <c r="G635" i="108" s="1"/>
  <c r="G636" i="108" s="1"/>
  <c r="G637" i="108" s="1"/>
  <c r="M633" i="108"/>
  <c r="M634" i="108"/>
  <c r="M635" i="108"/>
  <c r="M636" i="108"/>
  <c r="M637" i="108"/>
  <c r="L638" i="108"/>
  <c r="L639" i="108"/>
  <c r="G640" i="108"/>
  <c r="G641" i="108" s="1"/>
  <c r="G642" i="108" s="1"/>
  <c r="G643" i="108" s="1"/>
  <c r="G644" i="108" s="1"/>
  <c r="G645" i="108" s="1"/>
  <c r="M640" i="108"/>
  <c r="M641" i="108"/>
  <c r="M642" i="108"/>
  <c r="M643" i="108"/>
  <c r="M644" i="108"/>
  <c r="M645" i="108"/>
  <c r="L646" i="108"/>
  <c r="G647" i="108"/>
  <c r="G648" i="108" s="1"/>
  <c r="G649" i="108" s="1"/>
  <c r="G650" i="108" s="1"/>
  <c r="G651" i="108" s="1"/>
  <c r="G652" i="108" s="1"/>
  <c r="G653" i="108" s="1"/>
  <c r="M647" i="108"/>
  <c r="M648" i="108"/>
  <c r="M649" i="108"/>
  <c r="M650" i="108"/>
  <c r="M651" i="108"/>
  <c r="M652" i="108"/>
  <c r="M653" i="108"/>
  <c r="L654" i="108"/>
  <c r="G655" i="108"/>
  <c r="G656" i="108" s="1"/>
  <c r="G657" i="108" s="1"/>
  <c r="G658" i="108" s="1"/>
  <c r="G659" i="108" s="1"/>
  <c r="G660" i="108" s="1"/>
  <c r="M655" i="108"/>
  <c r="M656" i="108"/>
  <c r="M657" i="108"/>
  <c r="M658" i="108"/>
  <c r="M659" i="108"/>
  <c r="M660" i="108"/>
  <c r="L661" i="108"/>
  <c r="L663" i="108"/>
  <c r="G665" i="108"/>
  <c r="G666" i="108" s="1"/>
  <c r="G667" i="108" s="1"/>
  <c r="G668" i="108" s="1"/>
  <c r="G669" i="108" s="1"/>
  <c r="G670" i="108" s="1"/>
  <c r="G671" i="108" s="1"/>
  <c r="M665" i="108"/>
  <c r="M666" i="108"/>
  <c r="M667" i="108"/>
  <c r="M668" i="108"/>
  <c r="M669" i="108"/>
  <c r="M670" i="108"/>
  <c r="M671" i="108"/>
  <c r="L672" i="108"/>
  <c r="G673" i="108"/>
  <c r="M673" i="108"/>
  <c r="L674" i="108"/>
  <c r="G675" i="108"/>
  <c r="G676" i="108" s="1"/>
  <c r="G677" i="108" s="1"/>
  <c r="G678" i="108" s="1"/>
  <c r="G679" i="108" s="1"/>
  <c r="G680" i="108" s="1"/>
  <c r="G681" i="108" s="1"/>
  <c r="G682" i="108" s="1"/>
  <c r="G683" i="108" s="1"/>
  <c r="G684" i="108" s="1"/>
  <c r="G685" i="108" s="1"/>
  <c r="G686" i="108" s="1"/>
  <c r="M675" i="108"/>
  <c r="M676" i="108"/>
  <c r="M677" i="108"/>
  <c r="M678" i="108"/>
  <c r="M679" i="108"/>
  <c r="M680" i="108"/>
  <c r="M681" i="108"/>
  <c r="M682" i="108"/>
  <c r="M683" i="108"/>
  <c r="M684" i="108"/>
  <c r="M685" i="108"/>
  <c r="M686" i="108"/>
  <c r="L687" i="108"/>
  <c r="G688" i="108"/>
  <c r="G689" i="108" s="1"/>
  <c r="G690" i="108" s="1"/>
  <c r="G691" i="108" s="1"/>
  <c r="G692" i="108" s="1"/>
  <c r="G693" i="108" s="1"/>
  <c r="G694" i="108" s="1"/>
  <c r="G695" i="108" s="1"/>
  <c r="G696" i="108" s="1"/>
  <c r="G697" i="108" s="1"/>
  <c r="G698" i="108" s="1"/>
  <c r="M688" i="108"/>
  <c r="M689" i="108"/>
  <c r="M690" i="108"/>
  <c r="M691" i="108"/>
  <c r="M692" i="108"/>
  <c r="M693" i="108"/>
  <c r="M694" i="108"/>
  <c r="M695" i="108"/>
  <c r="M696" i="108"/>
  <c r="M697" i="108"/>
  <c r="M698" i="108"/>
  <c r="L699" i="108"/>
  <c r="G700" i="108"/>
  <c r="G701" i="108" s="1"/>
  <c r="M700" i="108"/>
  <c r="M701" i="108"/>
  <c r="L702" i="108"/>
  <c r="G703" i="108"/>
  <c r="G704" i="108" s="1"/>
  <c r="G705" i="108" s="1"/>
  <c r="G706" i="108" s="1"/>
  <c r="M703" i="108"/>
  <c r="M704" i="108"/>
  <c r="M705" i="108"/>
  <c r="M706" i="108"/>
  <c r="L707" i="108"/>
  <c r="L708" i="108"/>
  <c r="G709" i="108"/>
  <c r="M709" i="108"/>
  <c r="L710" i="108"/>
  <c r="G711" i="108"/>
  <c r="M711" i="108"/>
  <c r="L712" i="108"/>
  <c r="G713" i="108"/>
  <c r="G714" i="108" s="1"/>
  <c r="G715" i="108" s="1"/>
  <c r="G716" i="108" s="1"/>
  <c r="G717" i="108" s="1"/>
  <c r="G718" i="108" s="1"/>
  <c r="G719" i="108" s="1"/>
  <c r="G720" i="108" s="1"/>
  <c r="G721" i="108" s="1"/>
  <c r="G722" i="108" s="1"/>
  <c r="G723" i="108" s="1"/>
  <c r="M713" i="108"/>
  <c r="M714" i="108"/>
  <c r="M715" i="108"/>
  <c r="M716" i="108"/>
  <c r="M717" i="108"/>
  <c r="M718" i="108"/>
  <c r="M719" i="108"/>
  <c r="M720" i="108"/>
  <c r="M721" i="108"/>
  <c r="M722" i="108"/>
  <c r="M723" i="108"/>
  <c r="L724" i="108"/>
  <c r="G725" i="108"/>
  <c r="G726" i="108" s="1"/>
  <c r="G727" i="108" s="1"/>
  <c r="G728" i="108" s="1"/>
  <c r="M725" i="108"/>
  <c r="M726" i="108"/>
  <c r="M727" i="108"/>
  <c r="M728" i="108"/>
  <c r="L729" i="108"/>
  <c r="L730" i="108"/>
  <c r="G731" i="108"/>
  <c r="M731" i="108"/>
  <c r="L732" i="108"/>
  <c r="G733" i="108"/>
  <c r="G734" i="108" s="1"/>
  <c r="G735" i="108" s="1"/>
  <c r="G736" i="108" s="1"/>
  <c r="G737" i="108" s="1"/>
  <c r="G738" i="108" s="1"/>
  <c r="M733" i="108"/>
  <c r="M734" i="108"/>
  <c r="M735" i="108"/>
  <c r="M736" i="108"/>
  <c r="M737" i="108"/>
  <c r="M738" i="108"/>
  <c r="L739" i="108"/>
  <c r="G740" i="108"/>
  <c r="G741" i="108" s="1"/>
  <c r="M740" i="108"/>
  <c r="M741" i="108"/>
  <c r="L742" i="108"/>
  <c r="G743" i="108"/>
  <c r="M743" i="108"/>
  <c r="L744" i="108"/>
  <c r="G745" i="108"/>
  <c r="G746" i="108" s="1"/>
  <c r="M745" i="108"/>
  <c r="M746" i="108"/>
  <c r="L747" i="108"/>
  <c r="G748" i="108"/>
  <c r="G749" i="108" s="1"/>
  <c r="G750" i="108" s="1"/>
  <c r="G751" i="108" s="1"/>
  <c r="G752" i="108" s="1"/>
  <c r="M748" i="108"/>
  <c r="M749" i="108"/>
  <c r="M750" i="108"/>
  <c r="M751" i="108"/>
  <c r="M752" i="108"/>
  <c r="L753" i="108"/>
  <c r="G754" i="108"/>
  <c r="G755" i="108" s="1"/>
  <c r="G756" i="108" s="1"/>
  <c r="G757" i="108" s="1"/>
  <c r="G758" i="108" s="1"/>
  <c r="G759" i="108" s="1"/>
  <c r="G760" i="108" s="1"/>
  <c r="G761" i="108" s="1"/>
  <c r="G762" i="108" s="1"/>
  <c r="G763" i="108" s="1"/>
  <c r="G764" i="108" s="1"/>
  <c r="G765" i="108" s="1"/>
  <c r="G766" i="108" s="1"/>
  <c r="G767" i="108" s="1"/>
  <c r="G768" i="108" s="1"/>
  <c r="G769" i="108" s="1"/>
  <c r="G770" i="108" s="1"/>
  <c r="M754" i="108"/>
  <c r="M755" i="108"/>
  <c r="M756" i="108"/>
  <c r="M757" i="108"/>
  <c r="M758" i="108"/>
  <c r="M759" i="108"/>
  <c r="M760" i="108"/>
  <c r="M761" i="108"/>
  <c r="M762" i="108"/>
  <c r="M763" i="108"/>
  <c r="M764" i="108"/>
  <c r="M765" i="108"/>
  <c r="M766" i="108"/>
  <c r="M767" i="108"/>
  <c r="M768" i="108"/>
  <c r="M769" i="108"/>
  <c r="M770" i="108"/>
  <c r="L771" i="108"/>
  <c r="G772" i="108"/>
  <c r="M772" i="108"/>
  <c r="L773" i="108"/>
  <c r="G774" i="108"/>
  <c r="G775" i="108" s="1"/>
  <c r="G776" i="108" s="1"/>
  <c r="G777" i="108" s="1"/>
  <c r="G778" i="108" s="1"/>
  <c r="M774" i="108"/>
  <c r="M775" i="108"/>
  <c r="M776" i="108"/>
  <c r="M777" i="108"/>
  <c r="M778" i="108"/>
  <c r="L779" i="108"/>
  <c r="L780" i="108"/>
  <c r="G781" i="108"/>
  <c r="G782" i="108" s="1"/>
  <c r="G783" i="108" s="1"/>
  <c r="M781" i="108"/>
  <c r="M782" i="108"/>
  <c r="M783" i="108"/>
  <c r="L784" i="108"/>
  <c r="G785" i="108"/>
  <c r="G786" i="108" s="1"/>
  <c r="M785" i="108"/>
  <c r="M786" i="108"/>
  <c r="L787" i="108"/>
  <c r="L788" i="108"/>
  <c r="G789" i="108"/>
  <c r="M789" i="108"/>
  <c r="L790" i="108"/>
  <c r="G791" i="108"/>
  <c r="M791" i="108"/>
  <c r="L792" i="108"/>
  <c r="L793" i="108"/>
  <c r="G794" i="108"/>
  <c r="G795" i="108" s="1"/>
  <c r="M794" i="108"/>
  <c r="M795" i="108"/>
  <c r="L796" i="108"/>
  <c r="G797" i="108"/>
  <c r="G798" i="108" s="1"/>
  <c r="G799" i="108" s="1"/>
  <c r="M797" i="108"/>
  <c r="M798" i="108"/>
  <c r="M799" i="108"/>
  <c r="L800" i="108"/>
  <c r="G801" i="108"/>
  <c r="G802" i="108" s="1"/>
  <c r="M801" i="108"/>
  <c r="M802" i="108"/>
  <c r="L803" i="108"/>
  <c r="G804" i="108"/>
  <c r="G805" i="108" s="1"/>
  <c r="G806" i="108" s="1"/>
  <c r="M804" i="108"/>
  <c r="M805" i="108"/>
  <c r="M806" i="108"/>
  <c r="L807" i="108"/>
  <c r="G808" i="108"/>
  <c r="M808" i="108"/>
  <c r="L809" i="108"/>
  <c r="L810" i="108"/>
  <c r="G811" i="108"/>
  <c r="G812" i="108" s="1"/>
  <c r="G813" i="108" s="1"/>
  <c r="G814" i="108" s="1"/>
  <c r="G815" i="108" s="1"/>
  <c r="G816" i="108" s="1"/>
  <c r="G817" i="108" s="1"/>
  <c r="G818" i="108" s="1"/>
  <c r="G819" i="108" s="1"/>
  <c r="M811" i="108"/>
  <c r="M812" i="108"/>
  <c r="M813" i="108"/>
  <c r="M814" i="108"/>
  <c r="M815" i="108"/>
  <c r="M816" i="108"/>
  <c r="M817" i="108"/>
  <c r="M818" i="108"/>
  <c r="M819" i="108"/>
  <c r="L820" i="108"/>
  <c r="G821" i="108"/>
  <c r="G822" i="108" s="1"/>
  <c r="G823" i="108" s="1"/>
  <c r="G824" i="108" s="1"/>
  <c r="G825" i="108" s="1"/>
  <c r="M821" i="108"/>
  <c r="M822" i="108"/>
  <c r="M823" i="108"/>
  <c r="M824" i="108"/>
  <c r="M825" i="108"/>
  <c r="L826" i="108"/>
  <c r="G827" i="108"/>
  <c r="G828" i="108" s="1"/>
  <c r="G829" i="108" s="1"/>
  <c r="G830" i="108" s="1"/>
  <c r="G831" i="108" s="1"/>
  <c r="G832" i="108" s="1"/>
  <c r="G833" i="108" s="1"/>
  <c r="G834" i="108" s="1"/>
  <c r="G835" i="108" s="1"/>
  <c r="G836" i="108" s="1"/>
  <c r="G837" i="108" s="1"/>
  <c r="G838" i="108" s="1"/>
  <c r="G839" i="108" s="1"/>
  <c r="G840" i="108" s="1"/>
  <c r="G841" i="108" s="1"/>
  <c r="M827" i="108"/>
  <c r="M828" i="108"/>
  <c r="M829" i="108"/>
  <c r="M830" i="108"/>
  <c r="M831" i="108"/>
  <c r="M832" i="108"/>
  <c r="M833" i="108"/>
  <c r="M834" i="108"/>
  <c r="M835" i="108"/>
  <c r="M836" i="108"/>
  <c r="M837" i="108"/>
  <c r="M838" i="108"/>
  <c r="M839" i="108"/>
  <c r="M840" i="108"/>
  <c r="M841" i="108"/>
  <c r="L842" i="108"/>
  <c r="G843" i="108"/>
  <c r="G844" i="108" s="1"/>
  <c r="G845" i="108" s="1"/>
  <c r="G846" i="108" s="1"/>
  <c r="G847" i="108" s="1"/>
  <c r="M843" i="108"/>
  <c r="M844" i="108"/>
  <c r="M845" i="108"/>
  <c r="M846" i="108"/>
  <c r="M847" i="108"/>
  <c r="L848" i="108"/>
  <c r="G849" i="108"/>
  <c r="G850" i="108" s="1"/>
  <c r="G851" i="108" s="1"/>
  <c r="M849" i="108"/>
  <c r="M850" i="108"/>
  <c r="M851" i="108"/>
  <c r="L852" i="108"/>
  <c r="G853" i="108"/>
  <c r="G854" i="108" s="1"/>
  <c r="G855" i="108" s="1"/>
  <c r="G856" i="108" s="1"/>
  <c r="G857" i="108" s="1"/>
  <c r="M853" i="108"/>
  <c r="M854" i="108"/>
  <c r="M855" i="108"/>
  <c r="M856" i="108"/>
  <c r="M857" i="108"/>
  <c r="L858" i="108"/>
  <c r="G859" i="108"/>
  <c r="G860" i="108" s="1"/>
  <c r="G861" i="108" s="1"/>
  <c r="G862" i="108" s="1"/>
  <c r="M859" i="108"/>
  <c r="M860" i="108"/>
  <c r="M861" i="108"/>
  <c r="M862" i="108"/>
  <c r="L863" i="108"/>
  <c r="G864" i="108"/>
  <c r="M864" i="108"/>
  <c r="L865" i="108"/>
  <c r="G866" i="108"/>
  <c r="G867" i="108" s="1"/>
  <c r="G868" i="108" s="1"/>
  <c r="G869" i="108" s="1"/>
  <c r="G870" i="108" s="1"/>
  <c r="G871" i="108" s="1"/>
  <c r="G872" i="108" s="1"/>
  <c r="G873" i="108" s="1"/>
  <c r="M866" i="108"/>
  <c r="M867" i="108"/>
  <c r="M868" i="108"/>
  <c r="M869" i="108"/>
  <c r="M870" i="108"/>
  <c r="M871" i="108"/>
  <c r="M872" i="108"/>
  <c r="M873" i="108"/>
  <c r="L874" i="108"/>
  <c r="G875" i="108"/>
  <c r="G876" i="108" s="1"/>
  <c r="G877" i="108" s="1"/>
  <c r="M875" i="108"/>
  <c r="M876" i="108"/>
  <c r="M877" i="108"/>
  <c r="L878" i="108"/>
  <c r="G879" i="108"/>
  <c r="G880" i="108" s="1"/>
  <c r="G881" i="108" s="1"/>
  <c r="G882" i="108" s="1"/>
  <c r="G883" i="108" s="1"/>
  <c r="G884" i="108" s="1"/>
  <c r="G885" i="108" s="1"/>
  <c r="G886" i="108" s="1"/>
  <c r="G887" i="108" s="1"/>
  <c r="G888" i="108" s="1"/>
  <c r="G889" i="108" s="1"/>
  <c r="G890" i="108" s="1"/>
  <c r="G891" i="108" s="1"/>
  <c r="M879" i="108"/>
  <c r="M880" i="108"/>
  <c r="M881" i="108"/>
  <c r="M882" i="108"/>
  <c r="M883" i="108"/>
  <c r="M884" i="108"/>
  <c r="M885" i="108"/>
  <c r="M886" i="108"/>
  <c r="M887" i="108"/>
  <c r="M888" i="108"/>
  <c r="M889" i="108"/>
  <c r="M890" i="108"/>
  <c r="M891" i="108"/>
  <c r="L892" i="108"/>
  <c r="G893" i="108"/>
  <c r="G894" i="108" s="1"/>
  <c r="G895" i="108" s="1"/>
  <c r="G896" i="108" s="1"/>
  <c r="G897" i="108" s="1"/>
  <c r="G898" i="108" s="1"/>
  <c r="G899" i="108" s="1"/>
  <c r="G900" i="108" s="1"/>
  <c r="M893" i="108"/>
  <c r="M894" i="108"/>
  <c r="M895" i="108"/>
  <c r="M896" i="108"/>
  <c r="M897" i="108"/>
  <c r="M898" i="108"/>
  <c r="M899" i="108"/>
  <c r="M900" i="108"/>
  <c r="L901" i="108"/>
  <c r="L902" i="108"/>
  <c r="L903" i="108"/>
  <c r="G904" i="108"/>
  <c r="M904" i="108"/>
  <c r="L905" i="108"/>
  <c r="G906" i="108"/>
  <c r="G907" i="108" s="1"/>
  <c r="G908" i="108" s="1"/>
  <c r="G909" i="108" s="1"/>
  <c r="G910" i="108" s="1"/>
  <c r="M906" i="108"/>
  <c r="M907" i="108"/>
  <c r="M908" i="108"/>
  <c r="M909" i="108"/>
  <c r="M910" i="108"/>
  <c r="L911" i="108"/>
  <c r="G912" i="108"/>
  <c r="G913" i="108" s="1"/>
  <c r="M912" i="108"/>
  <c r="M913" i="108"/>
  <c r="L914" i="108"/>
  <c r="G915" i="108"/>
  <c r="M915" i="108"/>
  <c r="L916" i="108"/>
  <c r="G917" i="108"/>
  <c r="M917" i="108"/>
  <c r="L918" i="108"/>
  <c r="G919" i="108"/>
  <c r="G920" i="108" s="1"/>
  <c r="G921" i="108" s="1"/>
  <c r="G922" i="108" s="1"/>
  <c r="M919" i="108"/>
  <c r="M920" i="108"/>
  <c r="M921" i="108"/>
  <c r="M922" i="108"/>
  <c r="L923" i="108"/>
  <c r="G924" i="108"/>
  <c r="M924" i="108"/>
  <c r="L925" i="108"/>
  <c r="G926" i="108"/>
  <c r="G927" i="108" s="1"/>
  <c r="G928" i="108" s="1"/>
  <c r="M926" i="108"/>
  <c r="M927" i="108"/>
  <c r="M928" i="108"/>
  <c r="L929" i="108"/>
  <c r="G930" i="108"/>
  <c r="G931" i="108" s="1"/>
  <c r="M930" i="108"/>
  <c r="M931" i="108"/>
  <c r="L932" i="108"/>
  <c r="L933" i="108"/>
  <c r="G934" i="108"/>
  <c r="G935" i="108" s="1"/>
  <c r="G936" i="108" s="1"/>
  <c r="G937" i="108" s="1"/>
  <c r="G938" i="108" s="1"/>
  <c r="G939" i="108" s="1"/>
  <c r="G940" i="108" s="1"/>
  <c r="G941" i="108" s="1"/>
  <c r="G942" i="108" s="1"/>
  <c r="M934" i="108"/>
  <c r="M935" i="108"/>
  <c r="M936" i="108"/>
  <c r="M937" i="108"/>
  <c r="M938" i="108"/>
  <c r="M939" i="108"/>
  <c r="M940" i="108"/>
  <c r="M941" i="108"/>
  <c r="M942" i="108"/>
  <c r="L943" i="108"/>
  <c r="L944" i="108"/>
  <c r="G945" i="108"/>
  <c r="G946" i="108" s="1"/>
  <c r="M945" i="108"/>
  <c r="M946" i="108"/>
  <c r="L947" i="108"/>
  <c r="G948" i="108"/>
  <c r="M948" i="108"/>
  <c r="L949" i="108"/>
  <c r="G950" i="108"/>
  <c r="G951" i="108" s="1"/>
  <c r="G952" i="108" s="1"/>
  <c r="G953" i="108" s="1"/>
  <c r="G954" i="108" s="1"/>
  <c r="G955" i="108" s="1"/>
  <c r="G956" i="108" s="1"/>
  <c r="G957" i="108" s="1"/>
  <c r="G958" i="108" s="1"/>
  <c r="G959" i="108" s="1"/>
  <c r="G960" i="108" s="1"/>
  <c r="G961" i="108" s="1"/>
  <c r="M950" i="108"/>
  <c r="M951" i="108"/>
  <c r="M952" i="108"/>
  <c r="M953" i="108"/>
  <c r="M954" i="108"/>
  <c r="M955" i="108"/>
  <c r="M956" i="108"/>
  <c r="M957" i="108"/>
  <c r="M958" i="108"/>
  <c r="M959" i="108"/>
  <c r="M960" i="108"/>
  <c r="M961" i="108"/>
  <c r="L962" i="108"/>
  <c r="G963" i="108"/>
  <c r="G964" i="108" s="1"/>
  <c r="G965" i="108" s="1"/>
  <c r="G966" i="108" s="1"/>
  <c r="M963" i="108"/>
  <c r="M964" i="108"/>
  <c r="M965" i="108"/>
  <c r="M966" i="108"/>
  <c r="L967" i="108"/>
  <c r="G968" i="108"/>
  <c r="M968" i="108"/>
  <c r="L969" i="108"/>
  <c r="G970" i="108"/>
  <c r="M970" i="108"/>
  <c r="L971" i="108"/>
  <c r="G972" i="108"/>
  <c r="G973" i="108" s="1"/>
  <c r="G974" i="108" s="1"/>
  <c r="G975" i="108" s="1"/>
  <c r="M972" i="108"/>
  <c r="M973" i="108"/>
  <c r="M974" i="108"/>
  <c r="M975" i="108"/>
  <c r="L976" i="108"/>
  <c r="G977" i="108"/>
  <c r="G978" i="108" s="1"/>
  <c r="G979" i="108" s="1"/>
  <c r="G980" i="108" s="1"/>
  <c r="G981" i="108" s="1"/>
  <c r="G982" i="108" s="1"/>
  <c r="M977" i="108"/>
  <c r="M978" i="108"/>
  <c r="M979" i="108"/>
  <c r="M980" i="108"/>
  <c r="M981" i="108"/>
  <c r="M982" i="108"/>
  <c r="L983" i="108"/>
  <c r="G984" i="108"/>
  <c r="G985" i="108" s="1"/>
  <c r="G986" i="108" s="1"/>
  <c r="M984" i="108"/>
  <c r="M985" i="108"/>
  <c r="M986" i="108"/>
  <c r="L987" i="108"/>
  <c r="G988" i="108"/>
  <c r="G989" i="108" s="1"/>
  <c r="G990" i="108" s="1"/>
  <c r="M988" i="108"/>
  <c r="M989" i="108"/>
  <c r="M990" i="108"/>
  <c r="L991" i="108"/>
  <c r="G992" i="108"/>
  <c r="G993" i="108" s="1"/>
  <c r="G994" i="108" s="1"/>
  <c r="G995" i="108" s="1"/>
  <c r="G996" i="108" s="1"/>
  <c r="M992" i="108"/>
  <c r="M993" i="108"/>
  <c r="M994" i="108"/>
  <c r="M995" i="108"/>
  <c r="M996" i="108"/>
  <c r="L997" i="108"/>
  <c r="G998" i="108"/>
  <c r="G999" i="108" s="1"/>
  <c r="G1000" i="108" s="1"/>
  <c r="G1001" i="108" s="1"/>
  <c r="M998" i="108"/>
  <c r="M999" i="108"/>
  <c r="M1000" i="108"/>
  <c r="M1001" i="108"/>
  <c r="L1002" i="108"/>
  <c r="L1003" i="108"/>
  <c r="G1004" i="108"/>
  <c r="M1004" i="108"/>
  <c r="L1005" i="108"/>
  <c r="G1006" i="108"/>
  <c r="M1006" i="108"/>
  <c r="L1007" i="108"/>
  <c r="G1008" i="108"/>
  <c r="M1008" i="108"/>
  <c r="L1009" i="108"/>
  <c r="G1010" i="108"/>
  <c r="M1010" i="108"/>
  <c r="L1011" i="108"/>
  <c r="G1012" i="108"/>
  <c r="M1012" i="108"/>
  <c r="L1013" i="108"/>
  <c r="G1014" i="108"/>
  <c r="M1014" i="108"/>
  <c r="L1015" i="108"/>
  <c r="L1016" i="108"/>
  <c r="G1017" i="108"/>
  <c r="M1017" i="108"/>
  <c r="L1018" i="108"/>
  <c r="G1019" i="108"/>
  <c r="G1020" i="108" s="1"/>
  <c r="G1021" i="108" s="1"/>
  <c r="G1022" i="108" s="1"/>
  <c r="G1023" i="108" s="1"/>
  <c r="M1019" i="108"/>
  <c r="M1020" i="108"/>
  <c r="M1021" i="108"/>
  <c r="M1022" i="108"/>
  <c r="M1023" i="108"/>
  <c r="L1024" i="108"/>
  <c r="G1025" i="108"/>
  <c r="M1025" i="108"/>
  <c r="L1026" i="108"/>
  <c r="G1027" i="108"/>
  <c r="G1028" i="108" s="1"/>
  <c r="G1029" i="108" s="1"/>
  <c r="G1030" i="108" s="1"/>
  <c r="M1027" i="108"/>
  <c r="M1028" i="108"/>
  <c r="M1029" i="108"/>
  <c r="M1030" i="108"/>
  <c r="L1031" i="108"/>
  <c r="G1032" i="108"/>
  <c r="G1033" i="108" s="1"/>
  <c r="G1034" i="108" s="1"/>
  <c r="M1032" i="108"/>
  <c r="M1033" i="108"/>
  <c r="M1034" i="108"/>
  <c r="L1035" i="108"/>
  <c r="L1036" i="108"/>
  <c r="G1037" i="108"/>
  <c r="M1037" i="108"/>
  <c r="L1038" i="108"/>
  <c r="L1039" i="108"/>
  <c r="L1040" i="108"/>
  <c r="L1041" i="108"/>
  <c r="G1042" i="108"/>
  <c r="G1043" i="108" s="1"/>
  <c r="G1044" i="108" s="1"/>
  <c r="G1045" i="108" s="1"/>
  <c r="G1046" i="108" s="1"/>
  <c r="G1047" i="108" s="1"/>
  <c r="G1048" i="108" s="1"/>
  <c r="G1049" i="108" s="1"/>
  <c r="G1050" i="108" s="1"/>
  <c r="G1051" i="108" s="1"/>
  <c r="G1052" i="108" s="1"/>
  <c r="G1053" i="108" s="1"/>
  <c r="G1054" i="108" s="1"/>
  <c r="G1055" i="108" s="1"/>
  <c r="G1056" i="108" s="1"/>
  <c r="G1057" i="108" s="1"/>
  <c r="G1058" i="108" s="1"/>
  <c r="G1059" i="108" s="1"/>
  <c r="G1060" i="108" s="1"/>
  <c r="G1061" i="108" s="1"/>
  <c r="G1062" i="108" s="1"/>
  <c r="M1042" i="108"/>
  <c r="M1043" i="108"/>
  <c r="M1044" i="108"/>
  <c r="M1045" i="108"/>
  <c r="M1046" i="108"/>
  <c r="M1047" i="108"/>
  <c r="M1048" i="108"/>
  <c r="M1049" i="108"/>
  <c r="M1050" i="108"/>
  <c r="M1051" i="108"/>
  <c r="M1052" i="108"/>
  <c r="M1053" i="108"/>
  <c r="M1054" i="108"/>
  <c r="M1055" i="108"/>
  <c r="M1056" i="108"/>
  <c r="M1057" i="108"/>
  <c r="M1058" i="108"/>
  <c r="M1059" i="108"/>
  <c r="M1060" i="108"/>
  <c r="M1061" i="108"/>
  <c r="M1062" i="108"/>
  <c r="L1063" i="108"/>
  <c r="G1064" i="108"/>
  <c r="G1065" i="108" s="1"/>
  <c r="G1066" i="108" s="1"/>
  <c r="G1067" i="108" s="1"/>
  <c r="G1068" i="108" s="1"/>
  <c r="G1069" i="108" s="1"/>
  <c r="G1070" i="108" s="1"/>
  <c r="G1071" i="108" s="1"/>
  <c r="G1072" i="108" s="1"/>
  <c r="G1073" i="108" s="1"/>
  <c r="M1064" i="108"/>
  <c r="M1065" i="108"/>
  <c r="M1066" i="108"/>
  <c r="M1067" i="108"/>
  <c r="M1068" i="108"/>
  <c r="M1069" i="108"/>
  <c r="M1070" i="108"/>
  <c r="M1071" i="108"/>
  <c r="M1072" i="108"/>
  <c r="M1073" i="108"/>
  <c r="L1074" i="108"/>
  <c r="G1075" i="108"/>
  <c r="G1076" i="108" s="1"/>
  <c r="M1075" i="108"/>
  <c r="M1076" i="108"/>
  <c r="L1077" i="108"/>
  <c r="G1078" i="108"/>
  <c r="G1079" i="108" s="1"/>
  <c r="M1078" i="108"/>
  <c r="M1079" i="108"/>
  <c r="L1080" i="108"/>
  <c r="G1081" i="108"/>
  <c r="G1082" i="108" s="1"/>
  <c r="M1081" i="108"/>
  <c r="M1082" i="108"/>
  <c r="L1083" i="108"/>
  <c r="L1084" i="108"/>
  <c r="G1085" i="108"/>
  <c r="G1086" i="108" s="1"/>
  <c r="G1087" i="108" s="1"/>
  <c r="M1085" i="108"/>
  <c r="M1086" i="108"/>
  <c r="M1087" i="108"/>
  <c r="L1088" i="108"/>
  <c r="G1089" i="108"/>
  <c r="G1090" i="108" s="1"/>
  <c r="G1091" i="108" s="1"/>
  <c r="G1092" i="108" s="1"/>
  <c r="G1093" i="108" s="1"/>
  <c r="G1094" i="108" s="1"/>
  <c r="G1095" i="108" s="1"/>
  <c r="G1096" i="108" s="1"/>
  <c r="G1097" i="108" s="1"/>
  <c r="G1098" i="108" s="1"/>
  <c r="M1089" i="108"/>
  <c r="M1090" i="108"/>
  <c r="M1091" i="108"/>
  <c r="M1092" i="108"/>
  <c r="M1093" i="108"/>
  <c r="M1094" i="108"/>
  <c r="M1095" i="108"/>
  <c r="M1096" i="108"/>
  <c r="M1097" i="108"/>
  <c r="M1098" i="108"/>
  <c r="L1099" i="108"/>
  <c r="G1100" i="108"/>
  <c r="G1101" i="108" s="1"/>
  <c r="G1102" i="108" s="1"/>
  <c r="G1103" i="108" s="1"/>
  <c r="M1100" i="108"/>
  <c r="M1101" i="108"/>
  <c r="M1102" i="108"/>
  <c r="M1103" i="108"/>
  <c r="L1104" i="108"/>
  <c r="G1105" i="108"/>
  <c r="G1106" i="108" s="1"/>
  <c r="G1107" i="108" s="1"/>
  <c r="G1108" i="108" s="1"/>
  <c r="M1105" i="108"/>
  <c r="M1106" i="108"/>
  <c r="M1107" i="108"/>
  <c r="M1108" i="108"/>
  <c r="L1109" i="108"/>
  <c r="L1110" i="108"/>
  <c r="G1111" i="108"/>
  <c r="M1111" i="108"/>
  <c r="L1112" i="108"/>
  <c r="G1113" i="108"/>
  <c r="M1113" i="108"/>
  <c r="L1114" i="108"/>
  <c r="G1115" i="108"/>
  <c r="M1115" i="108"/>
  <c r="L1116" i="108"/>
  <c r="G1117" i="108"/>
  <c r="M1117" i="108"/>
  <c r="L1118" i="108"/>
  <c r="G1119" i="108"/>
  <c r="M1119" i="108"/>
  <c r="L1120" i="108"/>
  <c r="G1121" i="108"/>
  <c r="G1122" i="108" s="1"/>
  <c r="G1123" i="108" s="1"/>
  <c r="G1124" i="108" s="1"/>
  <c r="M1121" i="108"/>
  <c r="M1122" i="108"/>
  <c r="M1123" i="108"/>
  <c r="M1124" i="108"/>
  <c r="L1125" i="108"/>
  <c r="G1126" i="108"/>
  <c r="M1126" i="108"/>
  <c r="L1127" i="108"/>
  <c r="L1128" i="108"/>
  <c r="G1129" i="108"/>
  <c r="M1129" i="108"/>
  <c r="L1130" i="108"/>
  <c r="G1131" i="108"/>
  <c r="M1131" i="108"/>
  <c r="L1132" i="108"/>
  <c r="G1133" i="108"/>
  <c r="M1133" i="108"/>
  <c r="L1134" i="108"/>
  <c r="G1135" i="108"/>
  <c r="G1136" i="108" s="1"/>
  <c r="M1135" i="108"/>
  <c r="M1136" i="108"/>
  <c r="L1137" i="108"/>
  <c r="G1138" i="108"/>
  <c r="M1138" i="108"/>
  <c r="L1139" i="108"/>
  <c r="L1140" i="108"/>
  <c r="L1141" i="108"/>
  <c r="G1142" i="108"/>
  <c r="M1142" i="108"/>
  <c r="L1143" i="108"/>
  <c r="G1144" i="108"/>
  <c r="G1145" i="108" s="1"/>
  <c r="G1146" i="108" s="1"/>
  <c r="G1147" i="108" s="1"/>
  <c r="G1148" i="108" s="1"/>
  <c r="G1149" i="108" s="1"/>
  <c r="G1150" i="108" s="1"/>
  <c r="M1144" i="108"/>
  <c r="M1145" i="108"/>
  <c r="M1146" i="108"/>
  <c r="M1147" i="108"/>
  <c r="M1148" i="108"/>
  <c r="M1149" i="108"/>
  <c r="M1150" i="108"/>
  <c r="L1151" i="108"/>
  <c r="G1152" i="108"/>
  <c r="G1153" i="108" s="1"/>
  <c r="M1152" i="108"/>
  <c r="M1153" i="108"/>
  <c r="L1154" i="108"/>
  <c r="G1155" i="108"/>
  <c r="G1156" i="108" s="1"/>
  <c r="G1157" i="108" s="1"/>
  <c r="G1158" i="108" s="1"/>
  <c r="G1159" i="108" s="1"/>
  <c r="G1160" i="108" s="1"/>
  <c r="G1161" i="108" s="1"/>
  <c r="G1162" i="108" s="1"/>
  <c r="G1163" i="108" s="1"/>
  <c r="G1164" i="108" s="1"/>
  <c r="G1165" i="108" s="1"/>
  <c r="G1166" i="108" s="1"/>
  <c r="G1167" i="108" s="1"/>
  <c r="G1168" i="108" s="1"/>
  <c r="G1169" i="108" s="1"/>
  <c r="G1170" i="108" s="1"/>
  <c r="G1171" i="108" s="1"/>
  <c r="G1172" i="108" s="1"/>
  <c r="G1173" i="108" s="1"/>
  <c r="G1174" i="108" s="1"/>
  <c r="G1175" i="108" s="1"/>
  <c r="G1176" i="108" s="1"/>
  <c r="G1177" i="108" s="1"/>
  <c r="G1178" i="108" s="1"/>
  <c r="G1179" i="108" s="1"/>
  <c r="G1180" i="108" s="1"/>
  <c r="G1181" i="108" s="1"/>
  <c r="G1182" i="108" s="1"/>
  <c r="G1183" i="108" s="1"/>
  <c r="G1184" i="108" s="1"/>
  <c r="G1185" i="108" s="1"/>
  <c r="G1186" i="108" s="1"/>
  <c r="G1187" i="108" s="1"/>
  <c r="G1188" i="108" s="1"/>
  <c r="G1189" i="108" s="1"/>
  <c r="G1190" i="108" s="1"/>
  <c r="G1191" i="108" s="1"/>
  <c r="G1192" i="108" s="1"/>
  <c r="G1193" i="108" s="1"/>
  <c r="G1194" i="108" s="1"/>
  <c r="G1195" i="108" s="1"/>
  <c r="G1196" i="108" s="1"/>
  <c r="G1197" i="108" s="1"/>
  <c r="G1198" i="108" s="1"/>
  <c r="G1199" i="108" s="1"/>
  <c r="G1200" i="108" s="1"/>
  <c r="G1201" i="108" s="1"/>
  <c r="G1202" i="108" s="1"/>
  <c r="G1203" i="108" s="1"/>
  <c r="G1204" i="108" s="1"/>
  <c r="G1205" i="108" s="1"/>
  <c r="M1155" i="108"/>
  <c r="M1156" i="108"/>
  <c r="M1157" i="108"/>
  <c r="M1158" i="108"/>
  <c r="M1159" i="108"/>
  <c r="M1160" i="108"/>
  <c r="M1161" i="108"/>
  <c r="M1162" i="108"/>
  <c r="M1163" i="108"/>
  <c r="M1164" i="108"/>
  <c r="M1165" i="108"/>
  <c r="M1166" i="108"/>
  <c r="M1167" i="108"/>
  <c r="M1168" i="108"/>
  <c r="M1169" i="108"/>
  <c r="M1170" i="108"/>
  <c r="M1171" i="108"/>
  <c r="M1172" i="108"/>
  <c r="M1173" i="108"/>
  <c r="M1174" i="108"/>
  <c r="M1175" i="108"/>
  <c r="M1176" i="108"/>
  <c r="M1177" i="108"/>
  <c r="M1178" i="108"/>
  <c r="M1179" i="108"/>
  <c r="M1180" i="108"/>
  <c r="M1181" i="108"/>
  <c r="M1182" i="108"/>
  <c r="M1183" i="108"/>
  <c r="M1184" i="108"/>
  <c r="M1185" i="108"/>
  <c r="M1186" i="108"/>
  <c r="M1187" i="108"/>
  <c r="M1188" i="108"/>
  <c r="M1189" i="108"/>
  <c r="M1190" i="108"/>
  <c r="M1191" i="108"/>
  <c r="M1192" i="108"/>
  <c r="M1193" i="108"/>
  <c r="M1194" i="108"/>
  <c r="M1195" i="108"/>
  <c r="M1196" i="108"/>
  <c r="M1197" i="108"/>
  <c r="M1198" i="108"/>
  <c r="M1199" i="108"/>
  <c r="M1200" i="108"/>
  <c r="M1201" i="108"/>
  <c r="M1202" i="108"/>
  <c r="M1203" i="108"/>
  <c r="M1204" i="108"/>
  <c r="M1205" i="108"/>
  <c r="L1206" i="108"/>
  <c r="G1207" i="108"/>
  <c r="G1208" i="108" s="1"/>
  <c r="G1209" i="108" s="1"/>
  <c r="G1210" i="108" s="1"/>
  <c r="G1211" i="108" s="1"/>
  <c r="G1212" i="108" s="1"/>
  <c r="G1213" i="108" s="1"/>
  <c r="G1214" i="108" s="1"/>
  <c r="G1215" i="108" s="1"/>
  <c r="G1216" i="108" s="1"/>
  <c r="G1217" i="108" s="1"/>
  <c r="M1207" i="108"/>
  <c r="M1208" i="108"/>
  <c r="M1209" i="108"/>
  <c r="M1210" i="108"/>
  <c r="M1211" i="108"/>
  <c r="M1212" i="108"/>
  <c r="M1213" i="108"/>
  <c r="M1214" i="108"/>
  <c r="M1215" i="108"/>
  <c r="M1216" i="108"/>
  <c r="M1217" i="108"/>
  <c r="L1218" i="108"/>
  <c r="L1219" i="108"/>
  <c r="G1220" i="108"/>
  <c r="G1221" i="108" s="1"/>
  <c r="G1222" i="108" s="1"/>
  <c r="G1223" i="108" s="1"/>
  <c r="G1224" i="108" s="1"/>
  <c r="G1225" i="108" s="1"/>
  <c r="G1226" i="108" s="1"/>
  <c r="M1220" i="108"/>
  <c r="M1221" i="108"/>
  <c r="M1222" i="108"/>
  <c r="M1223" i="108"/>
  <c r="M1224" i="108"/>
  <c r="M1225" i="108"/>
  <c r="M1226" i="108"/>
  <c r="L1227" i="108"/>
  <c r="G1228" i="108"/>
  <c r="G1229" i="108" s="1"/>
  <c r="G1230" i="108" s="1"/>
  <c r="G1231" i="108" s="1"/>
  <c r="G1232" i="108" s="1"/>
  <c r="G1233" i="108" s="1"/>
  <c r="G1234" i="108" s="1"/>
  <c r="G1235" i="108" s="1"/>
  <c r="G1236" i="108" s="1"/>
  <c r="G1237" i="108" s="1"/>
  <c r="M1228" i="108"/>
  <c r="M1229" i="108"/>
  <c r="M1230" i="108"/>
  <c r="M1231" i="108"/>
  <c r="M1232" i="108"/>
  <c r="M1233" i="108"/>
  <c r="M1234" i="108"/>
  <c r="M1235" i="108"/>
  <c r="M1236" i="108"/>
  <c r="M1237" i="108"/>
  <c r="L1238" i="108"/>
  <c r="G1239" i="108"/>
  <c r="G1240" i="108" s="1"/>
  <c r="G1241" i="108" s="1"/>
  <c r="G1242" i="108" s="1"/>
  <c r="G1243" i="108" s="1"/>
  <c r="G1244" i="108" s="1"/>
  <c r="G1245" i="108" s="1"/>
  <c r="G1246" i="108" s="1"/>
  <c r="G1247" i="108" s="1"/>
  <c r="G1248" i="108" s="1"/>
  <c r="G1249" i="108" s="1"/>
  <c r="M1239" i="108"/>
  <c r="M1240" i="108"/>
  <c r="M1241" i="108"/>
  <c r="M1242" i="108"/>
  <c r="M1243" i="108"/>
  <c r="M1244" i="108"/>
  <c r="M1245" i="108"/>
  <c r="M1246" i="108"/>
  <c r="M1247" i="108"/>
  <c r="M1248" i="108"/>
  <c r="M1249" i="108"/>
  <c r="L1250" i="108"/>
  <c r="L1251" i="108"/>
  <c r="G1252" i="108"/>
  <c r="G1253" i="108" s="1"/>
  <c r="G1254" i="108" s="1"/>
  <c r="M1252" i="108"/>
  <c r="M1253" i="108"/>
  <c r="M1254" i="108"/>
  <c r="L1255" i="108"/>
  <c r="G1256" i="108"/>
  <c r="G1257" i="108" s="1"/>
  <c r="G1258" i="108" s="1"/>
  <c r="G1259" i="108" s="1"/>
  <c r="G1260" i="108" s="1"/>
  <c r="M1256" i="108"/>
  <c r="M1257" i="108"/>
  <c r="M1258" i="108"/>
  <c r="M1259" i="108"/>
  <c r="M1260" i="108"/>
  <c r="L1261" i="108"/>
  <c r="G1262" i="108"/>
  <c r="G1263" i="108" s="1"/>
  <c r="G1264" i="108" s="1"/>
  <c r="M1262" i="108"/>
  <c r="M1263" i="108"/>
  <c r="M1264" i="108"/>
  <c r="L1265" i="108"/>
  <c r="G1266" i="108"/>
  <c r="G1267" i="108" s="1"/>
  <c r="G1268" i="108" s="1"/>
  <c r="G1269" i="108" s="1"/>
  <c r="G1270" i="108" s="1"/>
  <c r="M1266" i="108"/>
  <c r="M1267" i="108"/>
  <c r="M1268" i="108"/>
  <c r="M1269" i="108"/>
  <c r="M1270" i="108"/>
  <c r="L1271" i="108"/>
  <c r="G1272" i="108"/>
  <c r="G1273" i="108" s="1"/>
  <c r="G1274" i="108" s="1"/>
  <c r="G1275" i="108" s="1"/>
  <c r="G1276" i="108" s="1"/>
  <c r="G1277" i="108" s="1"/>
  <c r="G1278" i="108" s="1"/>
  <c r="G1279" i="108" s="1"/>
  <c r="G1280" i="108" s="1"/>
  <c r="G1281" i="108" s="1"/>
  <c r="G1282" i="108" s="1"/>
  <c r="M1272" i="108"/>
  <c r="M1273" i="108"/>
  <c r="M1274" i="108"/>
  <c r="M1275" i="108"/>
  <c r="M1276" i="108"/>
  <c r="M1277" i="108"/>
  <c r="M1278" i="108"/>
  <c r="M1279" i="108"/>
  <c r="M1280" i="108"/>
  <c r="M1281" i="108"/>
  <c r="M1282" i="108"/>
  <c r="L1283" i="108"/>
  <c r="L1284" i="108"/>
  <c r="G1285" i="108"/>
  <c r="G1286" i="108" s="1"/>
  <c r="G1287" i="108" s="1"/>
  <c r="G1288" i="108" s="1"/>
  <c r="G1289" i="108" s="1"/>
  <c r="M1285" i="108"/>
  <c r="M1286" i="108"/>
  <c r="M1287" i="108"/>
  <c r="M1288" i="108"/>
  <c r="M1289" i="108"/>
  <c r="L1290" i="108"/>
  <c r="L1291" i="108"/>
  <c r="G1292" i="108"/>
  <c r="G1293" i="108" s="1"/>
  <c r="G1294" i="108" s="1"/>
  <c r="G1295" i="108" s="1"/>
  <c r="G1296" i="108" s="1"/>
  <c r="G1297" i="108" s="1"/>
  <c r="G1298" i="108" s="1"/>
  <c r="G1299" i="108" s="1"/>
  <c r="G1300" i="108" s="1"/>
  <c r="G1301" i="108" s="1"/>
  <c r="M1292" i="108"/>
  <c r="M1293" i="108"/>
  <c r="M1294" i="108"/>
  <c r="M1295" i="108"/>
  <c r="M1296" i="108"/>
  <c r="M1297" i="108"/>
  <c r="M1298" i="108"/>
  <c r="M1299" i="108"/>
  <c r="M1300" i="108"/>
  <c r="M1301" i="108"/>
  <c r="L1302" i="108"/>
  <c r="G1303" i="108"/>
  <c r="G1304" i="108" s="1"/>
  <c r="G1305" i="108" s="1"/>
  <c r="G1306" i="108" s="1"/>
  <c r="G1307" i="108" s="1"/>
  <c r="G1308" i="108" s="1"/>
  <c r="G1309" i="108" s="1"/>
  <c r="G1310" i="108" s="1"/>
  <c r="G1311" i="108" s="1"/>
  <c r="G1312" i="108" s="1"/>
  <c r="G1313" i="108" s="1"/>
  <c r="M1303" i="108"/>
  <c r="M1304" i="108"/>
  <c r="M1305" i="108"/>
  <c r="M1306" i="108"/>
  <c r="M1307" i="108"/>
  <c r="M1308" i="108"/>
  <c r="M1309" i="108"/>
  <c r="M1310" i="108"/>
  <c r="M1311" i="108"/>
  <c r="M1312" i="108"/>
  <c r="M1313" i="108"/>
  <c r="L1314" i="108"/>
  <c r="G1315" i="108"/>
  <c r="G1316" i="108" s="1"/>
  <c r="G1317" i="108" s="1"/>
  <c r="G1318" i="108" s="1"/>
  <c r="G1319" i="108" s="1"/>
  <c r="G1320" i="108" s="1"/>
  <c r="G1321" i="108" s="1"/>
  <c r="G1322" i="108" s="1"/>
  <c r="G1323" i="108" s="1"/>
  <c r="G1324" i="108" s="1"/>
  <c r="M1315" i="108"/>
  <c r="M1316" i="108"/>
  <c r="M1317" i="108"/>
  <c r="M1318" i="108"/>
  <c r="M1319" i="108"/>
  <c r="M1320" i="108"/>
  <c r="M1321" i="108"/>
  <c r="M1322" i="108"/>
  <c r="M1323" i="108"/>
  <c r="M1324" i="108"/>
  <c r="L1325" i="108"/>
  <c r="G1326" i="108"/>
  <c r="G1327" i="108" s="1"/>
  <c r="G1328" i="108" s="1"/>
  <c r="G1329" i="108" s="1"/>
  <c r="G1330" i="108" s="1"/>
  <c r="G1331" i="108" s="1"/>
  <c r="G1332" i="108" s="1"/>
  <c r="G1333" i="108" s="1"/>
  <c r="G1334" i="108" s="1"/>
  <c r="M1326" i="108"/>
  <c r="M1327" i="108"/>
  <c r="M1328" i="108"/>
  <c r="M1329" i="108"/>
  <c r="M1330" i="108"/>
  <c r="M1331" i="108"/>
  <c r="M1332" i="108"/>
  <c r="M1333" i="108"/>
  <c r="M1334" i="108"/>
  <c r="L1335" i="108"/>
  <c r="G1336" i="108"/>
  <c r="G1337" i="108" s="1"/>
  <c r="G1338" i="108" s="1"/>
  <c r="G1339" i="108" s="1"/>
  <c r="G1340" i="108" s="1"/>
  <c r="G1341" i="108" s="1"/>
  <c r="G1342" i="108" s="1"/>
  <c r="G1343" i="108" s="1"/>
  <c r="M1336" i="108"/>
  <c r="M1337" i="108"/>
  <c r="M1338" i="108"/>
  <c r="M1339" i="108"/>
  <c r="M1340" i="108"/>
  <c r="M1341" i="108"/>
  <c r="M1342" i="108"/>
  <c r="M1343" i="108"/>
  <c r="L1344" i="108"/>
  <c r="G1345" i="108"/>
  <c r="G1346" i="108" s="1"/>
  <c r="G1347" i="108" s="1"/>
  <c r="G1348" i="108" s="1"/>
  <c r="G1349" i="108" s="1"/>
  <c r="G1350" i="108" s="1"/>
  <c r="G1351" i="108" s="1"/>
  <c r="G1352" i="108" s="1"/>
  <c r="G1353" i="108" s="1"/>
  <c r="G1354" i="108" s="1"/>
  <c r="M1345" i="108"/>
  <c r="M1346" i="108"/>
  <c r="M1347" i="108"/>
  <c r="M1348" i="108"/>
  <c r="M1349" i="108"/>
  <c r="M1350" i="108"/>
  <c r="M1351" i="108"/>
  <c r="M1352" i="108"/>
  <c r="M1353" i="108"/>
  <c r="M1354" i="108"/>
  <c r="L1355" i="108"/>
  <c r="L1356" i="108"/>
  <c r="L1357" i="108"/>
  <c r="G1358" i="108"/>
  <c r="M1358" i="108"/>
  <c r="L1359" i="108"/>
  <c r="G1360" i="108"/>
  <c r="G1361" i="108" s="1"/>
  <c r="G1362" i="108" s="1"/>
  <c r="M1360" i="108"/>
  <c r="M1361" i="108"/>
  <c r="M1362" i="108"/>
  <c r="L1363" i="108"/>
  <c r="G1364" i="108"/>
  <c r="M1364" i="108"/>
  <c r="L1365" i="108"/>
  <c r="L1366" i="108"/>
  <c r="G1367" i="108"/>
  <c r="G1368" i="108" s="1"/>
  <c r="G1369" i="108" s="1"/>
  <c r="G1370" i="108" s="1"/>
  <c r="G1371" i="108" s="1"/>
  <c r="G1372" i="108" s="1"/>
  <c r="G1373" i="108" s="1"/>
  <c r="G1374" i="108" s="1"/>
  <c r="G1375" i="108" s="1"/>
  <c r="G1376" i="108" s="1"/>
  <c r="G1377" i="108" s="1"/>
  <c r="G1378" i="108" s="1"/>
  <c r="G1379" i="108" s="1"/>
  <c r="G1380" i="108" s="1"/>
  <c r="G1381" i="108" s="1"/>
  <c r="M1367" i="108"/>
  <c r="M1368" i="108"/>
  <c r="M1369" i="108"/>
  <c r="M1370" i="108"/>
  <c r="M1371" i="108"/>
  <c r="M1372" i="108"/>
  <c r="M1373" i="108"/>
  <c r="M1374" i="108"/>
  <c r="M1375" i="108"/>
  <c r="M1376" i="108"/>
  <c r="M1377" i="108"/>
  <c r="M1378" i="108"/>
  <c r="M1379" i="108"/>
  <c r="M1380" i="108"/>
  <c r="M1381" i="108"/>
  <c r="L1382" i="108"/>
  <c r="G1383" i="108"/>
  <c r="M1383" i="108"/>
  <c r="L1384" i="108"/>
  <c r="G1385" i="108"/>
  <c r="G1386" i="108" s="1"/>
  <c r="G1387" i="108" s="1"/>
  <c r="G1388" i="108" s="1"/>
  <c r="G1389" i="108" s="1"/>
  <c r="G1390" i="108" s="1"/>
  <c r="G1391" i="108" s="1"/>
  <c r="G1392" i="108" s="1"/>
  <c r="G1393" i="108" s="1"/>
  <c r="G1394" i="108" s="1"/>
  <c r="G1395" i="108" s="1"/>
  <c r="G1396" i="108" s="1"/>
  <c r="G1397" i="108" s="1"/>
  <c r="M1385" i="108"/>
  <c r="M1386" i="108"/>
  <c r="M1387" i="108"/>
  <c r="M1388" i="108"/>
  <c r="M1389" i="108"/>
  <c r="M1390" i="108"/>
  <c r="M1391" i="108"/>
  <c r="M1392" i="108"/>
  <c r="M1393" i="108"/>
  <c r="M1394" i="108"/>
  <c r="M1395" i="108"/>
  <c r="M1396" i="108"/>
  <c r="M1397" i="108"/>
  <c r="L1398" i="108"/>
  <c r="G1399" i="108"/>
  <c r="G1400" i="108" s="1"/>
  <c r="G1401" i="108" s="1"/>
  <c r="G1402" i="108" s="1"/>
  <c r="G1403" i="108" s="1"/>
  <c r="G1404" i="108" s="1"/>
  <c r="G1405" i="108" s="1"/>
  <c r="G1406" i="108" s="1"/>
  <c r="G1407" i="108" s="1"/>
  <c r="G1408" i="108" s="1"/>
  <c r="G1409" i="108" s="1"/>
  <c r="G1410" i="108" s="1"/>
  <c r="M1399" i="108"/>
  <c r="M1400" i="108"/>
  <c r="M1401" i="108"/>
  <c r="M1402" i="108"/>
  <c r="M1403" i="108"/>
  <c r="M1404" i="108"/>
  <c r="M1405" i="108"/>
  <c r="M1406" i="108"/>
  <c r="M1407" i="108"/>
  <c r="M1408" i="108"/>
  <c r="M1409" i="108"/>
  <c r="M1410" i="108"/>
  <c r="L1411" i="108"/>
  <c r="L1412" i="108"/>
  <c r="G1413" i="108"/>
  <c r="G1414" i="108" s="1"/>
  <c r="G1415" i="108" s="1"/>
  <c r="G1416" i="108" s="1"/>
  <c r="G1417" i="108" s="1"/>
  <c r="G1418" i="108" s="1"/>
  <c r="M1413" i="108"/>
  <c r="M1414" i="108"/>
  <c r="M1415" i="108"/>
  <c r="M1416" i="108"/>
  <c r="M1417" i="108"/>
  <c r="M1418" i="108"/>
  <c r="L1419" i="108"/>
  <c r="G1420" i="108"/>
  <c r="M1420" i="108"/>
  <c r="L1421" i="108"/>
  <c r="G1422" i="108"/>
  <c r="G1423" i="108" s="1"/>
  <c r="G1424" i="108" s="1"/>
  <c r="M1422" i="108"/>
  <c r="M1423" i="108"/>
  <c r="M1424" i="108"/>
  <c r="L1425" i="108"/>
  <c r="G1426" i="108"/>
  <c r="G1427" i="108" s="1"/>
  <c r="G1428" i="108" s="1"/>
  <c r="G1429" i="108" s="1"/>
  <c r="G1430" i="108" s="1"/>
  <c r="G1431" i="108" s="1"/>
  <c r="G1432" i="108" s="1"/>
  <c r="G1433" i="108" s="1"/>
  <c r="G1434" i="108" s="1"/>
  <c r="G1435" i="108" s="1"/>
  <c r="G1436" i="108" s="1"/>
  <c r="G1437" i="108" s="1"/>
  <c r="G1438" i="108" s="1"/>
  <c r="G1439" i="108" s="1"/>
  <c r="G1440" i="108" s="1"/>
  <c r="G1441" i="108" s="1"/>
  <c r="G1442" i="108" s="1"/>
  <c r="M1426" i="108"/>
  <c r="M1427" i="108"/>
  <c r="M1428" i="108"/>
  <c r="M1429" i="108"/>
  <c r="M1430" i="108"/>
  <c r="M1431" i="108"/>
  <c r="M1432" i="108"/>
  <c r="M1433" i="108"/>
  <c r="M1434" i="108"/>
  <c r="M1435" i="108"/>
  <c r="M1436" i="108"/>
  <c r="M1437" i="108"/>
  <c r="M1438" i="108"/>
  <c r="M1439" i="108"/>
  <c r="M1440" i="108"/>
  <c r="M1441" i="108"/>
  <c r="M1442" i="108"/>
  <c r="L1443" i="108"/>
  <c r="G1444" i="108"/>
  <c r="G1445" i="108" s="1"/>
  <c r="G1446" i="108" s="1"/>
  <c r="G1447" i="108" s="1"/>
  <c r="G1448" i="108" s="1"/>
  <c r="G1449" i="108" s="1"/>
  <c r="G1450" i="108" s="1"/>
  <c r="G1451" i="108" s="1"/>
  <c r="G1452" i="108" s="1"/>
  <c r="G1453" i="108" s="1"/>
  <c r="G1454" i="108" s="1"/>
  <c r="G1455" i="108" s="1"/>
  <c r="M1444" i="108"/>
  <c r="M1445" i="108"/>
  <c r="M1446" i="108"/>
  <c r="M1447" i="108"/>
  <c r="M1448" i="108"/>
  <c r="M1449" i="108"/>
  <c r="M1450" i="108"/>
  <c r="M1451" i="108"/>
  <c r="M1452" i="108"/>
  <c r="M1453" i="108"/>
  <c r="M1454" i="108"/>
  <c r="M1455" i="108"/>
  <c r="L1456" i="108"/>
  <c r="L1457" i="108"/>
  <c r="G1458" i="108"/>
  <c r="G1459" i="108" s="1"/>
  <c r="G1460" i="108" s="1"/>
  <c r="G1461" i="108" s="1"/>
  <c r="G1462" i="108" s="1"/>
  <c r="G1463" i="108" s="1"/>
  <c r="G1464" i="108" s="1"/>
  <c r="G1465" i="108" s="1"/>
  <c r="G1466" i="108" s="1"/>
  <c r="G1467" i="108" s="1"/>
  <c r="G1468" i="108" s="1"/>
  <c r="G1469" i="108" s="1"/>
  <c r="G1470" i="108" s="1"/>
  <c r="G1471" i="108" s="1"/>
  <c r="G1472" i="108" s="1"/>
  <c r="G1473" i="108" s="1"/>
  <c r="M1458" i="108"/>
  <c r="M1459" i="108"/>
  <c r="M1460" i="108"/>
  <c r="M1461" i="108"/>
  <c r="M1462" i="108"/>
  <c r="M1463" i="108"/>
  <c r="M1464" i="108"/>
  <c r="M1465" i="108"/>
  <c r="M1466" i="108"/>
  <c r="M1467" i="108"/>
  <c r="M1468" i="108"/>
  <c r="M1469" i="108"/>
  <c r="M1470" i="108"/>
  <c r="M1471" i="108"/>
  <c r="M1472" i="108"/>
  <c r="M1473" i="108"/>
  <c r="L1474" i="108"/>
  <c r="G1475" i="108"/>
  <c r="G1476" i="108" s="1"/>
  <c r="G1477" i="108" s="1"/>
  <c r="G1478" i="108" s="1"/>
  <c r="G1479" i="108" s="1"/>
  <c r="G1480" i="108" s="1"/>
  <c r="G1481" i="108" s="1"/>
  <c r="G1482" i="108" s="1"/>
  <c r="G1483" i="108" s="1"/>
  <c r="G1484" i="108" s="1"/>
  <c r="M1475" i="108"/>
  <c r="M1476" i="108"/>
  <c r="M1477" i="108"/>
  <c r="M1478" i="108"/>
  <c r="M1479" i="108"/>
  <c r="M1480" i="108"/>
  <c r="M1481" i="108"/>
  <c r="M1482" i="108"/>
  <c r="M1483" i="108"/>
  <c r="M1484" i="108"/>
  <c r="L1485" i="108"/>
  <c r="G1486" i="108"/>
  <c r="G1487" i="108" s="1"/>
  <c r="G1488" i="108" s="1"/>
  <c r="G1489" i="108" s="1"/>
  <c r="G1490" i="108" s="1"/>
  <c r="G1491" i="108" s="1"/>
  <c r="G1492" i="108" s="1"/>
  <c r="G1493" i="108" s="1"/>
  <c r="G1494" i="108" s="1"/>
  <c r="G1495" i="108" s="1"/>
  <c r="G1496" i="108" s="1"/>
  <c r="G1497" i="108" s="1"/>
  <c r="G1498" i="108" s="1"/>
  <c r="G1499" i="108" s="1"/>
  <c r="G1500" i="108" s="1"/>
  <c r="G1501" i="108" s="1"/>
  <c r="G1502" i="108" s="1"/>
  <c r="G1503" i="108" s="1"/>
  <c r="G1504" i="108" s="1"/>
  <c r="G1505" i="108" s="1"/>
  <c r="G1506" i="108" s="1"/>
  <c r="G1507" i="108" s="1"/>
  <c r="M1486" i="108"/>
  <c r="M1487" i="108"/>
  <c r="M1488" i="108"/>
  <c r="M1489" i="108"/>
  <c r="M1490" i="108"/>
  <c r="M1491" i="108"/>
  <c r="M1492" i="108"/>
  <c r="M1493" i="108"/>
  <c r="M1494" i="108"/>
  <c r="M1495" i="108"/>
  <c r="M1496" i="108"/>
  <c r="M1497" i="108"/>
  <c r="M1498" i="108"/>
  <c r="M1499" i="108"/>
  <c r="M1500" i="108"/>
  <c r="M1501" i="108"/>
  <c r="M1502" i="108"/>
  <c r="M1503" i="108"/>
  <c r="M1504" i="108"/>
  <c r="M1505" i="108"/>
  <c r="M1506" i="108"/>
  <c r="M1507" i="108"/>
  <c r="L1508" i="108"/>
  <c r="G1509" i="108"/>
  <c r="G1510" i="108" s="1"/>
  <c r="G1511" i="108" s="1"/>
  <c r="G1512" i="108" s="1"/>
  <c r="G1513" i="108" s="1"/>
  <c r="G1514" i="108" s="1"/>
  <c r="G1515" i="108" s="1"/>
  <c r="G1516" i="108" s="1"/>
  <c r="G1517" i="108" s="1"/>
  <c r="G1518" i="108" s="1"/>
  <c r="G1519" i="108" s="1"/>
  <c r="G1520" i="108" s="1"/>
  <c r="G1521" i="108" s="1"/>
  <c r="G1522" i="108" s="1"/>
  <c r="M1509" i="108"/>
  <c r="M1510" i="108"/>
  <c r="M1511" i="108"/>
  <c r="M1512" i="108"/>
  <c r="M1513" i="108"/>
  <c r="M1514" i="108"/>
  <c r="M1515" i="108"/>
  <c r="M1516" i="108"/>
  <c r="M1517" i="108"/>
  <c r="M1518" i="108"/>
  <c r="M1519" i="108"/>
  <c r="M1520" i="108"/>
  <c r="M1521" i="108"/>
  <c r="M1522" i="108"/>
  <c r="L1523" i="108"/>
  <c r="L1524" i="108"/>
  <c r="G1525" i="108"/>
  <c r="G1526" i="108" s="1"/>
  <c r="G1527" i="108" s="1"/>
  <c r="G1528" i="108" s="1"/>
  <c r="G1529" i="108" s="1"/>
  <c r="G1530" i="108" s="1"/>
  <c r="M1525" i="108"/>
  <c r="M1526" i="108"/>
  <c r="M1527" i="108"/>
  <c r="M1528" i="108"/>
  <c r="M1529" i="108"/>
  <c r="M1530" i="108"/>
  <c r="L1531" i="108"/>
  <c r="G1532" i="108"/>
  <c r="G1533" i="108" s="1"/>
  <c r="G1534" i="108" s="1"/>
  <c r="G1535" i="108" s="1"/>
  <c r="G1536" i="108" s="1"/>
  <c r="M1532" i="108"/>
  <c r="M1533" i="108"/>
  <c r="M1534" i="108"/>
  <c r="M1535" i="108"/>
  <c r="M1536" i="108"/>
  <c r="L1537" i="108"/>
  <c r="G1538" i="108"/>
  <c r="G1539" i="108" s="1"/>
  <c r="G1540" i="108" s="1"/>
  <c r="G1541" i="108" s="1"/>
  <c r="G1542" i="108" s="1"/>
  <c r="G1543" i="108" s="1"/>
  <c r="G1544" i="108" s="1"/>
  <c r="G1545" i="108" s="1"/>
  <c r="G1546" i="108" s="1"/>
  <c r="G1547" i="108" s="1"/>
  <c r="G1548" i="108" s="1"/>
  <c r="G1549" i="108" s="1"/>
  <c r="M1538" i="108"/>
  <c r="M1539" i="108"/>
  <c r="M1540" i="108"/>
  <c r="M1541" i="108"/>
  <c r="M1542" i="108"/>
  <c r="M1543" i="108"/>
  <c r="M1544" i="108"/>
  <c r="M1545" i="108"/>
  <c r="M1546" i="108"/>
  <c r="M1547" i="108"/>
  <c r="M1548" i="108"/>
  <c r="M1549" i="108"/>
  <c r="L1550" i="108"/>
  <c r="G1551" i="108"/>
  <c r="G1552" i="108" s="1"/>
  <c r="G1553" i="108" s="1"/>
  <c r="G1554" i="108" s="1"/>
  <c r="G1555" i="108" s="1"/>
  <c r="G1556" i="108" s="1"/>
  <c r="M1551" i="108"/>
  <c r="M1552" i="108"/>
  <c r="M1553" i="108"/>
  <c r="M1554" i="108"/>
  <c r="M1555" i="108"/>
  <c r="M1556" i="108"/>
  <c r="L1557" i="108"/>
  <c r="G1558" i="108"/>
  <c r="M1558" i="108"/>
  <c r="L1559" i="108"/>
  <c r="G1560" i="108"/>
  <c r="M1560" i="108"/>
  <c r="L1561" i="108"/>
  <c r="G1562" i="108"/>
  <c r="G1563" i="108" s="1"/>
  <c r="G1564" i="108" s="1"/>
  <c r="G1565" i="108" s="1"/>
  <c r="G1566" i="108" s="1"/>
  <c r="G1567" i="108" s="1"/>
  <c r="G1568" i="108" s="1"/>
  <c r="G1569" i="108" s="1"/>
  <c r="G1570" i="108" s="1"/>
  <c r="G1571" i="108" s="1"/>
  <c r="M1562" i="108"/>
  <c r="M1563" i="108"/>
  <c r="M1564" i="108"/>
  <c r="M1565" i="108"/>
  <c r="M1566" i="108"/>
  <c r="M1567" i="108"/>
  <c r="M1568" i="108"/>
  <c r="M1569" i="108"/>
  <c r="M1570" i="108"/>
  <c r="M1571" i="108"/>
  <c r="L1572" i="108"/>
  <c r="L1573" i="108"/>
  <c r="G1574" i="108"/>
  <c r="G1575" i="108" s="1"/>
  <c r="M1574" i="108"/>
  <c r="M1575" i="108"/>
  <c r="L1576" i="108"/>
  <c r="L1577" i="108"/>
  <c r="L1578" i="108"/>
  <c r="G1579" i="108"/>
  <c r="G1580" i="108" s="1"/>
  <c r="G1581" i="108" s="1"/>
  <c r="G1582" i="108" s="1"/>
  <c r="G1583" i="108" s="1"/>
  <c r="G1584" i="108" s="1"/>
  <c r="G1585" i="108" s="1"/>
  <c r="G1586" i="108" s="1"/>
  <c r="G1587" i="108" s="1"/>
  <c r="G1588" i="108" s="1"/>
  <c r="G1589" i="108" s="1"/>
  <c r="G1590" i="108" s="1"/>
  <c r="G1591" i="108" s="1"/>
  <c r="G1592" i="108" s="1"/>
  <c r="G1593" i="108" s="1"/>
  <c r="G1594" i="108" s="1"/>
  <c r="G1595" i="108" s="1"/>
  <c r="G1596" i="108" s="1"/>
  <c r="M1579" i="108"/>
  <c r="M1580" i="108"/>
  <c r="M1581" i="108"/>
  <c r="M1582" i="108"/>
  <c r="M1583" i="108"/>
  <c r="M1584" i="108"/>
  <c r="M1585" i="108"/>
  <c r="M1586" i="108"/>
  <c r="M1587" i="108"/>
  <c r="M1588" i="108"/>
  <c r="M1589" i="108"/>
  <c r="M1590" i="108"/>
  <c r="M1591" i="108"/>
  <c r="M1592" i="108"/>
  <c r="M1593" i="108"/>
  <c r="M1594" i="108"/>
  <c r="M1595" i="108"/>
  <c r="M1596" i="108"/>
  <c r="L1597" i="108"/>
  <c r="G1598" i="108"/>
  <c r="G1599" i="108" s="1"/>
  <c r="G1600" i="108" s="1"/>
  <c r="G1601" i="108" s="1"/>
  <c r="G1602" i="108" s="1"/>
  <c r="M1598" i="108"/>
  <c r="M1599" i="108"/>
  <c r="M1600" i="108"/>
  <c r="M1601" i="108"/>
  <c r="M1602" i="108"/>
  <c r="L1603" i="108"/>
  <c r="G1604" i="108"/>
  <c r="G1605" i="108" s="1"/>
  <c r="G1606" i="108" s="1"/>
  <c r="G1607" i="108" s="1"/>
  <c r="G1608" i="108" s="1"/>
  <c r="G1609" i="108" s="1"/>
  <c r="G1610" i="108" s="1"/>
  <c r="G1611" i="108" s="1"/>
  <c r="G1612" i="108" s="1"/>
  <c r="G1613" i="108" s="1"/>
  <c r="G1614" i="108" s="1"/>
  <c r="M1604" i="108"/>
  <c r="M1605" i="108"/>
  <c r="M1606" i="108"/>
  <c r="M1607" i="108"/>
  <c r="M1608" i="108"/>
  <c r="M1609" i="108"/>
  <c r="M1610" i="108"/>
  <c r="M1611" i="108"/>
  <c r="M1612" i="108"/>
  <c r="M1613" i="108"/>
  <c r="M1614" i="108"/>
  <c r="L1615" i="108"/>
  <c r="L1616" i="108"/>
  <c r="G1617" i="108"/>
  <c r="M1617" i="108"/>
  <c r="L1618" i="108"/>
  <c r="G1619" i="108"/>
  <c r="M1619" i="108"/>
  <c r="L1620" i="108"/>
  <c r="G1621" i="108"/>
  <c r="M1621" i="108"/>
  <c r="L1622" i="108"/>
  <c r="G1623" i="108"/>
  <c r="M1623" i="108"/>
  <c r="L1624" i="108"/>
  <c r="L1625" i="108"/>
  <c r="L1626" i="108"/>
  <c r="G1627" i="108"/>
  <c r="G1628" i="108" s="1"/>
  <c r="G1629" i="108" s="1"/>
  <c r="G1630" i="108" s="1"/>
  <c r="G1631" i="108" s="1"/>
  <c r="G1632" i="108" s="1"/>
  <c r="G1633" i="108" s="1"/>
  <c r="M1627" i="108"/>
  <c r="M1628" i="108"/>
  <c r="M1629" i="108"/>
  <c r="M1630" i="108"/>
  <c r="M1631" i="108"/>
  <c r="M1632" i="108"/>
  <c r="M1633" i="108"/>
  <c r="L1634" i="108"/>
  <c r="G1635" i="108"/>
  <c r="G1636" i="108" s="1"/>
  <c r="G1637" i="108" s="1"/>
  <c r="G1638" i="108" s="1"/>
  <c r="G1639" i="108" s="1"/>
  <c r="G1640" i="108" s="1"/>
  <c r="G1641" i="108" s="1"/>
  <c r="G1642" i="108" s="1"/>
  <c r="G1643" i="108" s="1"/>
  <c r="M1635" i="108"/>
  <c r="M1636" i="108"/>
  <c r="M1637" i="108"/>
  <c r="M1638" i="108"/>
  <c r="M1639" i="108"/>
  <c r="M1640" i="108"/>
  <c r="M1641" i="108"/>
  <c r="M1642" i="108"/>
  <c r="M1643" i="108"/>
  <c r="L1644" i="108"/>
  <c r="G1645" i="108"/>
  <c r="M1645" i="108"/>
  <c r="L1646" i="108"/>
  <c r="G1647" i="108"/>
  <c r="M1647" i="108"/>
  <c r="L1648" i="108"/>
  <c r="G1649" i="108"/>
  <c r="G1650" i="108" s="1"/>
  <c r="G1651" i="108" s="1"/>
  <c r="G1652" i="108" s="1"/>
  <c r="G1653" i="108" s="1"/>
  <c r="G1654" i="108" s="1"/>
  <c r="G1655" i="108" s="1"/>
  <c r="G1656" i="108" s="1"/>
  <c r="G1657" i="108" s="1"/>
  <c r="M1649" i="108"/>
  <c r="M1650" i="108"/>
  <c r="M1651" i="108"/>
  <c r="M1652" i="108"/>
  <c r="M1653" i="108"/>
  <c r="M1654" i="108"/>
  <c r="M1655" i="108"/>
  <c r="M1656" i="108"/>
  <c r="M1657" i="108"/>
  <c r="L1658" i="108"/>
  <c r="G1659" i="108"/>
  <c r="M1659" i="108"/>
  <c r="L1660" i="108"/>
  <c r="G1661" i="108"/>
  <c r="G1662" i="108" s="1"/>
  <c r="G1663" i="108" s="1"/>
  <c r="G1664" i="108" s="1"/>
  <c r="G1665" i="108" s="1"/>
  <c r="G1666" i="108" s="1"/>
  <c r="G1667" i="108" s="1"/>
  <c r="G1668" i="108" s="1"/>
  <c r="G1669" i="108" s="1"/>
  <c r="M1661" i="108"/>
  <c r="M1662" i="108"/>
  <c r="M1663" i="108"/>
  <c r="M1664" i="108"/>
  <c r="M1665" i="108"/>
  <c r="M1666" i="108"/>
  <c r="M1667" i="108"/>
  <c r="M1668" i="108"/>
  <c r="M1669" i="108"/>
  <c r="L1670" i="108"/>
  <c r="L1671" i="108"/>
  <c r="G1672" i="108"/>
  <c r="G1673" i="108" s="1"/>
  <c r="G1674" i="108" s="1"/>
  <c r="G1675" i="108" s="1"/>
  <c r="G1676" i="108" s="1"/>
  <c r="G1677" i="108" s="1"/>
  <c r="G1678" i="108" s="1"/>
  <c r="G1679" i="108" s="1"/>
  <c r="M1672" i="108"/>
  <c r="M1673" i="108"/>
  <c r="M1674" i="108"/>
  <c r="M1675" i="108"/>
  <c r="M1676" i="108"/>
  <c r="M1677" i="108"/>
  <c r="M1678" i="108"/>
  <c r="M1679" i="108"/>
  <c r="L1680" i="108"/>
  <c r="G1681" i="108"/>
  <c r="G1682" i="108" s="1"/>
  <c r="G1683" i="108" s="1"/>
  <c r="G1684" i="108" s="1"/>
  <c r="G1685" i="108" s="1"/>
  <c r="G1686" i="108" s="1"/>
  <c r="G1687" i="108" s="1"/>
  <c r="G1688" i="108" s="1"/>
  <c r="G1689" i="108" s="1"/>
  <c r="G1690" i="108" s="1"/>
  <c r="G1691" i="108" s="1"/>
  <c r="G1692" i="108" s="1"/>
  <c r="G1693" i="108" s="1"/>
  <c r="M1681" i="108"/>
  <c r="M1682" i="108"/>
  <c r="M1683" i="108"/>
  <c r="M1684" i="108"/>
  <c r="M1685" i="108"/>
  <c r="M1686" i="108"/>
  <c r="M1687" i="108"/>
  <c r="M1688" i="108"/>
  <c r="M1689" i="108"/>
  <c r="M1690" i="108"/>
  <c r="M1691" i="108"/>
  <c r="M1692" i="108"/>
  <c r="M1693" i="108"/>
  <c r="L1694" i="108"/>
  <c r="G1695" i="108"/>
  <c r="G1696" i="108" s="1"/>
  <c r="G1697" i="108" s="1"/>
  <c r="M1695" i="108"/>
  <c r="M1696" i="108"/>
  <c r="M1697" i="108"/>
  <c r="L1698" i="108"/>
  <c r="G1699" i="108"/>
  <c r="G1700" i="108" s="1"/>
  <c r="G1701" i="108" s="1"/>
  <c r="G1702" i="108" s="1"/>
  <c r="G1703" i="108" s="1"/>
  <c r="G1704" i="108" s="1"/>
  <c r="G1705" i="108" s="1"/>
  <c r="G1706" i="108" s="1"/>
  <c r="G1707" i="108" s="1"/>
  <c r="G1708" i="108" s="1"/>
  <c r="G1709" i="108" s="1"/>
  <c r="M1699" i="108"/>
  <c r="M1700" i="108"/>
  <c r="M1701" i="108"/>
  <c r="M1702" i="108"/>
  <c r="M1703" i="108"/>
  <c r="M1704" i="108"/>
  <c r="M1705" i="108"/>
  <c r="M1706" i="108"/>
  <c r="M1707" i="108"/>
  <c r="M1708" i="108"/>
  <c r="M1709" i="108"/>
  <c r="L1710" i="108"/>
  <c r="L1711" i="108"/>
  <c r="G1712" i="108"/>
  <c r="G1713" i="108" s="1"/>
  <c r="G1714" i="108" s="1"/>
  <c r="G1715" i="108" s="1"/>
  <c r="M1712" i="108"/>
  <c r="M1713" i="108"/>
  <c r="M1714" i="108"/>
  <c r="M1715" i="108"/>
  <c r="L1716" i="108"/>
  <c r="G1717" i="108"/>
  <c r="M1717" i="108"/>
  <c r="L1718" i="108"/>
  <c r="G1719" i="108"/>
  <c r="G1720" i="108" s="1"/>
  <c r="G1721" i="108" s="1"/>
  <c r="G1722" i="108" s="1"/>
  <c r="G1723" i="108" s="1"/>
  <c r="G1724" i="108" s="1"/>
  <c r="G1725" i="108" s="1"/>
  <c r="G1726" i="108" s="1"/>
  <c r="G1727" i="108" s="1"/>
  <c r="G1728" i="108" s="1"/>
  <c r="M1719" i="108"/>
  <c r="M1720" i="108"/>
  <c r="M1721" i="108"/>
  <c r="M1722" i="108"/>
  <c r="M1723" i="108"/>
  <c r="M1724" i="108"/>
  <c r="M1725" i="108"/>
  <c r="M1726" i="108"/>
  <c r="M1727" i="108"/>
  <c r="M1728" i="108"/>
  <c r="L1729" i="108"/>
  <c r="L1730" i="108"/>
  <c r="G1731" i="108"/>
  <c r="G1732" i="108" s="1"/>
  <c r="G1733" i="108" s="1"/>
  <c r="G1734" i="108" s="1"/>
  <c r="G1735" i="108" s="1"/>
  <c r="G1736" i="108" s="1"/>
  <c r="G1737" i="108" s="1"/>
  <c r="M1731" i="108"/>
  <c r="M1732" i="108"/>
  <c r="M1733" i="108"/>
  <c r="M1734" i="108"/>
  <c r="M1735" i="108"/>
  <c r="M1736" i="108"/>
  <c r="M1737" i="108"/>
  <c r="L1738" i="108"/>
  <c r="G1739" i="108"/>
  <c r="G1740" i="108" s="1"/>
  <c r="G1741" i="108" s="1"/>
  <c r="G1742" i="108" s="1"/>
  <c r="G1743" i="108" s="1"/>
  <c r="M1739" i="108"/>
  <c r="M1740" i="108"/>
  <c r="M1741" i="108"/>
  <c r="M1742" i="108"/>
  <c r="M1743" i="108"/>
  <c r="L1744" i="108"/>
  <c r="G1745" i="108"/>
  <c r="G1746" i="108" s="1"/>
  <c r="G1747" i="108" s="1"/>
  <c r="G1748" i="108" s="1"/>
  <c r="G1749" i="108" s="1"/>
  <c r="G1750" i="108" s="1"/>
  <c r="G1751" i="108" s="1"/>
  <c r="G1752" i="108" s="1"/>
  <c r="G1753" i="108" s="1"/>
  <c r="G1754" i="108" s="1"/>
  <c r="G1755" i="108" s="1"/>
  <c r="G1756" i="108" s="1"/>
  <c r="G1757" i="108" s="1"/>
  <c r="G1758" i="108" s="1"/>
  <c r="G1759" i="108" s="1"/>
  <c r="M1745" i="108"/>
  <c r="M1746" i="108"/>
  <c r="M1747" i="108"/>
  <c r="M1748" i="108"/>
  <c r="M1749" i="108"/>
  <c r="M1750" i="108"/>
  <c r="M1751" i="108"/>
  <c r="M1752" i="108"/>
  <c r="M1753" i="108"/>
  <c r="M1754" i="108"/>
  <c r="M1755" i="108"/>
  <c r="M1756" i="108"/>
  <c r="M1757" i="108"/>
  <c r="M1758" i="108"/>
  <c r="M1759" i="108"/>
  <c r="L1760" i="108"/>
  <c r="G1761" i="108"/>
  <c r="G1762" i="108" s="1"/>
  <c r="G1763" i="108" s="1"/>
  <c r="G1764" i="108" s="1"/>
  <c r="G1765" i="108" s="1"/>
  <c r="G1766" i="108" s="1"/>
  <c r="G1767" i="108" s="1"/>
  <c r="G1768" i="108" s="1"/>
  <c r="G1769" i="108" s="1"/>
  <c r="G1770" i="108" s="1"/>
  <c r="M1761" i="108"/>
  <c r="M1762" i="108"/>
  <c r="M1763" i="108"/>
  <c r="M1764" i="108"/>
  <c r="M1765" i="108"/>
  <c r="M1766" i="108"/>
  <c r="M1767" i="108"/>
  <c r="M1768" i="108"/>
  <c r="M1769" i="108"/>
  <c r="M1770" i="108"/>
  <c r="L1771" i="108"/>
  <c r="L1772" i="108"/>
  <c r="G1773" i="108"/>
  <c r="G1774" i="108" s="1"/>
  <c r="G1775" i="108" s="1"/>
  <c r="G1776" i="108" s="1"/>
  <c r="G1777" i="108" s="1"/>
  <c r="G1778" i="108" s="1"/>
  <c r="M1773" i="108"/>
  <c r="M1774" i="108"/>
  <c r="M1775" i="108"/>
  <c r="M1776" i="108"/>
  <c r="M1777" i="108"/>
  <c r="M1778" i="108"/>
  <c r="L1779" i="108"/>
  <c r="G1780" i="108"/>
  <c r="G1781" i="108" s="1"/>
  <c r="G1782" i="108" s="1"/>
  <c r="G1783" i="108" s="1"/>
  <c r="M1780" i="108"/>
  <c r="M1781" i="108"/>
  <c r="M1782" i="108"/>
  <c r="M1783" i="108"/>
  <c r="L1784" i="108"/>
  <c r="G1785" i="108"/>
  <c r="M1785" i="108"/>
  <c r="L1786" i="108"/>
  <c r="G1787" i="108"/>
  <c r="G1788" i="108" s="1"/>
  <c r="G1789" i="108" s="1"/>
  <c r="G1790" i="108" s="1"/>
  <c r="G1791" i="108" s="1"/>
  <c r="G1792" i="108" s="1"/>
  <c r="G1793" i="108" s="1"/>
  <c r="G1794" i="108" s="1"/>
  <c r="G1795" i="108" s="1"/>
  <c r="M1787" i="108"/>
  <c r="M1788" i="108"/>
  <c r="M1789" i="108"/>
  <c r="M1790" i="108"/>
  <c r="M1791" i="108"/>
  <c r="M1792" i="108"/>
  <c r="M1793" i="108"/>
  <c r="M1794" i="108"/>
  <c r="M1795" i="108"/>
  <c r="L1796" i="108"/>
  <c r="L1797" i="108"/>
  <c r="L1798" i="108"/>
  <c r="G1799" i="108"/>
  <c r="G1800" i="108" s="1"/>
  <c r="G1801" i="108" s="1"/>
  <c r="G1802" i="108" s="1"/>
  <c r="G1803" i="108" s="1"/>
  <c r="G1804" i="108" s="1"/>
  <c r="M1799" i="108"/>
  <c r="M1800" i="108"/>
  <c r="M1801" i="108"/>
  <c r="M1802" i="108"/>
  <c r="M1803" i="108"/>
  <c r="M1804" i="108"/>
  <c r="L1805" i="108"/>
  <c r="G1806" i="108"/>
  <c r="G1807" i="108" s="1"/>
  <c r="G1808" i="108" s="1"/>
  <c r="G1809" i="108" s="1"/>
  <c r="G1810" i="108" s="1"/>
  <c r="G1811" i="108" s="1"/>
  <c r="G1812" i="108" s="1"/>
  <c r="M1806" i="108"/>
  <c r="M1807" i="108"/>
  <c r="M1808" i="108"/>
  <c r="M1809" i="108"/>
  <c r="M1810" i="108"/>
  <c r="M1811" i="108"/>
  <c r="M1812" i="108"/>
  <c r="L1813" i="108"/>
  <c r="G1814" i="108"/>
  <c r="G1815" i="108" s="1"/>
  <c r="G1816" i="108" s="1"/>
  <c r="G1817" i="108" s="1"/>
  <c r="G1818" i="108" s="1"/>
  <c r="G1819" i="108" s="1"/>
  <c r="G1820" i="108" s="1"/>
  <c r="M1814" i="108"/>
  <c r="M1815" i="108"/>
  <c r="M1816" i="108"/>
  <c r="M1817" i="108"/>
  <c r="M1818" i="108"/>
  <c r="M1819" i="108"/>
  <c r="M1820" i="108"/>
  <c r="L1821" i="108"/>
  <c r="G1822" i="108"/>
  <c r="G1823" i="108" s="1"/>
  <c r="G1824" i="108" s="1"/>
  <c r="G1825" i="108" s="1"/>
  <c r="G1826" i="108" s="1"/>
  <c r="G1827" i="108" s="1"/>
  <c r="G1828" i="108" s="1"/>
  <c r="G1829" i="108" s="1"/>
  <c r="G1830" i="108" s="1"/>
  <c r="G1831" i="108" s="1"/>
  <c r="M1822" i="108"/>
  <c r="M1823" i="108"/>
  <c r="M1824" i="108"/>
  <c r="M1825" i="108"/>
  <c r="M1826" i="108"/>
  <c r="M1827" i="108"/>
  <c r="M1828" i="108"/>
  <c r="M1829" i="108"/>
  <c r="M1830" i="108"/>
  <c r="M1831" i="108"/>
  <c r="L1832" i="108"/>
  <c r="G1833" i="108"/>
  <c r="G1834" i="108" s="1"/>
  <c r="G1835" i="108" s="1"/>
  <c r="G1836" i="108" s="1"/>
  <c r="G1837" i="108" s="1"/>
  <c r="G1838" i="108" s="1"/>
  <c r="M1833" i="108"/>
  <c r="M1834" i="108"/>
  <c r="M1835" i="108"/>
  <c r="M1836" i="108"/>
  <c r="M1837" i="108"/>
  <c r="M1838" i="108"/>
  <c r="L1839" i="108"/>
  <c r="L1840" i="108"/>
  <c r="G1841" i="108"/>
  <c r="G1842" i="108" s="1"/>
  <c r="G1843" i="108" s="1"/>
  <c r="M1841" i="108"/>
  <c r="M1842" i="108"/>
  <c r="M1843" i="108"/>
  <c r="L1844" i="108"/>
  <c r="G1845" i="108"/>
  <c r="G1846" i="108" s="1"/>
  <c r="G1847" i="108" s="1"/>
  <c r="G1848" i="108" s="1"/>
  <c r="G1849" i="108" s="1"/>
  <c r="G1850" i="108" s="1"/>
  <c r="G1851" i="108" s="1"/>
  <c r="G1852" i="108" s="1"/>
  <c r="M1845" i="108"/>
  <c r="M1846" i="108"/>
  <c r="M1847" i="108"/>
  <c r="M1848" i="108"/>
  <c r="M1849" i="108"/>
  <c r="M1850" i="108"/>
  <c r="M1851" i="108"/>
  <c r="M1852" i="108"/>
  <c r="L1853" i="108"/>
  <c r="G1854" i="108"/>
  <c r="G1855" i="108" s="1"/>
  <c r="G1856" i="108" s="1"/>
  <c r="G1857" i="108" s="1"/>
  <c r="M1854" i="108"/>
  <c r="M1855" i="108"/>
  <c r="M1856" i="108"/>
  <c r="M1857" i="108"/>
  <c r="L1858" i="108"/>
  <c r="G1859" i="108"/>
  <c r="G1860" i="108" s="1"/>
  <c r="G1861" i="108" s="1"/>
  <c r="M1859" i="108"/>
  <c r="M1860" i="108"/>
  <c r="M1861" i="108"/>
  <c r="L1862" i="108"/>
  <c r="G1863" i="108"/>
  <c r="G1864" i="108" s="1"/>
  <c r="G1865" i="108" s="1"/>
  <c r="G1866" i="108" s="1"/>
  <c r="G1867" i="108" s="1"/>
  <c r="M1863" i="108"/>
  <c r="M1864" i="108"/>
  <c r="M1865" i="108"/>
  <c r="M1866" i="108"/>
  <c r="M1867" i="108"/>
  <c r="L1868" i="108"/>
  <c r="L1869" i="108"/>
  <c r="G1870" i="108"/>
  <c r="G1871" i="108" s="1"/>
  <c r="G1872" i="108" s="1"/>
  <c r="G1873" i="108" s="1"/>
  <c r="G1874" i="108" s="1"/>
  <c r="G1875" i="108" s="1"/>
  <c r="G1876" i="108" s="1"/>
  <c r="G1877" i="108" s="1"/>
  <c r="G1878" i="108" s="1"/>
  <c r="M1870" i="108"/>
  <c r="M1871" i="108"/>
  <c r="M1872" i="108"/>
  <c r="M1873" i="108"/>
  <c r="M1874" i="108"/>
  <c r="M1875" i="108"/>
  <c r="M1876" i="108"/>
  <c r="M1877" i="108"/>
  <c r="M1878" i="108"/>
  <c r="L1879" i="108"/>
  <c r="G1880" i="108"/>
  <c r="G1881" i="108" s="1"/>
  <c r="G1882" i="108" s="1"/>
  <c r="G1883" i="108" s="1"/>
  <c r="M1880" i="108"/>
  <c r="M1881" i="108"/>
  <c r="M1882" i="108"/>
  <c r="M1883" i="108"/>
  <c r="L1884" i="108"/>
  <c r="L1885" i="108"/>
  <c r="G1886" i="108"/>
  <c r="G1887" i="108" s="1"/>
  <c r="G1888" i="108" s="1"/>
  <c r="G1889" i="108" s="1"/>
  <c r="G1890" i="108" s="1"/>
  <c r="G1891" i="108" s="1"/>
  <c r="M1886" i="108"/>
  <c r="M1887" i="108"/>
  <c r="M1888" i="108"/>
  <c r="M1889" i="108"/>
  <c r="M1890" i="108"/>
  <c r="M1891" i="108"/>
  <c r="L1892" i="108"/>
  <c r="G1893" i="108"/>
  <c r="G1894" i="108" s="1"/>
  <c r="G1895" i="108" s="1"/>
  <c r="G1896" i="108" s="1"/>
  <c r="G1897" i="108" s="1"/>
  <c r="M1893" i="108"/>
  <c r="M1894" i="108"/>
  <c r="M1895" i="108"/>
  <c r="M1896" i="108"/>
  <c r="M1897" i="108"/>
  <c r="L1898" i="108"/>
  <c r="G1899" i="108"/>
  <c r="G1900" i="108" s="1"/>
  <c r="G1901" i="108" s="1"/>
  <c r="G1902" i="108" s="1"/>
  <c r="M1899" i="108"/>
  <c r="M1900" i="108"/>
  <c r="M1901" i="108"/>
  <c r="M1902" i="108"/>
  <c r="L1903" i="108"/>
  <c r="L1904" i="108"/>
  <c r="G1905" i="108"/>
  <c r="G1906" i="108" s="1"/>
  <c r="G1907" i="108" s="1"/>
  <c r="G1908" i="108" s="1"/>
  <c r="G1909" i="108" s="1"/>
  <c r="G1910" i="108" s="1"/>
  <c r="G1911" i="108" s="1"/>
  <c r="G1912" i="108" s="1"/>
  <c r="G1913" i="108" s="1"/>
  <c r="G1914" i="108" s="1"/>
  <c r="M1905" i="108"/>
  <c r="M1906" i="108"/>
  <c r="M1907" i="108"/>
  <c r="M1908" i="108"/>
  <c r="M1909" i="108"/>
  <c r="M1910" i="108"/>
  <c r="M1911" i="108"/>
  <c r="M1912" i="108"/>
  <c r="M1913" i="108"/>
  <c r="M1914" i="108"/>
  <c r="L1915" i="108"/>
  <c r="L1916" i="108"/>
  <c r="L1917" i="108"/>
  <c r="G1918" i="108"/>
  <c r="G1919" i="108" s="1"/>
  <c r="G1920" i="108" s="1"/>
  <c r="G1921" i="108" s="1"/>
  <c r="G1922" i="108" s="1"/>
  <c r="G1923" i="108" s="1"/>
  <c r="G1924" i="108" s="1"/>
  <c r="G1925" i="108" s="1"/>
  <c r="G1926" i="108" s="1"/>
  <c r="G1927" i="108" s="1"/>
  <c r="M1918" i="108"/>
  <c r="M1919" i="108"/>
  <c r="M1920" i="108"/>
  <c r="M1921" i="108"/>
  <c r="M1922" i="108"/>
  <c r="M1923" i="108"/>
  <c r="M1924" i="108"/>
  <c r="M1925" i="108"/>
  <c r="M1926" i="108"/>
  <c r="M1927" i="108"/>
  <c r="L1928" i="108"/>
  <c r="G1929" i="108"/>
  <c r="G1930" i="108" s="1"/>
  <c r="G1931" i="108" s="1"/>
  <c r="G1932" i="108" s="1"/>
  <c r="G1933" i="108" s="1"/>
  <c r="G1934" i="108" s="1"/>
  <c r="M1929" i="108"/>
  <c r="M1930" i="108"/>
  <c r="M1931" i="108"/>
  <c r="M1932" i="108"/>
  <c r="M1933" i="108"/>
  <c r="M1934" i="108"/>
  <c r="L1935" i="108"/>
  <c r="L1936" i="108"/>
  <c r="G1937" i="108"/>
  <c r="G1938" i="108" s="1"/>
  <c r="G1939" i="108" s="1"/>
  <c r="G1940" i="108" s="1"/>
  <c r="G1941" i="108" s="1"/>
  <c r="G1942" i="108" s="1"/>
  <c r="G1943" i="108" s="1"/>
  <c r="M1937" i="108"/>
  <c r="M1938" i="108"/>
  <c r="M1939" i="108"/>
  <c r="M1940" i="108"/>
  <c r="M1941" i="108"/>
  <c r="M1942" i="108"/>
  <c r="M1943" i="108"/>
  <c r="L1944" i="108"/>
  <c r="G1945" i="108"/>
  <c r="G1946" i="108" s="1"/>
  <c r="G1947" i="108" s="1"/>
  <c r="G1948" i="108" s="1"/>
  <c r="G1949" i="108" s="1"/>
  <c r="M1945" i="108"/>
  <c r="M1946" i="108"/>
  <c r="M1947" i="108"/>
  <c r="M1948" i="108"/>
  <c r="M1949" i="108"/>
  <c r="L1950" i="108"/>
  <c r="L1951" i="108"/>
  <c r="G1952" i="108"/>
  <c r="G1953" i="108" s="1"/>
  <c r="G1954" i="108" s="1"/>
  <c r="G1955" i="108" s="1"/>
  <c r="G1956" i="108" s="1"/>
  <c r="G1957" i="108" s="1"/>
  <c r="G1958" i="108" s="1"/>
  <c r="G1959" i="108" s="1"/>
  <c r="G1960" i="108" s="1"/>
  <c r="G1961" i="108" s="1"/>
  <c r="G1962" i="108" s="1"/>
  <c r="M1952" i="108"/>
  <c r="M1953" i="108"/>
  <c r="M1954" i="108"/>
  <c r="M1955" i="108"/>
  <c r="M1956" i="108"/>
  <c r="M1957" i="108"/>
  <c r="M1958" i="108"/>
  <c r="M1959" i="108"/>
  <c r="M1960" i="108"/>
  <c r="M1961" i="108"/>
  <c r="M1962" i="108"/>
  <c r="L1963" i="108"/>
  <c r="G1964" i="108"/>
  <c r="G1965" i="108" s="1"/>
  <c r="G1966" i="108" s="1"/>
  <c r="G1967" i="108" s="1"/>
  <c r="G1968" i="108" s="1"/>
  <c r="G1969" i="108" s="1"/>
  <c r="M1964" i="108"/>
  <c r="M1965" i="108"/>
  <c r="M1966" i="108"/>
  <c r="M1967" i="108"/>
  <c r="M1968" i="108"/>
  <c r="M1969" i="108"/>
  <c r="L1970" i="108"/>
  <c r="G1971" i="108"/>
  <c r="G1972" i="108" s="1"/>
  <c r="G1973" i="108" s="1"/>
  <c r="G1974" i="108" s="1"/>
  <c r="G1975" i="108" s="1"/>
  <c r="M1971" i="108"/>
  <c r="M1972" i="108"/>
  <c r="M1973" i="108"/>
  <c r="M1974" i="108"/>
  <c r="M1975" i="108"/>
  <c r="L1976" i="108"/>
  <c r="G1977" i="108"/>
  <c r="G1978" i="108" s="1"/>
  <c r="G1979" i="108" s="1"/>
  <c r="G1980" i="108" s="1"/>
  <c r="G1981" i="108" s="1"/>
  <c r="M1977" i="108"/>
  <c r="M1978" i="108"/>
  <c r="M1979" i="108"/>
  <c r="M1980" i="108"/>
  <c r="M1981" i="108"/>
  <c r="L1982" i="108"/>
  <c r="G1983" i="108"/>
  <c r="G1984" i="108" s="1"/>
  <c r="G1985" i="108" s="1"/>
  <c r="G1986" i="108" s="1"/>
  <c r="G1987" i="108" s="1"/>
  <c r="M1983" i="108"/>
  <c r="M1984" i="108"/>
  <c r="M1985" i="108"/>
  <c r="M1986" i="108"/>
  <c r="M1987" i="108"/>
  <c r="L1988" i="108"/>
  <c r="G1989" i="108"/>
  <c r="G1990" i="108" s="1"/>
  <c r="G1991" i="108" s="1"/>
  <c r="G1992" i="108" s="1"/>
  <c r="M1989" i="108"/>
  <c r="M1990" i="108"/>
  <c r="M1991" i="108"/>
  <c r="M1992" i="108"/>
  <c r="L1993" i="108"/>
  <c r="L1994" i="108"/>
  <c r="G1995" i="108"/>
  <c r="G1996" i="108" s="1"/>
  <c r="G1997" i="108" s="1"/>
  <c r="G1998" i="108" s="1"/>
  <c r="G1999" i="108" s="1"/>
  <c r="G2000" i="108" s="1"/>
  <c r="G2001" i="108" s="1"/>
  <c r="M1995" i="108"/>
  <c r="M1996" i="108"/>
  <c r="M1997" i="108"/>
  <c r="M1998" i="108"/>
  <c r="M1999" i="108"/>
  <c r="M2000" i="108"/>
  <c r="M2001" i="108"/>
  <c r="L2002" i="108"/>
  <c r="L2003" i="108"/>
  <c r="G2004" i="108"/>
  <c r="G2005" i="108" s="1"/>
  <c r="G2006" i="108" s="1"/>
  <c r="G2007" i="108" s="1"/>
  <c r="G2008" i="108" s="1"/>
  <c r="G2009" i="108" s="1"/>
  <c r="M2004" i="108"/>
  <c r="M2005" i="108"/>
  <c r="M2006" i="108"/>
  <c r="M2007" i="108"/>
  <c r="M2008" i="108"/>
  <c r="M2009" i="108"/>
  <c r="L2010" i="108"/>
  <c r="L2011" i="108"/>
  <c r="L2012" i="108"/>
  <c r="G2013" i="108"/>
  <c r="M2013" i="108"/>
  <c r="L2014" i="108"/>
  <c r="G2015" i="108"/>
  <c r="M2015" i="108"/>
  <c r="L2016" i="108"/>
  <c r="G2017" i="108"/>
  <c r="M2017" i="108"/>
  <c r="L2018" i="108"/>
  <c r="G2019" i="108"/>
  <c r="M2019" i="108"/>
  <c r="L2020" i="108"/>
  <c r="G2021" i="108"/>
  <c r="M2021" i="108"/>
  <c r="L2022" i="108"/>
  <c r="G2023" i="108"/>
  <c r="M2023" i="108"/>
  <c r="L2024" i="108"/>
  <c r="G2025" i="108"/>
  <c r="M2025" i="108"/>
  <c r="L2026" i="108"/>
  <c r="G2027" i="108"/>
  <c r="M2027" i="108"/>
  <c r="L2028" i="108"/>
  <c r="G2029" i="108"/>
  <c r="G2030" i="108" s="1"/>
  <c r="G2031" i="108" s="1"/>
  <c r="G2032" i="108" s="1"/>
  <c r="G2033" i="108" s="1"/>
  <c r="G2034" i="108" s="1"/>
  <c r="M2029" i="108"/>
  <c r="M2030" i="108"/>
  <c r="M2031" i="108"/>
  <c r="M2032" i="108"/>
  <c r="M2033" i="108"/>
  <c r="M2034" i="108"/>
  <c r="L2035" i="108"/>
  <c r="L2036" i="108"/>
  <c r="L2037" i="108"/>
  <c r="L2038" i="108"/>
  <c r="G2039" i="108"/>
  <c r="G2040" i="108" s="1"/>
  <c r="G2041" i="108" s="1"/>
  <c r="G2042" i="108" s="1"/>
  <c r="M2039" i="108"/>
  <c r="M2040" i="108"/>
  <c r="M2041" i="108"/>
  <c r="M2042" i="108"/>
  <c r="L2043" i="108"/>
  <c r="G2044" i="108"/>
  <c r="G2045" i="108" s="1"/>
  <c r="G2046" i="108" s="1"/>
  <c r="G2047" i="108" s="1"/>
  <c r="G2048" i="108" s="1"/>
  <c r="G2049" i="108" s="1"/>
  <c r="M2044" i="108"/>
  <c r="M2045" i="108"/>
  <c r="M2046" i="108"/>
  <c r="M2047" i="108"/>
  <c r="M2048" i="108"/>
  <c r="M2049" i="108"/>
  <c r="L2050" i="108"/>
  <c r="G2051" i="108"/>
  <c r="G2052" i="108" s="1"/>
  <c r="G2053" i="108" s="1"/>
  <c r="G2054" i="108" s="1"/>
  <c r="G2055" i="108" s="1"/>
  <c r="G2056" i="108" s="1"/>
  <c r="M2051" i="108"/>
  <c r="M2052" i="108"/>
  <c r="M2053" i="108"/>
  <c r="M2054" i="108"/>
  <c r="M2055" i="108"/>
  <c r="M2056" i="108"/>
  <c r="L2057" i="108"/>
  <c r="G2058" i="108"/>
  <c r="G2059" i="108" s="1"/>
  <c r="G2060" i="108" s="1"/>
  <c r="G2061" i="108" s="1"/>
  <c r="G2062" i="108" s="1"/>
  <c r="G2063" i="108" s="1"/>
  <c r="M2058" i="108"/>
  <c r="M2059" i="108"/>
  <c r="M2060" i="108"/>
  <c r="M2061" i="108"/>
  <c r="M2062" i="108"/>
  <c r="M2063" i="108"/>
  <c r="L2064" i="108"/>
  <c r="L2065" i="108"/>
  <c r="G2066" i="108"/>
  <c r="G2067" i="108" s="1"/>
  <c r="G2068" i="108" s="1"/>
  <c r="G2069" i="108" s="1"/>
  <c r="G2070" i="108" s="1"/>
  <c r="G2071" i="108" s="1"/>
  <c r="M2066" i="108"/>
  <c r="M2067" i="108"/>
  <c r="M2068" i="108"/>
  <c r="M2069" i="108"/>
  <c r="M2070" i="108"/>
  <c r="M2071" i="108"/>
  <c r="L2072" i="108"/>
  <c r="G2073" i="108"/>
  <c r="G2074" i="108" s="1"/>
  <c r="G2075" i="108" s="1"/>
  <c r="G2076" i="108" s="1"/>
  <c r="M2073" i="108"/>
  <c r="M2074" i="108"/>
  <c r="M2075" i="108"/>
  <c r="M2076" i="108"/>
  <c r="L2077" i="108"/>
  <c r="G2078" i="108"/>
  <c r="G2079" i="108" s="1"/>
  <c r="G2080" i="108" s="1"/>
  <c r="G2081" i="108" s="1"/>
  <c r="G2082" i="108" s="1"/>
  <c r="G2083" i="108" s="1"/>
  <c r="M2078" i="108"/>
  <c r="M2079" i="108"/>
  <c r="M2080" i="108"/>
  <c r="M2081" i="108"/>
  <c r="M2082" i="108"/>
  <c r="M2083" i="108"/>
  <c r="L2084" i="108"/>
  <c r="G2085" i="108"/>
  <c r="M2085" i="108"/>
  <c r="L2086" i="108"/>
  <c r="G2087" i="108"/>
  <c r="G2088" i="108" s="1"/>
  <c r="G2089" i="108" s="1"/>
  <c r="G2090" i="108" s="1"/>
  <c r="G2091" i="108" s="1"/>
  <c r="G2092" i="108" s="1"/>
  <c r="G2093" i="108" s="1"/>
  <c r="G2094" i="108" s="1"/>
  <c r="M2087" i="108"/>
  <c r="M2088" i="108"/>
  <c r="M2089" i="108"/>
  <c r="M2090" i="108"/>
  <c r="M2091" i="108"/>
  <c r="M2092" i="108"/>
  <c r="M2093" i="108"/>
  <c r="M2094" i="108"/>
  <c r="L2095" i="108"/>
  <c r="G2096" i="108"/>
  <c r="G2097" i="108" s="1"/>
  <c r="G2098" i="108" s="1"/>
  <c r="G2099" i="108" s="1"/>
  <c r="G2100" i="108" s="1"/>
  <c r="M2096" i="108"/>
  <c r="M2097" i="108"/>
  <c r="M2098" i="108"/>
  <c r="M2099" i="108"/>
  <c r="M2100" i="108"/>
  <c r="L2101" i="108"/>
  <c r="G2102" i="108"/>
  <c r="G2103" i="108" s="1"/>
  <c r="M2102" i="108"/>
  <c r="M2103" i="108"/>
  <c r="L2104" i="108"/>
  <c r="G2105" i="108"/>
  <c r="M2105" i="108"/>
  <c r="L2106" i="108"/>
  <c r="G2107" i="108"/>
  <c r="G2108" i="108" s="1"/>
  <c r="G2109" i="108" s="1"/>
  <c r="M2107" i="108"/>
  <c r="M2108" i="108"/>
  <c r="M2109" i="108"/>
  <c r="L2110" i="108"/>
  <c r="G2111" i="108"/>
  <c r="G2112" i="108" s="1"/>
  <c r="G2113" i="108" s="1"/>
  <c r="G2114" i="108" s="1"/>
  <c r="G2115" i="108" s="1"/>
  <c r="M2111" i="108"/>
  <c r="M2112" i="108"/>
  <c r="M2113" i="108"/>
  <c r="M2114" i="108"/>
  <c r="M2115" i="108"/>
  <c r="L2116" i="108"/>
  <c r="G2117" i="108"/>
  <c r="G2118" i="108" s="1"/>
  <c r="G2119" i="108" s="1"/>
  <c r="G2120" i="108" s="1"/>
  <c r="G2121" i="108" s="1"/>
  <c r="M2117" i="108"/>
  <c r="M2118" i="108"/>
  <c r="M2119" i="108"/>
  <c r="M2120" i="108"/>
  <c r="M2121" i="108"/>
  <c r="L2122" i="108"/>
  <c r="G2123" i="108"/>
  <c r="G2124" i="108" s="1"/>
  <c r="G2125" i="108" s="1"/>
  <c r="G2126" i="108" s="1"/>
  <c r="G2127" i="108" s="1"/>
  <c r="G2128" i="108" s="1"/>
  <c r="G2129" i="108" s="1"/>
  <c r="G2130" i="108" s="1"/>
  <c r="G2131" i="108" s="1"/>
  <c r="G2132" i="108" s="1"/>
  <c r="G2133" i="108" s="1"/>
  <c r="G2134" i="108" s="1"/>
  <c r="G2135" i="108" s="1"/>
  <c r="G2136" i="108" s="1"/>
  <c r="G2137" i="108" s="1"/>
  <c r="G2138" i="108" s="1"/>
  <c r="G2139" i="108" s="1"/>
  <c r="G2140" i="108" s="1"/>
  <c r="G2141" i="108" s="1"/>
  <c r="G2142" i="108" s="1"/>
  <c r="M2123" i="108"/>
  <c r="M2124" i="108"/>
  <c r="M2125" i="108"/>
  <c r="M2126" i="108"/>
  <c r="M2127" i="108"/>
  <c r="M2128" i="108"/>
  <c r="M2129" i="108"/>
  <c r="M2130" i="108"/>
  <c r="M2131" i="108"/>
  <c r="M2132" i="108"/>
  <c r="M2133" i="108"/>
  <c r="M2134" i="108"/>
  <c r="M2135" i="108"/>
  <c r="M2136" i="108"/>
  <c r="M2137" i="108"/>
  <c r="M2138" i="108"/>
  <c r="M2139" i="108"/>
  <c r="M2140" i="108"/>
  <c r="M2141" i="108"/>
  <c r="M2142" i="108"/>
  <c r="L2143" i="108"/>
  <c r="L2144" i="108"/>
  <c r="G2145" i="108"/>
  <c r="G2146" i="108" s="1"/>
  <c r="G2147" i="108" s="1"/>
  <c r="G2148" i="108" s="1"/>
  <c r="G2149" i="108" s="1"/>
  <c r="G2150" i="108" s="1"/>
  <c r="G2151" i="108" s="1"/>
  <c r="G2152" i="108" s="1"/>
  <c r="G2153" i="108" s="1"/>
  <c r="G2154" i="108" s="1"/>
  <c r="G2155" i="108" s="1"/>
  <c r="G2156" i="108" s="1"/>
  <c r="G2157" i="108" s="1"/>
  <c r="G2158" i="108" s="1"/>
  <c r="G2159" i="108" s="1"/>
  <c r="G2160" i="108" s="1"/>
  <c r="G2161" i="108" s="1"/>
  <c r="G2162" i="108" s="1"/>
  <c r="G2163" i="108" s="1"/>
  <c r="G2164" i="108" s="1"/>
  <c r="G2165" i="108" s="1"/>
  <c r="G2166" i="108" s="1"/>
  <c r="G2167" i="108" s="1"/>
  <c r="G2168" i="108" s="1"/>
  <c r="G2169" i="108" s="1"/>
  <c r="G2170" i="108" s="1"/>
  <c r="G2171" i="108" s="1"/>
  <c r="M2145" i="108"/>
  <c r="M2146" i="108"/>
  <c r="M2147" i="108"/>
  <c r="M2148" i="108"/>
  <c r="M2149" i="108"/>
  <c r="M2150" i="108"/>
  <c r="M2151" i="108"/>
  <c r="M2152" i="108"/>
  <c r="M2153" i="108"/>
  <c r="M2154" i="108"/>
  <c r="M2155" i="108"/>
  <c r="M2156" i="108"/>
  <c r="M2157" i="108"/>
  <c r="M2158" i="108"/>
  <c r="M2159" i="108"/>
  <c r="M2160" i="108"/>
  <c r="M2161" i="108"/>
  <c r="M2162" i="108"/>
  <c r="M2163" i="108"/>
  <c r="M2164" i="108"/>
  <c r="M2165" i="108"/>
  <c r="M2166" i="108"/>
  <c r="M2167" i="108"/>
  <c r="M2168" i="108"/>
  <c r="M2169" i="108"/>
  <c r="M2170" i="108"/>
  <c r="M2171" i="108"/>
  <c r="L2172" i="108"/>
  <c r="G2173" i="108"/>
  <c r="G2174" i="108" s="1"/>
  <c r="G2175" i="108" s="1"/>
  <c r="G2176" i="108" s="1"/>
  <c r="G2177" i="108" s="1"/>
  <c r="G2178" i="108" s="1"/>
  <c r="G2179" i="108" s="1"/>
  <c r="G2180" i="108" s="1"/>
  <c r="G2181" i="108" s="1"/>
  <c r="G2182" i="108" s="1"/>
  <c r="G2183" i="108" s="1"/>
  <c r="G2184" i="108" s="1"/>
  <c r="G2185" i="108" s="1"/>
  <c r="G2186" i="108" s="1"/>
  <c r="M2173" i="108"/>
  <c r="M2174" i="108"/>
  <c r="M2175" i="108"/>
  <c r="M2176" i="108"/>
  <c r="M2177" i="108"/>
  <c r="M2178" i="108"/>
  <c r="M2179" i="108"/>
  <c r="M2180" i="108"/>
  <c r="M2181" i="108"/>
  <c r="M2182" i="108"/>
  <c r="M2183" i="108"/>
  <c r="M2184" i="108"/>
  <c r="M2185" i="108"/>
  <c r="M2186" i="108"/>
  <c r="L2187" i="108"/>
  <c r="G2188" i="108"/>
  <c r="G2189" i="108" s="1"/>
  <c r="M2188" i="108"/>
  <c r="M2189" i="108"/>
  <c r="L2190" i="108"/>
  <c r="G2191" i="108"/>
  <c r="G2192" i="108" s="1"/>
  <c r="G2193" i="108" s="1"/>
  <c r="G2194" i="108" s="1"/>
  <c r="M2191" i="108"/>
  <c r="M2192" i="108"/>
  <c r="M2193" i="108"/>
  <c r="M2194" i="108"/>
  <c r="L2195" i="108"/>
  <c r="G2196" i="108"/>
  <c r="G2197" i="108" s="1"/>
  <c r="G2198" i="108" s="1"/>
  <c r="G2199" i="108" s="1"/>
  <c r="G2200" i="108" s="1"/>
  <c r="M2196" i="108"/>
  <c r="M2197" i="108"/>
  <c r="M2198" i="108"/>
  <c r="M2199" i="108"/>
  <c r="M2200" i="108"/>
  <c r="L2201" i="108"/>
  <c r="L2202" i="108"/>
  <c r="G2203" i="108"/>
  <c r="G2204" i="108" s="1"/>
  <c r="G2205" i="108" s="1"/>
  <c r="M2203" i="108"/>
  <c r="M2204" i="108"/>
  <c r="M2205" i="108"/>
  <c r="L2206" i="108"/>
  <c r="G2207" i="108"/>
  <c r="M2207" i="108"/>
  <c r="L2208" i="108"/>
  <c r="G2209" i="108"/>
  <c r="M2209" i="108"/>
  <c r="L2210" i="108"/>
  <c r="L2211" i="108"/>
  <c r="G2212" i="108"/>
  <c r="G2213" i="108" s="1"/>
  <c r="G2214" i="108" s="1"/>
  <c r="G2215" i="108" s="1"/>
  <c r="G2216" i="108" s="1"/>
  <c r="M2212" i="108"/>
  <c r="M2213" i="108"/>
  <c r="M2214" i="108"/>
  <c r="M2215" i="108"/>
  <c r="M2216" i="108"/>
  <c r="L2217" i="108"/>
  <c r="G2218" i="108"/>
  <c r="G2219" i="108" s="1"/>
  <c r="G2220" i="108" s="1"/>
  <c r="G2221" i="108" s="1"/>
  <c r="M2218" i="108"/>
  <c r="M2219" i="108"/>
  <c r="M2220" i="108"/>
  <c r="M2221" i="108"/>
  <c r="L2222" i="108"/>
  <c r="G2223" i="108"/>
  <c r="G2224" i="108" s="1"/>
  <c r="G2225" i="108" s="1"/>
  <c r="G2226" i="108" s="1"/>
  <c r="G2227" i="108" s="1"/>
  <c r="M2223" i="108"/>
  <c r="M2224" i="108"/>
  <c r="M2225" i="108"/>
  <c r="M2226" i="108"/>
  <c r="M2227" i="108"/>
  <c r="L2228" i="108"/>
  <c r="G2229" i="108"/>
  <c r="G2230" i="108" s="1"/>
  <c r="G2231" i="108" s="1"/>
  <c r="G2232" i="108" s="1"/>
  <c r="G2233" i="108" s="1"/>
  <c r="G2234" i="108" s="1"/>
  <c r="M2229" i="108"/>
  <c r="M2230" i="108"/>
  <c r="M2231" i="108"/>
  <c r="M2232" i="108"/>
  <c r="M2233" i="108"/>
  <c r="M2234" i="108"/>
  <c r="L2235" i="108"/>
  <c r="L2236" i="108"/>
  <c r="G2237" i="108"/>
  <c r="G2238" i="108" s="1"/>
  <c r="G2239" i="108" s="1"/>
  <c r="G2240" i="108" s="1"/>
  <c r="G2241" i="108" s="1"/>
  <c r="G2242" i="108" s="1"/>
  <c r="G2243" i="108" s="1"/>
  <c r="G2244" i="108" s="1"/>
  <c r="G2245" i="108" s="1"/>
  <c r="M2237" i="108"/>
  <c r="M2238" i="108"/>
  <c r="M2239" i="108"/>
  <c r="M2240" i="108"/>
  <c r="M2241" i="108"/>
  <c r="M2242" i="108"/>
  <c r="M2243" i="108"/>
  <c r="M2244" i="108"/>
  <c r="M2245" i="108"/>
  <c r="L2246" i="108"/>
  <c r="G2247" i="108"/>
  <c r="G2248" i="108" s="1"/>
  <c r="G2249" i="108" s="1"/>
  <c r="G2250" i="108" s="1"/>
  <c r="G2251" i="108" s="1"/>
  <c r="M2247" i="108"/>
  <c r="M2248" i="108"/>
  <c r="M2249" i="108"/>
  <c r="M2250" i="108"/>
  <c r="M2251" i="108"/>
  <c r="L2252" i="108"/>
  <c r="G2253" i="108"/>
  <c r="G2254" i="108" s="1"/>
  <c r="G2255" i="108" s="1"/>
  <c r="G2256" i="108" s="1"/>
  <c r="G2257" i="108" s="1"/>
  <c r="G2258" i="108" s="1"/>
  <c r="G2259" i="108" s="1"/>
  <c r="G2260" i="108" s="1"/>
  <c r="G2261" i="108" s="1"/>
  <c r="M2253" i="108"/>
  <c r="M2254" i="108"/>
  <c r="M2255" i="108"/>
  <c r="M2256" i="108"/>
  <c r="M2257" i="108"/>
  <c r="M2258" i="108"/>
  <c r="M2259" i="108"/>
  <c r="M2260" i="108"/>
  <c r="M2261" i="108"/>
  <c r="L2262" i="108"/>
  <c r="G2263" i="108"/>
  <c r="M2263" i="108"/>
  <c r="L2264" i="108"/>
  <c r="L2265" i="108"/>
  <c r="L2266" i="108"/>
  <c r="G2267" i="108"/>
  <c r="G2268" i="108" s="1"/>
  <c r="G2269" i="108" s="1"/>
  <c r="G2270" i="108" s="1"/>
  <c r="G2271" i="108" s="1"/>
  <c r="G2272" i="108" s="1"/>
  <c r="G2273" i="108" s="1"/>
  <c r="G2274" i="108" s="1"/>
  <c r="G2275" i="108" s="1"/>
  <c r="M2267" i="108"/>
  <c r="M2268" i="108"/>
  <c r="M2269" i="108"/>
  <c r="M2270" i="108"/>
  <c r="M2271" i="108"/>
  <c r="M2272" i="108"/>
  <c r="M2273" i="108"/>
  <c r="M2274" i="108"/>
  <c r="M2275" i="108"/>
  <c r="L2276" i="108"/>
  <c r="G2277" i="108"/>
  <c r="G2278" i="108" s="1"/>
  <c r="G2279" i="108" s="1"/>
  <c r="G2280" i="108" s="1"/>
  <c r="G2281" i="108" s="1"/>
  <c r="G2282" i="108" s="1"/>
  <c r="M2277" i="108"/>
  <c r="M2278" i="108"/>
  <c r="M2279" i="108"/>
  <c r="M2280" i="108"/>
  <c r="M2281" i="108"/>
  <c r="M2282" i="108"/>
  <c r="L2283" i="108"/>
  <c r="G2284" i="108"/>
  <c r="G2285" i="108" s="1"/>
  <c r="G2286" i="108" s="1"/>
  <c r="G2287" i="108" s="1"/>
  <c r="G2288" i="108" s="1"/>
  <c r="G2289" i="108" s="1"/>
  <c r="G2290" i="108" s="1"/>
  <c r="G2291" i="108" s="1"/>
  <c r="G2292" i="108" s="1"/>
  <c r="G2293" i="108" s="1"/>
  <c r="G2294" i="108" s="1"/>
  <c r="G2295" i="108" s="1"/>
  <c r="G2296" i="108" s="1"/>
  <c r="M2284" i="108"/>
  <c r="M2285" i="108"/>
  <c r="M2286" i="108"/>
  <c r="M2287" i="108"/>
  <c r="M2288" i="108"/>
  <c r="M2289" i="108"/>
  <c r="M2290" i="108"/>
  <c r="M2291" i="108"/>
  <c r="M2292" i="108"/>
  <c r="M2293" i="108"/>
  <c r="M2294" i="108"/>
  <c r="M2295" i="108"/>
  <c r="M2296" i="108"/>
  <c r="L2297" i="108"/>
  <c r="G2298" i="108"/>
  <c r="G2299" i="108" s="1"/>
  <c r="G2300" i="108" s="1"/>
  <c r="G2301" i="108" s="1"/>
  <c r="G2302" i="108" s="1"/>
  <c r="G2303" i="108" s="1"/>
  <c r="G2304" i="108" s="1"/>
  <c r="G2305" i="108" s="1"/>
  <c r="G2306" i="108" s="1"/>
  <c r="G2307" i="108" s="1"/>
  <c r="G2308" i="108" s="1"/>
  <c r="M2298" i="108"/>
  <c r="M2299" i="108"/>
  <c r="M2300" i="108"/>
  <c r="M2301" i="108"/>
  <c r="M2302" i="108"/>
  <c r="M2303" i="108"/>
  <c r="M2304" i="108"/>
  <c r="M2305" i="108"/>
  <c r="M2306" i="108"/>
  <c r="M2307" i="108"/>
  <c r="M2308" i="108"/>
  <c r="L2309" i="108"/>
  <c r="G2310" i="108"/>
  <c r="G2311" i="108" s="1"/>
  <c r="G2312" i="108" s="1"/>
  <c r="G2313" i="108" s="1"/>
  <c r="G2314" i="108" s="1"/>
  <c r="M2310" i="108"/>
  <c r="M2311" i="108"/>
  <c r="M2312" i="108"/>
  <c r="M2313" i="108"/>
  <c r="M2314" i="108"/>
  <c r="L2315" i="108"/>
  <c r="L2316" i="108"/>
  <c r="G2317" i="108"/>
  <c r="G2318" i="108" s="1"/>
  <c r="G2319" i="108" s="1"/>
  <c r="M2317" i="108"/>
  <c r="M2318" i="108"/>
  <c r="M2319" i="108"/>
  <c r="L2320" i="108"/>
  <c r="G2321" i="108"/>
  <c r="G2322" i="108" s="1"/>
  <c r="G2323" i="108" s="1"/>
  <c r="G2324" i="108" s="1"/>
  <c r="G2325" i="108" s="1"/>
  <c r="G2326" i="108" s="1"/>
  <c r="G2327" i="108" s="1"/>
  <c r="G2328" i="108" s="1"/>
  <c r="G2329" i="108" s="1"/>
  <c r="G2330" i="108" s="1"/>
  <c r="G2331" i="108" s="1"/>
  <c r="G2332" i="108" s="1"/>
  <c r="G2333" i="108" s="1"/>
  <c r="G2334" i="108" s="1"/>
  <c r="G2335" i="108" s="1"/>
  <c r="G2336" i="108" s="1"/>
  <c r="G2337" i="108" s="1"/>
  <c r="G2338" i="108" s="1"/>
  <c r="G2339" i="108" s="1"/>
  <c r="G2340" i="108" s="1"/>
  <c r="G2341" i="108" s="1"/>
  <c r="G2342" i="108" s="1"/>
  <c r="G2343" i="108" s="1"/>
  <c r="G2344" i="108" s="1"/>
  <c r="M2321" i="108"/>
  <c r="M2322" i="108"/>
  <c r="M2323" i="108"/>
  <c r="M2324" i="108"/>
  <c r="M2325" i="108"/>
  <c r="M2326" i="108"/>
  <c r="M2327" i="108"/>
  <c r="M2328" i="108"/>
  <c r="M2329" i="108"/>
  <c r="M2330" i="108"/>
  <c r="M2331" i="108"/>
  <c r="M2332" i="108"/>
  <c r="M2333" i="108"/>
  <c r="M2334" i="108"/>
  <c r="M2335" i="108"/>
  <c r="M2336" i="108"/>
  <c r="M2337" i="108"/>
  <c r="M2338" i="108"/>
  <c r="M2339" i="108"/>
  <c r="M2340" i="108"/>
  <c r="M2341" i="108"/>
  <c r="M2342" i="108"/>
  <c r="M2343" i="108"/>
  <c r="M2344" i="108"/>
  <c r="L2345" i="108"/>
  <c r="G2346" i="108"/>
  <c r="G2347" i="108" s="1"/>
  <c r="G2348" i="108" s="1"/>
  <c r="G2349" i="108" s="1"/>
  <c r="G2350" i="108" s="1"/>
  <c r="G2351" i="108" s="1"/>
  <c r="G2352" i="108" s="1"/>
  <c r="G2353" i="108" s="1"/>
  <c r="G2354" i="108" s="1"/>
  <c r="M2346" i="108"/>
  <c r="M2347" i="108"/>
  <c r="M2348" i="108"/>
  <c r="M2349" i="108"/>
  <c r="M2350" i="108"/>
  <c r="M2351" i="108"/>
  <c r="M2352" i="108"/>
  <c r="M2353" i="108"/>
  <c r="M2354" i="108"/>
  <c r="L2355" i="108"/>
  <c r="G2356" i="108"/>
  <c r="G2357" i="108" s="1"/>
  <c r="G2358" i="108" s="1"/>
  <c r="G2359" i="108" s="1"/>
  <c r="G2360" i="108" s="1"/>
  <c r="G2361" i="108" s="1"/>
  <c r="M2356" i="108"/>
  <c r="M2357" i="108"/>
  <c r="M2358" i="108"/>
  <c r="M2359" i="108"/>
  <c r="M2360" i="108"/>
  <c r="M2361" i="108"/>
  <c r="L2362" i="108"/>
  <c r="G2363" i="108"/>
  <c r="G2364" i="108" s="1"/>
  <c r="G2365" i="108" s="1"/>
  <c r="G2366" i="108" s="1"/>
  <c r="G2367" i="108" s="1"/>
  <c r="M2363" i="108"/>
  <c r="M2364" i="108"/>
  <c r="M2365" i="108"/>
  <c r="M2366" i="108"/>
  <c r="M2367" i="108"/>
  <c r="L2368" i="108"/>
  <c r="L2369" i="108"/>
  <c r="L2370" i="108"/>
  <c r="L2371" i="108"/>
  <c r="G2372" i="108"/>
  <c r="G2373" i="108" s="1"/>
  <c r="G2374" i="108" s="1"/>
  <c r="G2375" i="108" s="1"/>
  <c r="G2376" i="108" s="1"/>
  <c r="G2377" i="108" s="1"/>
  <c r="G2378" i="108" s="1"/>
  <c r="G2379" i="108" s="1"/>
  <c r="G2380" i="108" s="1"/>
  <c r="G2381" i="108" s="1"/>
  <c r="G2382" i="108" s="1"/>
  <c r="G2383" i="108" s="1"/>
  <c r="M2372" i="108"/>
  <c r="M2373" i="108"/>
  <c r="M2374" i="108"/>
  <c r="M2375" i="108"/>
  <c r="M2376" i="108"/>
  <c r="M2377" i="108"/>
  <c r="M2378" i="108"/>
  <c r="M2379" i="108"/>
  <c r="M2380" i="108"/>
  <c r="M2381" i="108"/>
  <c r="M2382" i="108"/>
  <c r="M2383" i="108"/>
  <c r="L2384" i="108"/>
  <c r="G2385" i="108"/>
  <c r="G2386" i="108" s="1"/>
  <c r="G2387" i="108" s="1"/>
  <c r="G2388" i="108" s="1"/>
  <c r="G2389" i="108" s="1"/>
  <c r="G2390" i="108" s="1"/>
  <c r="G2391" i="108" s="1"/>
  <c r="G2392" i="108" s="1"/>
  <c r="G2393" i="108" s="1"/>
  <c r="G2394" i="108" s="1"/>
  <c r="G2395" i="108" s="1"/>
  <c r="G2396" i="108" s="1"/>
  <c r="G2397" i="108" s="1"/>
  <c r="G2398" i="108" s="1"/>
  <c r="G2399" i="108" s="1"/>
  <c r="G2400" i="108" s="1"/>
  <c r="G2401" i="108" s="1"/>
  <c r="G2402" i="108" s="1"/>
  <c r="G2403" i="108" s="1"/>
  <c r="G2404" i="108" s="1"/>
  <c r="G2405" i="108" s="1"/>
  <c r="M2385" i="108"/>
  <c r="M2386" i="108"/>
  <c r="M2387" i="108"/>
  <c r="M2388" i="108"/>
  <c r="M2389" i="108"/>
  <c r="M2390" i="108"/>
  <c r="M2391" i="108"/>
  <c r="M2392" i="108"/>
  <c r="M2393" i="108"/>
  <c r="M2394" i="108"/>
  <c r="M2395" i="108"/>
  <c r="M2396" i="108"/>
  <c r="M2397" i="108"/>
  <c r="M2398" i="108"/>
  <c r="M2399" i="108"/>
  <c r="M2400" i="108"/>
  <c r="M2401" i="108"/>
  <c r="M2402" i="108"/>
  <c r="M2403" i="108"/>
  <c r="M2404" i="108"/>
  <c r="M2405" i="108"/>
  <c r="L2406" i="108"/>
  <c r="G2407" i="108"/>
  <c r="G2408" i="108" s="1"/>
  <c r="G2409" i="108" s="1"/>
  <c r="G2410" i="108" s="1"/>
  <c r="G2411" i="108" s="1"/>
  <c r="G2412" i="108" s="1"/>
  <c r="M2407" i="108"/>
  <c r="M2408" i="108"/>
  <c r="M2409" i="108"/>
  <c r="M2410" i="108"/>
  <c r="M2411" i="108"/>
  <c r="M2412" i="108"/>
  <c r="L2413" i="108"/>
  <c r="L2414" i="108"/>
  <c r="G2415" i="108"/>
  <c r="G2416" i="108" s="1"/>
  <c r="G2417" i="108" s="1"/>
  <c r="G2418" i="108" s="1"/>
  <c r="G2419" i="108" s="1"/>
  <c r="G2420" i="108" s="1"/>
  <c r="M2415" i="108"/>
  <c r="M2416" i="108"/>
  <c r="M2417" i="108"/>
  <c r="M2418" i="108"/>
  <c r="M2419" i="108"/>
  <c r="M2420" i="108"/>
  <c r="L2421" i="108"/>
  <c r="G2422" i="108"/>
  <c r="G2423" i="108" s="1"/>
  <c r="M2422" i="108"/>
  <c r="M2423" i="108"/>
  <c r="L2424" i="108"/>
  <c r="G2425" i="108"/>
  <c r="G2426" i="108" s="1"/>
  <c r="G2427" i="108" s="1"/>
  <c r="M2425" i="108"/>
  <c r="M2426" i="108"/>
  <c r="M2427" i="108"/>
  <c r="L2428" i="108"/>
  <c r="G2429" i="108"/>
  <c r="G2430" i="108" s="1"/>
  <c r="G2431" i="108" s="1"/>
  <c r="G2432" i="108" s="1"/>
  <c r="G2433" i="108" s="1"/>
  <c r="G2434" i="108" s="1"/>
  <c r="G2435" i="108" s="1"/>
  <c r="G2436" i="108" s="1"/>
  <c r="G2437" i="108" s="1"/>
  <c r="G2438" i="108" s="1"/>
  <c r="G2439" i="108" s="1"/>
  <c r="G2440" i="108" s="1"/>
  <c r="G2441" i="108" s="1"/>
  <c r="M2429" i="108"/>
  <c r="M2430" i="108"/>
  <c r="M2431" i="108"/>
  <c r="M2432" i="108"/>
  <c r="M2433" i="108"/>
  <c r="M2434" i="108"/>
  <c r="M2435" i="108"/>
  <c r="M2436" i="108"/>
  <c r="M2437" i="108"/>
  <c r="M2438" i="108"/>
  <c r="M2439" i="108"/>
  <c r="M2440" i="108"/>
  <c r="M2441" i="108"/>
  <c r="L2442" i="108"/>
  <c r="G2443" i="108"/>
  <c r="G2444" i="108" s="1"/>
  <c r="G2445" i="108" s="1"/>
  <c r="G2446" i="108" s="1"/>
  <c r="M2443" i="108"/>
  <c r="M2444" i="108"/>
  <c r="M2445" i="108"/>
  <c r="M2446" i="108"/>
  <c r="L2447" i="108"/>
  <c r="G2448" i="108"/>
  <c r="G2449" i="108" s="1"/>
  <c r="M2448" i="108"/>
  <c r="M2449" i="108"/>
  <c r="L2450" i="108"/>
  <c r="G2451" i="108"/>
  <c r="G2452" i="108" s="1"/>
  <c r="G2453" i="108" s="1"/>
  <c r="M2451" i="108"/>
  <c r="M2452" i="108"/>
  <c r="M2453" i="108"/>
  <c r="L2454" i="108"/>
  <c r="L2455" i="108"/>
  <c r="G2456" i="108"/>
  <c r="G2457" i="108" s="1"/>
  <c r="G2458" i="108" s="1"/>
  <c r="G2459" i="108" s="1"/>
  <c r="M2456" i="108"/>
  <c r="M2457" i="108"/>
  <c r="M2458" i="108"/>
  <c r="M2459" i="108"/>
  <c r="L2460" i="108"/>
  <c r="G2461" i="108"/>
  <c r="G2462" i="108" s="1"/>
  <c r="G2463" i="108" s="1"/>
  <c r="M2461" i="108"/>
  <c r="M2462" i="108"/>
  <c r="M2463" i="108"/>
  <c r="L2464" i="108"/>
  <c r="G2465" i="108"/>
  <c r="G2466" i="108" s="1"/>
  <c r="G2467" i="108" s="1"/>
  <c r="G2468" i="108" s="1"/>
  <c r="G2469" i="108" s="1"/>
  <c r="G2470" i="108" s="1"/>
  <c r="G2471" i="108" s="1"/>
  <c r="G2472" i="108" s="1"/>
  <c r="M2465" i="108"/>
  <c r="M2466" i="108"/>
  <c r="M2467" i="108"/>
  <c r="M2468" i="108"/>
  <c r="M2469" i="108"/>
  <c r="M2470" i="108"/>
  <c r="M2471" i="108"/>
  <c r="M2472" i="108"/>
  <c r="L2473" i="108"/>
  <c r="L2474" i="108"/>
  <c r="G2475" i="108"/>
  <c r="G2476" i="108" s="1"/>
  <c r="G2477" i="108" s="1"/>
  <c r="G2478" i="108" s="1"/>
  <c r="G2479" i="108" s="1"/>
  <c r="G2480" i="108" s="1"/>
  <c r="G2481" i="108" s="1"/>
  <c r="G2482" i="108" s="1"/>
  <c r="G2483" i="108" s="1"/>
  <c r="G2484" i="108" s="1"/>
  <c r="G2485" i="108" s="1"/>
  <c r="G2486" i="108" s="1"/>
  <c r="M2475" i="108"/>
  <c r="M2476" i="108"/>
  <c r="M2477" i="108"/>
  <c r="M2478" i="108"/>
  <c r="M2479" i="108"/>
  <c r="M2480" i="108"/>
  <c r="M2481" i="108"/>
  <c r="M2482" i="108"/>
  <c r="M2483" i="108"/>
  <c r="M2484" i="108"/>
  <c r="M2485" i="108"/>
  <c r="M2486" i="108"/>
  <c r="L2487" i="108"/>
  <c r="G2488" i="108"/>
  <c r="G2489" i="108" s="1"/>
  <c r="G2490" i="108" s="1"/>
  <c r="G2491" i="108" s="1"/>
  <c r="G2492" i="108" s="1"/>
  <c r="G2493" i="108" s="1"/>
  <c r="G2494" i="108" s="1"/>
  <c r="G2495" i="108" s="1"/>
  <c r="M2488" i="108"/>
  <c r="M2489" i="108"/>
  <c r="M2490" i="108"/>
  <c r="M2491" i="108"/>
  <c r="M2492" i="108"/>
  <c r="M2493" i="108"/>
  <c r="M2494" i="108"/>
  <c r="M2495" i="108"/>
  <c r="L2496" i="108"/>
  <c r="G2497" i="108"/>
  <c r="M2497" i="108"/>
  <c r="L2498" i="108"/>
  <c r="G2499" i="108"/>
  <c r="M2499" i="108"/>
  <c r="L2500" i="108"/>
  <c r="G2501" i="108"/>
  <c r="G2502" i="108" s="1"/>
  <c r="G2503" i="108" s="1"/>
  <c r="G2504" i="108" s="1"/>
  <c r="M2501" i="108"/>
  <c r="M2502" i="108"/>
  <c r="M2503" i="108"/>
  <c r="M2504" i="108"/>
  <c r="L2505" i="108"/>
  <c r="G2506" i="108"/>
  <c r="M2506" i="108"/>
  <c r="L2507" i="108"/>
  <c r="G2508" i="108"/>
  <c r="M2508" i="108"/>
  <c r="L2509" i="108"/>
  <c r="L2510" i="108"/>
  <c r="G2511" i="108"/>
  <c r="M2511" i="108"/>
  <c r="L2512" i="108"/>
  <c r="G2513" i="108"/>
  <c r="M2513" i="108"/>
  <c r="L2514" i="108"/>
  <c r="G2515" i="108"/>
  <c r="M2515" i="108"/>
  <c r="L2516" i="108"/>
  <c r="G2517" i="108"/>
  <c r="M2517" i="108"/>
  <c r="L2518" i="108"/>
  <c r="G2519" i="108"/>
  <c r="M2519" i="108"/>
  <c r="L2520" i="108"/>
  <c r="G2521" i="108"/>
  <c r="M2521" i="108"/>
  <c r="L2522" i="108"/>
  <c r="L2523" i="108"/>
  <c r="G2524" i="108"/>
  <c r="M2524" i="108"/>
  <c r="L2525" i="108"/>
  <c r="G2526" i="108"/>
  <c r="M2526" i="108"/>
  <c r="L2527" i="108"/>
  <c r="G2528" i="108"/>
  <c r="G2529" i="108" s="1"/>
  <c r="G2530" i="108" s="1"/>
  <c r="M2528" i="108"/>
  <c r="M2529" i="108"/>
  <c r="M2530" i="108"/>
  <c r="L2531" i="108"/>
  <c r="G2532" i="108"/>
  <c r="M2532" i="108"/>
  <c r="L2533" i="108"/>
  <c r="L2534" i="108"/>
  <c r="L2535" i="108"/>
  <c r="G2536" i="108"/>
  <c r="M2536" i="108"/>
  <c r="L2537" i="108"/>
  <c r="G2538" i="108"/>
  <c r="G2539" i="108" s="1"/>
  <c r="G2540" i="108" s="1"/>
  <c r="G2541" i="108" s="1"/>
  <c r="M2538" i="108"/>
  <c r="M2539" i="108"/>
  <c r="M2540" i="108"/>
  <c r="M2541" i="108"/>
  <c r="L2542" i="108"/>
  <c r="G2543" i="108"/>
  <c r="G2544" i="108" s="1"/>
  <c r="G2545" i="108" s="1"/>
  <c r="G2546" i="108" s="1"/>
  <c r="M2543" i="108"/>
  <c r="M2544" i="108"/>
  <c r="M2545" i="108"/>
  <c r="M2546" i="108"/>
  <c r="L2547" i="108"/>
  <c r="G2548" i="108"/>
  <c r="G2549" i="108" s="1"/>
  <c r="G2550" i="108" s="1"/>
  <c r="M2548" i="108"/>
  <c r="M2549" i="108"/>
  <c r="M2550" i="108"/>
  <c r="L2551" i="108"/>
  <c r="G2552" i="108"/>
  <c r="G2553" i="108" s="1"/>
  <c r="G2554" i="108" s="1"/>
  <c r="G2555" i="108" s="1"/>
  <c r="G2556" i="108" s="1"/>
  <c r="M2552" i="108"/>
  <c r="M2553" i="108"/>
  <c r="M2554" i="108"/>
  <c r="M2555" i="108"/>
  <c r="M2556" i="108"/>
  <c r="L2557" i="108"/>
  <c r="L2558" i="108"/>
  <c r="L2559" i="108"/>
  <c r="G2560" i="108"/>
  <c r="M2560" i="108"/>
  <c r="L2561" i="108"/>
  <c r="G2562" i="108"/>
  <c r="M2562" i="108"/>
  <c r="L2563" i="108"/>
  <c r="G2564" i="108"/>
  <c r="M2564" i="108"/>
  <c r="L2565" i="108"/>
  <c r="G2566" i="108"/>
  <c r="M2566" i="108"/>
  <c r="L2567" i="108"/>
  <c r="L2568" i="108"/>
  <c r="G2569" i="108"/>
  <c r="M2569" i="108"/>
  <c r="L2570" i="108"/>
  <c r="G2571" i="108"/>
  <c r="M2571" i="108"/>
  <c r="L2572" i="108"/>
  <c r="G2573" i="108"/>
  <c r="M2573" i="108"/>
  <c r="L2574" i="108"/>
  <c r="G2575" i="108"/>
  <c r="M2575" i="108"/>
  <c r="L2576" i="108"/>
  <c r="L2577" i="108"/>
  <c r="G2578" i="108"/>
  <c r="M2578" i="108"/>
  <c r="L2579" i="108"/>
  <c r="G2580" i="108"/>
  <c r="M2580" i="108"/>
  <c r="L2581" i="108"/>
  <c r="L2582" i="108"/>
  <c r="L2583" i="108"/>
  <c r="L2584" i="108"/>
  <c r="G2585" i="108"/>
  <c r="M2585" i="108"/>
  <c r="L2586" i="108"/>
  <c r="G2587" i="108"/>
  <c r="M2587" i="108"/>
  <c r="L2588" i="108"/>
  <c r="G2589" i="108"/>
  <c r="G2590" i="108" s="1"/>
  <c r="G2591" i="108" s="1"/>
  <c r="M2589" i="108"/>
  <c r="M2590" i="108"/>
  <c r="M2591" i="108"/>
  <c r="L2592" i="108"/>
  <c r="L2593" i="108"/>
  <c r="G2594" i="108"/>
  <c r="M2594" i="108"/>
  <c r="L2595" i="108"/>
  <c r="G2596" i="108"/>
  <c r="M2596" i="108"/>
  <c r="L2597" i="108"/>
  <c r="G2598" i="108"/>
  <c r="M2598" i="108"/>
  <c r="L2599" i="108"/>
  <c r="L2600" i="108"/>
  <c r="G2601" i="108"/>
  <c r="M2601" i="108"/>
  <c r="L2602" i="108"/>
  <c r="L2603" i="108"/>
  <c r="G2604" i="108"/>
  <c r="G2605" i="108" s="1"/>
  <c r="G2606" i="108" s="1"/>
  <c r="G2607" i="108" s="1"/>
  <c r="G2608" i="108" s="1"/>
  <c r="G2609" i="108" s="1"/>
  <c r="G2610" i="108" s="1"/>
  <c r="G2611" i="108" s="1"/>
  <c r="M2604" i="108"/>
  <c r="M2605" i="108"/>
  <c r="M2606" i="108"/>
  <c r="M2607" i="108"/>
  <c r="M2608" i="108"/>
  <c r="M2609" i="108"/>
  <c r="M2610" i="108"/>
  <c r="M2611" i="108"/>
  <c r="L2612" i="108"/>
  <c r="G2613" i="108"/>
  <c r="G2614" i="108" s="1"/>
  <c r="G2615" i="108" s="1"/>
  <c r="G2616" i="108" s="1"/>
  <c r="M2613" i="108"/>
  <c r="M2614" i="108"/>
  <c r="M2615" i="108"/>
  <c r="M2616" i="108"/>
  <c r="L2617" i="108"/>
  <c r="G2618" i="108"/>
  <c r="G2619" i="108" s="1"/>
  <c r="G2620" i="108" s="1"/>
  <c r="G2621" i="108" s="1"/>
  <c r="M2618" i="108"/>
  <c r="M2619" i="108"/>
  <c r="M2620" i="108"/>
  <c r="M2621" i="108"/>
  <c r="L2622" i="108"/>
  <c r="G2623" i="108"/>
  <c r="G2624" i="108" s="1"/>
  <c r="G2625" i="108" s="1"/>
  <c r="G2626" i="108" s="1"/>
  <c r="G2627" i="108" s="1"/>
  <c r="G2628" i="108" s="1"/>
  <c r="M2623" i="108"/>
  <c r="M2624" i="108"/>
  <c r="M2625" i="108"/>
  <c r="M2626" i="108"/>
  <c r="M2627" i="108"/>
  <c r="M2628" i="108"/>
  <c r="L2629" i="108"/>
  <c r="G2630" i="108"/>
  <c r="M2630" i="108"/>
  <c r="L2631" i="108"/>
  <c r="G2632" i="108"/>
  <c r="G2633" i="108" s="1"/>
  <c r="G2634" i="108" s="1"/>
  <c r="M2632" i="108"/>
  <c r="M2633" i="108"/>
  <c r="M2634" i="108"/>
  <c r="L2635" i="108"/>
  <c r="G2636" i="108"/>
  <c r="G2637" i="108" s="1"/>
  <c r="G2638" i="108" s="1"/>
  <c r="M2636" i="108"/>
  <c r="M2637" i="108"/>
  <c r="M2638" i="108"/>
  <c r="L2639" i="108"/>
  <c r="G2640" i="108"/>
  <c r="M2640" i="108"/>
  <c r="L2641" i="108"/>
  <c r="G2642" i="108"/>
  <c r="G2643" i="108" s="1"/>
  <c r="G2644" i="108" s="1"/>
  <c r="G2645" i="108" s="1"/>
  <c r="G2646" i="108" s="1"/>
  <c r="M2642" i="108"/>
  <c r="M2643" i="108"/>
  <c r="M2644" i="108"/>
  <c r="M2645" i="108"/>
  <c r="M2646" i="108"/>
  <c r="L2647" i="108"/>
  <c r="G2648" i="108"/>
  <c r="G2649" i="108" s="1"/>
  <c r="G2650" i="108" s="1"/>
  <c r="M2648" i="108"/>
  <c r="M2649" i="108"/>
  <c r="M2650" i="108"/>
  <c r="L2651" i="108"/>
  <c r="L2652" i="108"/>
  <c r="G2653" i="108"/>
  <c r="G2654" i="108" s="1"/>
  <c r="G2655" i="108" s="1"/>
  <c r="G2656" i="108" s="1"/>
  <c r="M2653" i="108"/>
  <c r="M2654" i="108"/>
  <c r="M2655" i="108"/>
  <c r="M2656" i="108"/>
  <c r="L2657" i="108"/>
  <c r="G2658" i="108"/>
  <c r="G2659" i="108" s="1"/>
  <c r="G2660" i="108" s="1"/>
  <c r="G2661" i="108" s="1"/>
  <c r="G2662" i="108" s="1"/>
  <c r="G2663" i="108" s="1"/>
  <c r="G2664" i="108" s="1"/>
  <c r="G2665" i="108" s="1"/>
  <c r="G2666" i="108" s="1"/>
  <c r="M2658" i="108"/>
  <c r="M2659" i="108"/>
  <c r="M2660" i="108"/>
  <c r="M2661" i="108"/>
  <c r="M2662" i="108"/>
  <c r="M2663" i="108"/>
  <c r="M2664" i="108"/>
  <c r="M2665" i="108"/>
  <c r="M2666" i="108"/>
  <c r="L2667" i="108"/>
  <c r="G2668" i="108"/>
  <c r="G2669" i="108" s="1"/>
  <c r="G2670" i="108" s="1"/>
  <c r="M2668" i="108"/>
  <c r="M2669" i="108"/>
  <c r="M2670" i="108"/>
  <c r="L2671" i="108"/>
  <c r="G2672" i="108"/>
  <c r="M2672" i="108"/>
  <c r="L2673" i="108"/>
  <c r="G2674" i="108"/>
  <c r="G2675" i="108" s="1"/>
  <c r="G2676" i="108" s="1"/>
  <c r="G2677" i="108" s="1"/>
  <c r="G2678" i="108" s="1"/>
  <c r="G2679" i="108" s="1"/>
  <c r="G2680" i="108" s="1"/>
  <c r="M2674" i="108"/>
  <c r="M2675" i="108"/>
  <c r="M2676" i="108"/>
  <c r="M2677" i="108"/>
  <c r="M2678" i="108"/>
  <c r="M2679" i="108"/>
  <c r="M2680" i="108"/>
  <c r="L2681" i="108"/>
  <c r="G2682" i="108"/>
  <c r="G2683" i="108" s="1"/>
  <c r="G2684" i="108" s="1"/>
  <c r="G2685" i="108" s="1"/>
  <c r="G2686" i="108" s="1"/>
  <c r="G2687" i="108" s="1"/>
  <c r="M2682" i="108"/>
  <c r="M2683" i="108"/>
  <c r="M2684" i="108"/>
  <c r="M2685" i="108"/>
  <c r="M2686" i="108"/>
  <c r="M2687" i="108"/>
  <c r="L2688" i="108"/>
  <c r="G2689" i="108"/>
  <c r="G2690" i="108" s="1"/>
  <c r="G2691" i="108" s="1"/>
  <c r="M2689" i="108"/>
  <c r="M2690" i="108"/>
  <c r="M2691" i="108"/>
  <c r="L2692" i="108"/>
  <c r="G2693" i="108"/>
  <c r="G2694" i="108" s="1"/>
  <c r="G2695" i="108" s="1"/>
  <c r="G2696" i="108" s="1"/>
  <c r="M2693" i="108"/>
  <c r="M2694" i="108"/>
  <c r="M2695" i="108"/>
  <c r="M2696" i="108"/>
  <c r="L2697" i="108"/>
  <c r="G2698" i="108"/>
  <c r="G2699" i="108" s="1"/>
  <c r="G2700" i="108" s="1"/>
  <c r="M2698" i="108"/>
  <c r="M2699" i="108"/>
  <c r="M2700" i="108"/>
  <c r="L2701" i="108"/>
  <c r="G2702" i="108"/>
  <c r="M2702" i="108"/>
  <c r="L2703" i="108"/>
  <c r="G2704" i="108"/>
  <c r="G2705" i="108" s="1"/>
  <c r="G2706" i="108" s="1"/>
  <c r="M2704" i="108"/>
  <c r="M2705" i="108"/>
  <c r="M2706" i="108"/>
  <c r="L2707" i="108"/>
  <c r="G2708" i="108"/>
  <c r="M2708" i="108"/>
  <c r="L2709" i="108"/>
  <c r="G2710" i="108"/>
  <c r="G2711" i="108" s="1"/>
  <c r="G2712" i="108" s="1"/>
  <c r="G2713" i="108" s="1"/>
  <c r="M2710" i="108"/>
  <c r="M2711" i="108"/>
  <c r="M2712" i="108"/>
  <c r="M2713" i="108"/>
  <c r="L2714" i="108"/>
  <c r="L2715" i="108"/>
  <c r="L2716" i="108"/>
  <c r="G2717" i="108"/>
  <c r="G2718" i="108" s="1"/>
  <c r="G2719" i="108" s="1"/>
  <c r="G2720" i="108" s="1"/>
  <c r="G2721" i="108" s="1"/>
  <c r="G2722" i="108" s="1"/>
  <c r="M2717" i="108"/>
  <c r="M2718" i="108"/>
  <c r="M2719" i="108"/>
  <c r="M2720" i="108"/>
  <c r="M2721" i="108"/>
  <c r="M2722" i="108"/>
  <c r="L2723" i="108"/>
  <c r="G2724" i="108"/>
  <c r="M2724" i="108"/>
  <c r="L2725" i="108"/>
  <c r="G2726" i="108"/>
  <c r="G2727" i="108" s="1"/>
  <c r="G2728" i="108" s="1"/>
  <c r="G2729" i="108" s="1"/>
  <c r="G2730" i="108" s="1"/>
  <c r="G2731" i="108" s="1"/>
  <c r="G2732" i="108" s="1"/>
  <c r="G2733" i="108" s="1"/>
  <c r="G2734" i="108" s="1"/>
  <c r="G2735" i="108" s="1"/>
  <c r="G2736" i="108" s="1"/>
  <c r="G2737" i="108" s="1"/>
  <c r="G2738" i="108" s="1"/>
  <c r="M2726" i="108"/>
  <c r="M2727" i="108"/>
  <c r="M2728" i="108"/>
  <c r="M2729" i="108"/>
  <c r="M2730" i="108"/>
  <c r="M2731" i="108"/>
  <c r="M2732" i="108"/>
  <c r="M2733" i="108"/>
  <c r="M2734" i="108"/>
  <c r="M2735" i="108"/>
  <c r="M2736" i="108"/>
  <c r="M2737" i="108"/>
  <c r="M2738" i="108"/>
  <c r="L2739" i="108"/>
  <c r="G2740" i="108"/>
  <c r="M2740" i="108"/>
  <c r="L2741" i="108"/>
  <c r="G2742" i="108"/>
  <c r="G2743" i="108" s="1"/>
  <c r="G2744" i="108" s="1"/>
  <c r="G2745" i="108" s="1"/>
  <c r="M2742" i="108"/>
  <c r="M2743" i="108"/>
  <c r="M2744" i="108"/>
  <c r="M2745" i="108"/>
  <c r="L2746" i="108"/>
  <c r="L2747" i="108"/>
  <c r="G2748" i="108"/>
  <c r="G2749" i="108" s="1"/>
  <c r="G2750" i="108" s="1"/>
  <c r="G2751" i="108" s="1"/>
  <c r="G2752" i="108" s="1"/>
  <c r="G2753" i="108" s="1"/>
  <c r="M2748" i="108"/>
  <c r="M2749" i="108"/>
  <c r="M2750" i="108"/>
  <c r="M2751" i="108"/>
  <c r="M2752" i="108"/>
  <c r="M2753" i="108"/>
  <c r="L2754" i="108"/>
  <c r="G2755" i="108"/>
  <c r="M2755" i="108"/>
  <c r="L2756" i="108"/>
  <c r="G2757" i="108"/>
  <c r="G2758" i="108" s="1"/>
  <c r="G2759" i="108" s="1"/>
  <c r="G2760" i="108" s="1"/>
  <c r="G2761" i="108" s="1"/>
  <c r="M2757" i="108"/>
  <c r="M2758" i="108"/>
  <c r="M2759" i="108"/>
  <c r="M2760" i="108"/>
  <c r="M2761" i="108"/>
  <c r="L2762" i="108"/>
  <c r="G2763" i="108"/>
  <c r="M2763" i="108"/>
  <c r="L2764" i="108"/>
  <c r="G2765" i="108"/>
  <c r="G2766" i="108" s="1"/>
  <c r="G2767" i="108" s="1"/>
  <c r="G2768" i="108" s="1"/>
  <c r="G2769" i="108" s="1"/>
  <c r="G2770" i="108" s="1"/>
  <c r="M2765" i="108"/>
  <c r="M2766" i="108"/>
  <c r="M2767" i="108"/>
  <c r="M2768" i="108"/>
  <c r="M2769" i="108"/>
  <c r="M2770" i="108"/>
  <c r="L2771" i="108"/>
  <c r="L2772" i="108"/>
  <c r="G2773" i="108"/>
  <c r="G2774" i="108" s="1"/>
  <c r="G2775" i="108" s="1"/>
  <c r="G2776" i="108" s="1"/>
  <c r="G2777" i="108" s="1"/>
  <c r="G2778" i="108" s="1"/>
  <c r="M2773" i="108"/>
  <c r="M2774" i="108"/>
  <c r="M2775" i="108"/>
  <c r="M2776" i="108"/>
  <c r="M2777" i="108"/>
  <c r="M2778" i="108"/>
  <c r="L2779" i="108"/>
  <c r="G2780" i="108"/>
  <c r="M2780" i="108"/>
  <c r="L2781" i="108"/>
  <c r="G2782" i="108"/>
  <c r="M2782" i="108"/>
  <c r="L2783" i="108"/>
  <c r="G2784" i="108"/>
  <c r="G2785" i="108" s="1"/>
  <c r="G2786" i="108" s="1"/>
  <c r="G2787" i="108" s="1"/>
  <c r="M2784" i="108"/>
  <c r="M2785" i="108"/>
  <c r="M2786" i="108"/>
  <c r="M2787" i="108"/>
  <c r="L2788" i="108"/>
  <c r="G2789" i="108"/>
  <c r="M2789" i="108"/>
  <c r="L2790" i="108"/>
  <c r="G2791" i="108"/>
  <c r="G2792" i="108" s="1"/>
  <c r="G2793" i="108" s="1"/>
  <c r="G2794" i="108" s="1"/>
  <c r="G2795" i="108" s="1"/>
  <c r="G2796" i="108" s="1"/>
  <c r="M2791" i="108"/>
  <c r="M2792" i="108"/>
  <c r="M2793" i="108"/>
  <c r="M2794" i="108"/>
  <c r="M2795" i="108"/>
  <c r="M2796" i="108"/>
  <c r="L2797" i="108"/>
  <c r="L2798" i="108"/>
  <c r="G2799" i="108"/>
  <c r="G2800" i="108" s="1"/>
  <c r="G2801" i="108" s="1"/>
  <c r="G2802" i="108" s="1"/>
  <c r="G2803" i="108" s="1"/>
  <c r="M2799" i="108"/>
  <c r="M2800" i="108"/>
  <c r="M2801" i="108"/>
  <c r="M2802" i="108"/>
  <c r="M2803" i="108"/>
  <c r="L2804" i="108"/>
  <c r="G2805" i="108"/>
  <c r="M2805" i="108"/>
  <c r="L2806" i="108"/>
  <c r="G2807" i="108"/>
  <c r="G2808" i="108" s="1"/>
  <c r="G2809" i="108" s="1"/>
  <c r="G2810" i="108" s="1"/>
  <c r="M2807" i="108"/>
  <c r="M2808" i="108"/>
  <c r="M2809" i="108"/>
  <c r="M2810" i="108"/>
  <c r="L2811" i="108"/>
  <c r="G2812" i="108"/>
  <c r="M2812" i="108"/>
  <c r="L2813" i="108"/>
  <c r="G2814" i="108"/>
  <c r="G2815" i="108" s="1"/>
  <c r="G2816" i="108" s="1"/>
  <c r="G2817" i="108" s="1"/>
  <c r="G2818" i="108" s="1"/>
  <c r="G2819" i="108" s="1"/>
  <c r="M2814" i="108"/>
  <c r="M2815" i="108"/>
  <c r="M2816" i="108"/>
  <c r="M2817" i="108"/>
  <c r="M2818" i="108"/>
  <c r="M2819" i="108"/>
  <c r="L2820" i="108"/>
  <c r="L2821" i="108"/>
  <c r="G2822" i="108"/>
  <c r="G2823" i="108" s="1"/>
  <c r="G2824" i="108" s="1"/>
  <c r="G2825" i="108" s="1"/>
  <c r="G2826" i="108" s="1"/>
  <c r="G2827" i="108" s="1"/>
  <c r="G2828" i="108" s="1"/>
  <c r="G2829" i="108" s="1"/>
  <c r="G2830" i="108" s="1"/>
  <c r="G2831" i="108" s="1"/>
  <c r="G2832" i="108" s="1"/>
  <c r="G2833" i="108" s="1"/>
  <c r="G2834" i="108" s="1"/>
  <c r="G2835" i="108" s="1"/>
  <c r="G2836" i="108" s="1"/>
  <c r="M2822" i="108"/>
  <c r="M2823" i="108"/>
  <c r="M2824" i="108"/>
  <c r="M2825" i="108"/>
  <c r="M2826" i="108"/>
  <c r="M2827" i="108"/>
  <c r="M2828" i="108"/>
  <c r="M2829" i="108"/>
  <c r="M2830" i="108"/>
  <c r="M2831" i="108"/>
  <c r="M2832" i="108"/>
  <c r="M2833" i="108"/>
  <c r="M2834" i="108"/>
  <c r="M2835" i="108"/>
  <c r="M2836" i="108"/>
  <c r="L2837" i="108"/>
  <c r="G2838" i="108"/>
  <c r="G2839" i="108" s="1"/>
  <c r="G2840" i="108" s="1"/>
  <c r="G2841" i="108" s="1"/>
  <c r="G2842" i="108" s="1"/>
  <c r="G2843" i="108" s="1"/>
  <c r="M2838" i="108"/>
  <c r="M2839" i="108"/>
  <c r="M2840" i="108"/>
  <c r="M2841" i="108"/>
  <c r="M2842" i="108"/>
  <c r="M2843" i="108"/>
  <c r="L2844" i="108"/>
  <c r="G2845" i="108"/>
  <c r="G2846" i="108" s="1"/>
  <c r="G2847" i="108" s="1"/>
  <c r="G2848" i="108" s="1"/>
  <c r="G2849" i="108" s="1"/>
  <c r="G2850" i="108" s="1"/>
  <c r="G2851" i="108" s="1"/>
  <c r="G2852" i="108" s="1"/>
  <c r="M2845" i="108"/>
  <c r="M2846" i="108"/>
  <c r="M2847" i="108"/>
  <c r="M2848" i="108"/>
  <c r="M2849" i="108"/>
  <c r="M2850" i="108"/>
  <c r="M2851" i="108"/>
  <c r="M2852" i="108"/>
  <c r="L2853" i="108"/>
  <c r="L2854" i="108"/>
  <c r="G2855" i="108"/>
  <c r="G2856" i="108" s="1"/>
  <c r="G2857" i="108" s="1"/>
  <c r="G2858" i="108" s="1"/>
  <c r="G2859" i="108" s="1"/>
  <c r="G2860" i="108" s="1"/>
  <c r="G2861" i="108" s="1"/>
  <c r="G2862" i="108" s="1"/>
  <c r="M2855" i="108"/>
  <c r="M2856" i="108"/>
  <c r="M2857" i="108"/>
  <c r="M2858" i="108"/>
  <c r="M2859" i="108"/>
  <c r="M2860" i="108"/>
  <c r="M2861" i="108"/>
  <c r="M2862" i="108"/>
  <c r="L2863" i="108"/>
  <c r="G2864" i="108"/>
  <c r="G2865" i="108" s="1"/>
  <c r="G2866" i="108" s="1"/>
  <c r="G2867" i="108" s="1"/>
  <c r="G2868" i="108" s="1"/>
  <c r="G2869" i="108" s="1"/>
  <c r="G2870" i="108" s="1"/>
  <c r="G2871" i="108" s="1"/>
  <c r="G2872" i="108" s="1"/>
  <c r="G2873" i="108" s="1"/>
  <c r="M2864" i="108"/>
  <c r="M2865" i="108"/>
  <c r="M2866" i="108"/>
  <c r="M2867" i="108"/>
  <c r="M2868" i="108"/>
  <c r="M2869" i="108"/>
  <c r="M2870" i="108"/>
  <c r="M2871" i="108"/>
  <c r="M2872" i="108"/>
  <c r="M2873" i="108"/>
  <c r="L2874" i="108"/>
  <c r="G2875" i="108"/>
  <c r="G2876" i="108" s="1"/>
  <c r="G2877" i="108" s="1"/>
  <c r="G2878" i="108" s="1"/>
  <c r="G2879" i="108" s="1"/>
  <c r="M2875" i="108"/>
  <c r="M2876" i="108"/>
  <c r="M2877" i="108"/>
  <c r="M2878" i="108"/>
  <c r="M2879" i="108"/>
  <c r="L2880" i="108"/>
  <c r="G2881" i="108"/>
  <c r="M2881" i="108"/>
  <c r="L2882" i="108"/>
  <c r="G2883" i="108"/>
  <c r="G2884" i="108" s="1"/>
  <c r="G2885" i="108" s="1"/>
  <c r="G2886" i="108" s="1"/>
  <c r="G2887" i="108" s="1"/>
  <c r="G2888" i="108" s="1"/>
  <c r="G2889" i="108" s="1"/>
  <c r="M2883" i="108"/>
  <c r="M2884" i="108"/>
  <c r="M2885" i="108"/>
  <c r="M2886" i="108"/>
  <c r="M2887" i="108"/>
  <c r="M2888" i="108"/>
  <c r="M2889" i="108"/>
  <c r="L2890" i="108"/>
  <c r="G2891" i="108"/>
  <c r="G2892" i="108" s="1"/>
  <c r="G2893" i="108" s="1"/>
  <c r="G2894" i="108" s="1"/>
  <c r="G2895" i="108" s="1"/>
  <c r="G2896" i="108" s="1"/>
  <c r="G2897" i="108" s="1"/>
  <c r="G2898" i="108" s="1"/>
  <c r="G2899" i="108" s="1"/>
  <c r="M2891" i="108"/>
  <c r="M2892" i="108"/>
  <c r="M2893" i="108"/>
  <c r="M2894" i="108"/>
  <c r="M2895" i="108"/>
  <c r="M2896" i="108"/>
  <c r="M2897" i="108"/>
  <c r="M2898" i="108"/>
  <c r="M2899" i="108"/>
  <c r="L2900" i="108"/>
  <c r="G2901" i="108"/>
  <c r="M2901" i="108"/>
  <c r="L2902" i="108"/>
  <c r="G2903" i="108"/>
  <c r="G2904" i="108" s="1"/>
  <c r="M2903" i="108"/>
  <c r="M2904" i="108"/>
  <c r="L2905" i="108"/>
  <c r="G2906" i="108"/>
  <c r="G2907" i="108" s="1"/>
  <c r="G2908" i="108" s="1"/>
  <c r="G2909" i="108" s="1"/>
  <c r="G2910" i="108" s="1"/>
  <c r="G2911" i="108" s="1"/>
  <c r="G2912" i="108" s="1"/>
  <c r="G2913" i="108" s="1"/>
  <c r="G2914" i="108" s="1"/>
  <c r="G2915" i="108" s="1"/>
  <c r="G2916" i="108" s="1"/>
  <c r="G2917" i="108" s="1"/>
  <c r="G2918" i="108" s="1"/>
  <c r="G2919" i="108" s="1"/>
  <c r="M2906" i="108"/>
  <c r="M2907" i="108"/>
  <c r="M2908" i="108"/>
  <c r="M2909" i="108"/>
  <c r="M2910" i="108"/>
  <c r="M2911" i="108"/>
  <c r="M2912" i="108"/>
  <c r="M2913" i="108"/>
  <c r="M2914" i="108"/>
  <c r="M2915" i="108"/>
  <c r="M2916" i="108"/>
  <c r="M2917" i="108"/>
  <c r="M2918" i="108"/>
  <c r="M2919" i="108"/>
  <c r="L2920" i="108"/>
  <c r="G2921" i="108"/>
  <c r="G2922" i="108" s="1"/>
  <c r="G2923" i="108" s="1"/>
  <c r="G2924" i="108" s="1"/>
  <c r="G2925" i="108" s="1"/>
  <c r="M2921" i="108"/>
  <c r="M2922" i="108"/>
  <c r="M2923" i="108"/>
  <c r="M2924" i="108"/>
  <c r="M2925" i="108"/>
  <c r="L2926" i="108"/>
  <c r="G2927" i="108"/>
  <c r="G2928" i="108" s="1"/>
  <c r="G2929" i="108" s="1"/>
  <c r="M2927" i="108"/>
  <c r="M2928" i="108"/>
  <c r="M2929" i="108"/>
  <c r="L2930" i="108"/>
  <c r="G2931" i="108"/>
  <c r="G2932" i="108" s="1"/>
  <c r="M2931" i="108"/>
  <c r="M2932" i="108"/>
  <c r="L2933" i="108"/>
  <c r="L2934" i="108"/>
  <c r="G2935" i="108"/>
  <c r="G2936" i="108" s="1"/>
  <c r="G2937" i="108" s="1"/>
  <c r="G2938" i="108" s="1"/>
  <c r="G2939" i="108" s="1"/>
  <c r="M2935" i="108"/>
  <c r="M2936" i="108"/>
  <c r="M2937" i="108"/>
  <c r="M2938" i="108"/>
  <c r="M2939" i="108"/>
  <c r="L2940" i="108"/>
  <c r="G2941" i="108"/>
  <c r="G2942" i="108" s="1"/>
  <c r="G2943" i="108" s="1"/>
  <c r="G2944" i="108" s="1"/>
  <c r="G2945" i="108" s="1"/>
  <c r="G2946" i="108" s="1"/>
  <c r="M2941" i="108"/>
  <c r="M2942" i="108"/>
  <c r="M2943" i="108"/>
  <c r="M2944" i="108"/>
  <c r="M2945" i="108"/>
  <c r="M2946" i="108"/>
  <c r="L2947" i="108"/>
  <c r="G2948" i="108"/>
  <c r="G2949" i="108" s="1"/>
  <c r="G2950" i="108" s="1"/>
  <c r="G2951" i="108" s="1"/>
  <c r="G2952" i="108" s="1"/>
  <c r="M2948" i="108"/>
  <c r="M2949" i="108"/>
  <c r="M2950" i="108"/>
  <c r="M2951" i="108"/>
  <c r="M2952" i="108"/>
  <c r="L2953" i="108"/>
  <c r="G2954" i="108"/>
  <c r="G2955" i="108" s="1"/>
  <c r="G2956" i="108" s="1"/>
  <c r="G2957" i="108" s="1"/>
  <c r="G2958" i="108" s="1"/>
  <c r="G2959" i="108" s="1"/>
  <c r="G2960" i="108" s="1"/>
  <c r="G2961" i="108" s="1"/>
  <c r="M2954" i="108"/>
  <c r="M2955" i="108"/>
  <c r="M2956" i="108"/>
  <c r="M2957" i="108"/>
  <c r="M2958" i="108"/>
  <c r="M2959" i="108"/>
  <c r="M2960" i="108"/>
  <c r="M2961" i="108"/>
  <c r="L2962" i="108"/>
  <c r="G2963" i="108"/>
  <c r="M2963" i="108"/>
  <c r="L2964" i="108"/>
  <c r="G2965" i="108"/>
  <c r="G2966" i="108" s="1"/>
  <c r="M2965" i="108"/>
  <c r="M2966" i="108"/>
  <c r="L2967" i="108"/>
  <c r="L2968" i="108"/>
  <c r="L2969" i="108"/>
  <c r="G2970" i="108"/>
  <c r="G2971" i="108" s="1"/>
  <c r="G2972" i="108" s="1"/>
  <c r="G2973" i="108" s="1"/>
  <c r="G2974" i="108" s="1"/>
  <c r="G2975" i="108" s="1"/>
  <c r="G2976" i="108" s="1"/>
  <c r="G2977" i="108" s="1"/>
  <c r="G2978" i="108" s="1"/>
  <c r="G2979" i="108" s="1"/>
  <c r="G2980" i="108" s="1"/>
  <c r="G2981" i="108" s="1"/>
  <c r="G2982" i="108" s="1"/>
  <c r="G2983" i="108" s="1"/>
  <c r="G2984" i="108" s="1"/>
  <c r="M2970" i="108"/>
  <c r="M2971" i="108"/>
  <c r="M2972" i="108"/>
  <c r="M2973" i="108"/>
  <c r="M2974" i="108"/>
  <c r="M2975" i="108"/>
  <c r="M2976" i="108"/>
  <c r="M2977" i="108"/>
  <c r="M2978" i="108"/>
  <c r="M2979" i="108"/>
  <c r="M2980" i="108"/>
  <c r="M2981" i="108"/>
  <c r="M2982" i="108"/>
  <c r="M2983" i="108"/>
  <c r="M2984" i="108"/>
  <c r="L2985" i="108"/>
  <c r="G2986" i="108"/>
  <c r="G2987" i="108" s="1"/>
  <c r="G2988" i="108" s="1"/>
  <c r="G2989" i="108" s="1"/>
  <c r="G2990" i="108" s="1"/>
  <c r="G2991" i="108" s="1"/>
  <c r="G2992" i="108" s="1"/>
  <c r="G2993" i="108" s="1"/>
  <c r="G2994" i="108" s="1"/>
  <c r="G2995" i="108" s="1"/>
  <c r="G2996" i="108" s="1"/>
  <c r="G2997" i="108" s="1"/>
  <c r="G2998" i="108" s="1"/>
  <c r="M2986" i="108"/>
  <c r="M2987" i="108"/>
  <c r="M2988" i="108"/>
  <c r="M2989" i="108"/>
  <c r="M2990" i="108"/>
  <c r="M2991" i="108"/>
  <c r="M2992" i="108"/>
  <c r="M2993" i="108"/>
  <c r="M2994" i="108"/>
  <c r="M2995" i="108"/>
  <c r="M2996" i="108"/>
  <c r="M2997" i="108"/>
  <c r="M2998" i="108"/>
  <c r="L2999" i="108"/>
  <c r="G3000" i="108"/>
  <c r="G3001" i="108" s="1"/>
  <c r="G3002" i="108" s="1"/>
  <c r="G3003" i="108" s="1"/>
  <c r="G3004" i="108" s="1"/>
  <c r="G3005" i="108" s="1"/>
  <c r="G3006" i="108" s="1"/>
  <c r="G3007" i="108" s="1"/>
  <c r="G3008" i="108" s="1"/>
  <c r="G3009" i="108" s="1"/>
  <c r="G3010" i="108" s="1"/>
  <c r="G3011" i="108" s="1"/>
  <c r="M3000" i="108"/>
  <c r="M3001" i="108"/>
  <c r="M3002" i="108"/>
  <c r="M3003" i="108"/>
  <c r="M3004" i="108"/>
  <c r="M3005" i="108"/>
  <c r="M3006" i="108"/>
  <c r="M3007" i="108"/>
  <c r="M3008" i="108"/>
  <c r="M3009" i="108"/>
  <c r="M3010" i="108"/>
  <c r="M3011" i="108"/>
  <c r="L3012" i="108"/>
  <c r="L3013" i="108"/>
  <c r="G3014" i="108"/>
  <c r="M3014" i="108"/>
  <c r="L3015" i="108"/>
  <c r="G3016" i="108"/>
  <c r="G3017" i="108" s="1"/>
  <c r="G3018" i="108" s="1"/>
  <c r="M3016" i="108"/>
  <c r="M3017" i="108"/>
  <c r="M3018" i="108"/>
  <c r="L3019" i="108"/>
  <c r="G3020" i="108"/>
  <c r="G3021" i="108" s="1"/>
  <c r="G3022" i="108" s="1"/>
  <c r="G3023" i="108" s="1"/>
  <c r="M3020" i="108"/>
  <c r="M3021" i="108"/>
  <c r="M3022" i="108"/>
  <c r="M3023" i="108"/>
  <c r="L3024" i="108"/>
  <c r="G3025" i="108"/>
  <c r="G3026" i="108" s="1"/>
  <c r="G3027" i="108" s="1"/>
  <c r="M3025" i="108"/>
  <c r="M3026" i="108"/>
  <c r="M3027" i="108"/>
  <c r="L3028" i="108"/>
  <c r="G3029" i="108"/>
  <c r="M3029" i="108"/>
  <c r="L3030" i="108"/>
  <c r="L3031" i="108"/>
  <c r="G3032" i="108"/>
  <c r="M3032" i="108"/>
  <c r="L3033" i="108"/>
  <c r="G3034" i="108"/>
  <c r="M3034" i="108"/>
  <c r="L3035" i="108"/>
  <c r="G3036" i="108"/>
  <c r="G3037" i="108" s="1"/>
  <c r="G3038" i="108" s="1"/>
  <c r="M3036" i="108"/>
  <c r="M3037" i="108"/>
  <c r="M3038" i="108"/>
  <c r="L3039" i="108"/>
  <c r="G3040" i="108"/>
  <c r="G3041" i="108" s="1"/>
  <c r="G3042" i="108" s="1"/>
  <c r="G3043" i="108" s="1"/>
  <c r="M3040" i="108"/>
  <c r="M3041" i="108"/>
  <c r="M3042" i="108"/>
  <c r="M3043" i="108"/>
  <c r="L3044" i="108"/>
  <c r="G3045" i="108"/>
  <c r="M3045" i="108"/>
  <c r="L3046" i="108"/>
  <c r="G3047" i="108"/>
  <c r="G3048" i="108" s="1"/>
  <c r="G3049" i="108" s="1"/>
  <c r="G3050" i="108" s="1"/>
  <c r="M3047" i="108"/>
  <c r="M3048" i="108"/>
  <c r="M3049" i="108"/>
  <c r="M3050" i="108"/>
  <c r="L3051" i="108"/>
  <c r="G3052" i="108"/>
  <c r="G3053" i="108" s="1"/>
  <c r="G3054" i="108" s="1"/>
  <c r="G3055" i="108" s="1"/>
  <c r="G3056" i="108" s="1"/>
  <c r="M3052" i="108"/>
  <c r="M3053" i="108"/>
  <c r="M3054" i="108"/>
  <c r="M3055" i="108"/>
  <c r="M3056" i="108"/>
  <c r="L3057" i="108"/>
  <c r="L3058" i="108"/>
  <c r="G3059" i="108"/>
  <c r="G3060" i="108" s="1"/>
  <c r="G3061" i="108" s="1"/>
  <c r="G3062" i="108" s="1"/>
  <c r="G3063" i="108" s="1"/>
  <c r="M3059" i="108"/>
  <c r="M3060" i="108"/>
  <c r="M3061" i="108"/>
  <c r="M3062" i="108"/>
  <c r="M3063" i="108"/>
  <c r="L3064" i="108"/>
  <c r="G3065" i="108"/>
  <c r="G3066" i="108" s="1"/>
  <c r="G3067" i="108" s="1"/>
  <c r="G3068" i="108" s="1"/>
  <c r="G3069" i="108" s="1"/>
  <c r="M3065" i="108"/>
  <c r="M3066" i="108"/>
  <c r="M3067" i="108"/>
  <c r="M3068" i="108"/>
  <c r="M3069" i="108"/>
  <c r="L3070" i="108"/>
  <c r="G3071" i="108"/>
  <c r="G3072" i="108" s="1"/>
  <c r="G3073" i="108" s="1"/>
  <c r="G3074" i="108" s="1"/>
  <c r="G3075" i="108" s="1"/>
  <c r="M3071" i="108"/>
  <c r="M3072" i="108"/>
  <c r="M3073" i="108"/>
  <c r="M3074" i="108"/>
  <c r="M3075" i="108"/>
  <c r="L3076" i="108"/>
  <c r="L3077" i="108"/>
  <c r="G3078" i="108"/>
  <c r="G3079" i="108" s="1"/>
  <c r="G3080" i="108" s="1"/>
  <c r="G3081" i="108" s="1"/>
  <c r="G3082" i="108" s="1"/>
  <c r="M3078" i="108"/>
  <c r="M3079" i="108"/>
  <c r="M3080" i="108"/>
  <c r="M3081" i="108"/>
  <c r="M3082" i="108"/>
  <c r="L3083" i="108"/>
  <c r="G3084" i="108"/>
  <c r="G3085" i="108" s="1"/>
  <c r="G3086" i="108" s="1"/>
  <c r="G3087" i="108" s="1"/>
  <c r="G3088" i="108" s="1"/>
  <c r="M3084" i="108"/>
  <c r="M3085" i="108"/>
  <c r="M3086" i="108"/>
  <c r="M3087" i="108"/>
  <c r="M3088" i="108"/>
  <c r="L3089" i="108"/>
  <c r="G3090" i="108"/>
  <c r="G3091" i="108" s="1"/>
  <c r="G3092" i="108" s="1"/>
  <c r="G3093" i="108" s="1"/>
  <c r="G3094" i="108" s="1"/>
  <c r="M3090" i="108"/>
  <c r="M3091" i="108"/>
  <c r="M3092" i="108"/>
  <c r="M3093" i="108"/>
  <c r="M3094" i="108"/>
  <c r="L3095" i="108"/>
  <c r="G3096" i="108"/>
  <c r="G3097" i="108" s="1"/>
  <c r="G3098" i="108" s="1"/>
  <c r="G3099" i="108" s="1"/>
  <c r="G3100" i="108" s="1"/>
  <c r="M3096" i="108"/>
  <c r="M3097" i="108"/>
  <c r="M3098" i="108"/>
  <c r="M3099" i="108"/>
  <c r="M3100" i="108"/>
  <c r="L3101" i="108"/>
  <c r="G3102" i="108"/>
  <c r="G3103" i="108" s="1"/>
  <c r="G3104" i="108" s="1"/>
  <c r="G3105" i="108" s="1"/>
  <c r="G3106" i="108" s="1"/>
  <c r="G3107" i="108" s="1"/>
  <c r="M3102" i="108"/>
  <c r="M3103" i="108"/>
  <c r="M3104" i="108"/>
  <c r="M3105" i="108"/>
  <c r="M3106" i="108"/>
  <c r="M3107" i="108"/>
  <c r="L3108" i="108"/>
  <c r="L3109" i="108"/>
  <c r="G3110" i="108"/>
  <c r="G3111" i="108" s="1"/>
  <c r="G3112" i="108" s="1"/>
  <c r="G3113" i="108" s="1"/>
  <c r="G3114" i="108" s="1"/>
  <c r="G3115" i="108" s="1"/>
  <c r="G3116" i="108" s="1"/>
  <c r="M3110" i="108"/>
  <c r="M3111" i="108"/>
  <c r="M3112" i="108"/>
  <c r="M3113" i="108"/>
  <c r="M3114" i="108"/>
  <c r="M3115" i="108"/>
  <c r="M3116" i="108"/>
  <c r="L3117" i="108"/>
  <c r="L3118" i="108"/>
  <c r="L3119" i="108"/>
  <c r="G3120" i="108"/>
  <c r="M3120" i="108"/>
  <c r="L3121" i="108"/>
  <c r="G3122" i="108"/>
  <c r="G3123" i="108" s="1"/>
  <c r="G3124" i="108" s="1"/>
  <c r="G3125" i="108" s="1"/>
  <c r="G3126" i="108" s="1"/>
  <c r="G3127" i="108" s="1"/>
  <c r="G3128" i="108" s="1"/>
  <c r="G3129" i="108" s="1"/>
  <c r="G3130" i="108" s="1"/>
  <c r="M3122" i="108"/>
  <c r="M3123" i="108"/>
  <c r="M3124" i="108"/>
  <c r="M3125" i="108"/>
  <c r="M3126" i="108"/>
  <c r="M3127" i="108"/>
  <c r="M3128" i="108"/>
  <c r="M3129" i="108"/>
  <c r="M3130" i="108"/>
  <c r="L3131" i="108"/>
  <c r="G3132" i="108"/>
  <c r="G3133" i="108" s="1"/>
  <c r="G3134" i="108" s="1"/>
  <c r="G3135" i="108" s="1"/>
  <c r="G3136" i="108" s="1"/>
  <c r="G3137" i="108" s="1"/>
  <c r="M3132" i="108"/>
  <c r="M3133" i="108"/>
  <c r="M3134" i="108"/>
  <c r="M3135" i="108"/>
  <c r="M3136" i="108"/>
  <c r="M3137" i="108"/>
  <c r="L3138" i="108"/>
  <c r="G3139" i="108"/>
  <c r="M3139" i="108"/>
  <c r="L3140" i="108"/>
  <c r="G3141" i="108"/>
  <c r="G3142" i="108" s="1"/>
  <c r="G3143" i="108" s="1"/>
  <c r="G3144" i="108" s="1"/>
  <c r="G3145" i="108" s="1"/>
  <c r="G3146" i="108" s="1"/>
  <c r="G3147" i="108" s="1"/>
  <c r="G3148" i="108" s="1"/>
  <c r="M3141" i="108"/>
  <c r="M3142" i="108"/>
  <c r="M3143" i="108"/>
  <c r="M3144" i="108"/>
  <c r="M3145" i="108"/>
  <c r="M3146" i="108"/>
  <c r="M3147" i="108"/>
  <c r="M3148" i="108"/>
  <c r="L3149" i="108"/>
  <c r="G3150" i="108"/>
  <c r="G3151" i="108" s="1"/>
  <c r="G3152" i="108" s="1"/>
  <c r="G3153" i="108" s="1"/>
  <c r="G3154" i="108" s="1"/>
  <c r="G3155" i="108" s="1"/>
  <c r="G3156" i="108" s="1"/>
  <c r="M3150" i="108"/>
  <c r="M3151" i="108"/>
  <c r="M3152" i="108"/>
  <c r="M3153" i="108"/>
  <c r="M3154" i="108"/>
  <c r="M3155" i="108"/>
  <c r="M3156" i="108"/>
  <c r="L3157" i="108"/>
  <c r="G3158" i="108"/>
  <c r="M3158" i="108"/>
  <c r="L3159" i="108"/>
  <c r="G3161" i="108"/>
  <c r="M3161" i="108"/>
  <c r="L3162" i="108"/>
  <c r="G3163" i="108"/>
  <c r="M3163" i="108"/>
  <c r="L3164" i="108"/>
  <c r="G3165" i="108"/>
  <c r="M3165" i="108"/>
  <c r="L3166" i="108"/>
  <c r="G3167" i="108"/>
  <c r="G3168" i="108" s="1"/>
  <c r="M3167" i="108"/>
  <c r="M3168" i="108"/>
  <c r="L3169" i="108"/>
  <c r="L3170" i="108"/>
  <c r="L3171" i="108"/>
  <c r="G3172" i="108"/>
  <c r="G3173" i="108" s="1"/>
  <c r="G3174" i="108" s="1"/>
  <c r="G3175" i="108" s="1"/>
  <c r="G3176" i="108" s="1"/>
  <c r="G3177" i="108" s="1"/>
  <c r="G3178" i="108" s="1"/>
  <c r="G3179" i="108" s="1"/>
  <c r="M3172" i="108"/>
  <c r="M3173" i="108"/>
  <c r="M3174" i="108"/>
  <c r="M3175" i="108"/>
  <c r="M3176" i="108"/>
  <c r="M3177" i="108"/>
  <c r="M3178" i="108"/>
  <c r="M3179" i="108"/>
  <c r="L3180" i="108"/>
  <c r="G3181" i="108"/>
  <c r="G3182" i="108" s="1"/>
  <c r="G3183" i="108" s="1"/>
  <c r="G3184" i="108" s="1"/>
  <c r="G3185" i="108" s="1"/>
  <c r="G3186" i="108" s="1"/>
  <c r="G3187" i="108" s="1"/>
  <c r="M3181" i="108"/>
  <c r="M3182" i="108"/>
  <c r="M3183" i="108"/>
  <c r="M3184" i="108"/>
  <c r="M3185" i="108"/>
  <c r="M3186" i="108"/>
  <c r="M3187" i="108"/>
  <c r="L3188" i="108"/>
  <c r="G3189" i="108"/>
  <c r="G3190" i="108" s="1"/>
  <c r="G3191" i="108" s="1"/>
  <c r="G3192" i="108" s="1"/>
  <c r="G3193" i="108" s="1"/>
  <c r="M3189" i="108"/>
  <c r="M3190" i="108"/>
  <c r="M3191" i="108"/>
  <c r="M3192" i="108"/>
  <c r="M3193" i="108"/>
  <c r="L3194" i="108"/>
  <c r="L3195" i="108"/>
  <c r="L3196" i="108"/>
  <c r="G3197" i="108"/>
  <c r="G3198" i="108" s="1"/>
  <c r="G3199" i="108" s="1"/>
  <c r="G3200" i="108" s="1"/>
  <c r="G3201" i="108" s="1"/>
  <c r="G3202" i="108" s="1"/>
  <c r="G3203" i="108" s="1"/>
  <c r="G3204" i="108" s="1"/>
  <c r="G3205" i="108" s="1"/>
  <c r="G3206" i="108" s="1"/>
  <c r="G3207" i="108" s="1"/>
  <c r="G3208" i="108" s="1"/>
  <c r="G3209" i="108" s="1"/>
  <c r="G3210" i="108" s="1"/>
  <c r="M3197" i="108"/>
  <c r="M3198" i="108"/>
  <c r="M3199" i="108"/>
  <c r="M3200" i="108"/>
  <c r="M3201" i="108"/>
  <c r="M3202" i="108"/>
  <c r="M3203" i="108"/>
  <c r="M3204" i="108"/>
  <c r="M3205" i="108"/>
  <c r="M3206" i="108"/>
  <c r="M3207" i="108"/>
  <c r="M3208" i="108"/>
  <c r="M3209" i="108"/>
  <c r="M3210" i="108"/>
  <c r="L3211" i="108"/>
  <c r="G3212" i="108"/>
  <c r="G3213" i="108" s="1"/>
  <c r="G3214" i="108" s="1"/>
  <c r="G3215" i="108" s="1"/>
  <c r="G3216" i="108" s="1"/>
  <c r="G3217" i="108" s="1"/>
  <c r="G3218" i="108" s="1"/>
  <c r="G3219" i="108" s="1"/>
  <c r="G3220" i="108" s="1"/>
  <c r="G3221" i="108" s="1"/>
  <c r="G3222" i="108" s="1"/>
  <c r="G3223" i="108" s="1"/>
  <c r="G3224" i="108" s="1"/>
  <c r="G3225" i="108" s="1"/>
  <c r="M3212" i="108"/>
  <c r="M3213" i="108"/>
  <c r="M3214" i="108"/>
  <c r="M3215" i="108"/>
  <c r="M3216" i="108"/>
  <c r="M3217" i="108"/>
  <c r="M3218" i="108"/>
  <c r="M3219" i="108"/>
  <c r="M3220" i="108"/>
  <c r="M3221" i="108"/>
  <c r="M3222" i="108"/>
  <c r="M3223" i="108"/>
  <c r="M3224" i="108"/>
  <c r="M3225" i="108"/>
  <c r="L3226" i="108"/>
  <c r="G3227" i="108"/>
  <c r="G3228" i="108" s="1"/>
  <c r="G3229" i="108" s="1"/>
  <c r="G3230" i="108" s="1"/>
  <c r="G3231" i="108" s="1"/>
  <c r="G3232" i="108" s="1"/>
  <c r="G3233" i="108" s="1"/>
  <c r="G3234" i="108" s="1"/>
  <c r="G3235" i="108" s="1"/>
  <c r="G3236" i="108" s="1"/>
  <c r="G3237" i="108" s="1"/>
  <c r="G3238" i="108" s="1"/>
  <c r="G3239" i="108" s="1"/>
  <c r="G3240" i="108" s="1"/>
  <c r="M3227" i="108"/>
  <c r="M3228" i="108"/>
  <c r="M3229" i="108"/>
  <c r="M3230" i="108"/>
  <c r="M3231" i="108"/>
  <c r="M3232" i="108"/>
  <c r="M3233" i="108"/>
  <c r="M3234" i="108"/>
  <c r="M3235" i="108"/>
  <c r="M3236" i="108"/>
  <c r="M3237" i="108"/>
  <c r="M3238" i="108"/>
  <c r="M3239" i="108"/>
  <c r="M3240" i="108"/>
  <c r="L3241" i="108"/>
  <c r="G3242" i="108"/>
  <c r="G3243" i="108" s="1"/>
  <c r="G3244" i="108" s="1"/>
  <c r="G3245" i="108" s="1"/>
  <c r="G3246" i="108" s="1"/>
  <c r="M3242" i="108"/>
  <c r="M3243" i="108"/>
  <c r="M3244" i="108"/>
  <c r="M3245" i="108"/>
  <c r="M3246" i="108"/>
  <c r="G14" i="108" l="1"/>
  <c r="G15" i="108" l="1"/>
  <c r="G16" i="108" l="1"/>
  <c r="M3140" i="108" s="1"/>
  <c r="M311" i="108"/>
  <c r="M929" i="108"/>
  <c r="M1114" i="108"/>
  <c r="M672" i="108"/>
  <c r="M702" i="108"/>
  <c r="M587" i="108"/>
  <c r="M874" i="108"/>
  <c r="M1018" i="108"/>
  <c r="M863" i="108"/>
  <c r="M1844" i="108"/>
  <c r="M2588" i="108"/>
  <c r="M2024" i="108"/>
  <c r="M85" i="108"/>
  <c r="M2570" i="108"/>
  <c r="M2018" i="108"/>
  <c r="M70" i="108"/>
  <c r="M69" i="108" s="1"/>
  <c r="M1616" i="108"/>
  <c r="M2297" i="108"/>
  <c r="M1626" i="108"/>
  <c r="M538" i="108"/>
  <c r="M2252" i="108"/>
  <c r="M2964" i="108"/>
  <c r="M1573" i="108"/>
  <c r="M1572" i="108" s="1"/>
  <c r="M1302" i="108"/>
  <c r="M2940" i="108"/>
  <c r="M1251" i="108"/>
  <c r="M2603" i="108"/>
  <c r="M3211" i="108"/>
  <c r="M2926" i="108"/>
  <c r="M2934" i="108"/>
  <c r="M1143" i="108"/>
  <c r="M1508" i="108" l="1"/>
  <c r="M2122" i="108"/>
  <c r="M747" i="108"/>
  <c r="M424" i="108"/>
  <c r="M2577" i="108"/>
  <c r="M1284" i="108"/>
  <c r="M1283" i="108" s="1"/>
  <c r="M2442" i="108"/>
  <c r="M79" i="108"/>
  <c r="M1813" i="108"/>
  <c r="M2498" i="108"/>
  <c r="M1982" i="108"/>
  <c r="M376" i="108"/>
  <c r="M2516" i="108"/>
  <c r="M1537" i="108"/>
  <c r="M2355" i="108"/>
  <c r="M1005" i="108"/>
  <c r="M2487" i="108"/>
  <c r="M2535" i="108"/>
  <c r="M1011" i="108"/>
  <c r="M52" i="108"/>
  <c r="M2579" i="108"/>
  <c r="M2781" i="108"/>
  <c r="M1080" i="108"/>
  <c r="M2496" i="108"/>
  <c r="M1063" i="108"/>
  <c r="M2520" i="108"/>
  <c r="M1419" i="108"/>
  <c r="M3024" i="108"/>
  <c r="M2813" i="108"/>
  <c r="M2206" i="108"/>
  <c r="M1559" i="108"/>
  <c r="M2500" i="108"/>
  <c r="M1805" i="108"/>
  <c r="M2512" i="108"/>
  <c r="M2969" i="108"/>
  <c r="M699" i="108"/>
  <c r="M1786" i="108"/>
  <c r="M2804" i="108"/>
  <c r="M1110" i="108"/>
  <c r="M320" i="108"/>
  <c r="M987" i="108"/>
  <c r="M2900" i="108"/>
  <c r="M639" i="108"/>
  <c r="M1618" i="108"/>
  <c r="M2930" i="108"/>
  <c r="M1658" i="108"/>
  <c r="M75" i="108"/>
  <c r="M602" i="108"/>
  <c r="M629" i="108"/>
  <c r="M29" i="108"/>
  <c r="M54" i="108"/>
  <c r="M48" i="108"/>
  <c r="M947" i="108"/>
  <c r="M710" i="108"/>
  <c r="M730" i="108"/>
  <c r="M1118" i="108"/>
  <c r="M1892" i="108"/>
  <c r="M61" i="108"/>
  <c r="M60" i="108" s="1"/>
  <c r="M790" i="108"/>
  <c r="M2779" i="108"/>
  <c r="M2821" i="108"/>
  <c r="M103" i="108"/>
  <c r="M2012" i="108"/>
  <c r="M983" i="108"/>
  <c r="M2014" i="108"/>
  <c r="M2671" i="108"/>
  <c r="M1125" i="108"/>
  <c r="M2020" i="108"/>
  <c r="M3166" i="108"/>
  <c r="M1134" i="108"/>
  <c r="M916" i="108"/>
  <c r="M976" i="108"/>
  <c r="M233" i="108"/>
  <c r="M27" i="108"/>
  <c r="M581" i="108"/>
  <c r="M9" i="108"/>
  <c r="M177" i="108"/>
  <c r="M1036" i="108"/>
  <c r="M1035" i="108" s="1"/>
  <c r="M1154" i="108"/>
  <c r="M2811" i="108"/>
  <c r="M1840" i="108"/>
  <c r="M826" i="108"/>
  <c r="M389" i="108"/>
  <c r="M3241" i="108"/>
  <c r="M2863" i="108"/>
  <c r="M2639" i="108"/>
  <c r="M2101" i="108"/>
  <c r="M1524" i="108"/>
  <c r="M467" i="108"/>
  <c r="M1041" i="108"/>
  <c r="M2703" i="108"/>
  <c r="M1077" i="108"/>
  <c r="M2172" i="108"/>
  <c r="M2709" i="108"/>
  <c r="M2673" i="108"/>
  <c r="M33" i="108"/>
  <c r="M330" i="108"/>
  <c r="M458" i="108"/>
  <c r="M687" i="108"/>
  <c r="M820" i="108"/>
  <c r="M796" i="108"/>
  <c r="M613" i="108"/>
  <c r="M742" i="108"/>
  <c r="M1137" i="108"/>
  <c r="M2568" i="108"/>
  <c r="M2586" i="108"/>
  <c r="M1128" i="108"/>
  <c r="M1869" i="108"/>
  <c r="M1130" i="108"/>
  <c r="M3015" i="108"/>
  <c r="M348" i="108"/>
  <c r="M432" i="108"/>
  <c r="M22" i="108"/>
  <c r="M971" i="108"/>
  <c r="M923" i="108"/>
  <c r="M1384" i="108"/>
  <c r="M2464" i="108"/>
  <c r="M807" i="108"/>
  <c r="M1104" i="108"/>
  <c r="M164" i="108"/>
  <c r="M1951" i="108"/>
  <c r="M1112" i="108"/>
  <c r="M3160" i="108"/>
  <c r="M2414" i="108"/>
  <c r="M1474" i="108"/>
  <c r="M2276" i="108"/>
  <c r="M2316" i="108"/>
  <c r="M115" i="108"/>
  <c r="M1976" i="108"/>
  <c r="M2547" i="108"/>
  <c r="M1862" i="108"/>
  <c r="M2106" i="108"/>
  <c r="M1120" i="108"/>
  <c r="M2236" i="108"/>
  <c r="M2762" i="108"/>
  <c r="M2652" i="108"/>
  <c r="M1291" i="108"/>
  <c r="M2211" i="108"/>
  <c r="M1359" i="108"/>
  <c r="M2362" i="108"/>
  <c r="M1603" i="108"/>
  <c r="M100" i="108"/>
  <c r="M99" i="108" s="1"/>
  <c r="M2597" i="108"/>
  <c r="M2505" i="108"/>
  <c r="M2003" i="108"/>
  <c r="M2002" i="108" s="1"/>
  <c r="M208" i="108"/>
  <c r="M2622" i="108"/>
  <c r="M2542" i="108"/>
  <c r="M313" i="108"/>
  <c r="M2641" i="108"/>
  <c r="M2647" i="108"/>
  <c r="M2424" i="108"/>
  <c r="M37" i="108"/>
  <c r="M664" i="108"/>
  <c r="M125" i="108"/>
  <c r="M124" i="108" s="1"/>
  <c r="M918" i="108"/>
  <c r="M561" i="108"/>
  <c r="M393" i="108"/>
  <c r="M17" i="108"/>
  <c r="M87" i="108"/>
  <c r="M84" i="108" s="1"/>
  <c r="M358" i="108"/>
  <c r="M2574" i="108"/>
  <c r="M2217" i="108"/>
  <c r="M356" i="108"/>
  <c r="M2028" i="108"/>
  <c r="M598" i="108"/>
  <c r="M1648" i="108"/>
  <c r="M2798" i="108"/>
  <c r="M1550" i="108"/>
  <c r="M933" i="108"/>
  <c r="M932" i="108" s="1"/>
  <c r="M2518" i="108"/>
  <c r="M2999" i="108"/>
  <c r="M2629" i="108"/>
  <c r="M1088" i="108"/>
  <c r="M2635" i="108"/>
  <c r="M3077" i="108"/>
  <c r="M1271" i="108"/>
  <c r="M2754" i="108"/>
  <c r="M3083" i="108"/>
  <c r="M3031" i="108"/>
  <c r="M264" i="108"/>
  <c r="M422" i="108"/>
  <c r="M446" i="108"/>
  <c r="M905" i="108"/>
  <c r="M674" i="108"/>
  <c r="M372" i="108"/>
  <c r="M594" i="108"/>
  <c r="M476" i="108"/>
  <c r="M395" i="108"/>
  <c r="M632" i="108"/>
  <c r="M1646" i="108"/>
  <c r="M2222" i="108"/>
  <c r="M1760" i="108"/>
  <c r="M2022" i="108"/>
  <c r="M2095" i="108"/>
  <c r="M2072" i="108"/>
  <c r="M517" i="108"/>
  <c r="M2084" i="108"/>
  <c r="M2283" i="108"/>
  <c r="M1970" i="108"/>
  <c r="M969" i="108"/>
  <c r="M1821" i="108"/>
  <c r="M3046" i="108"/>
  <c r="M2947" i="108"/>
  <c r="M1206" i="108"/>
  <c r="M2144" i="108"/>
  <c r="M2384" i="108"/>
  <c r="M1265" i="108"/>
  <c r="M2187" i="108"/>
  <c r="M3196" i="108"/>
  <c r="M2631" i="108"/>
  <c r="M744" i="108"/>
  <c r="M878" i="108"/>
  <c r="M803" i="108"/>
  <c r="M810" i="108"/>
  <c r="M596" i="108"/>
  <c r="M724" i="108"/>
  <c r="M1099" i="108"/>
  <c r="M1141" i="108"/>
  <c r="M2110" i="108"/>
  <c r="M2510" i="108"/>
  <c r="M753" i="108"/>
  <c r="M1578" i="108"/>
  <c r="M949" i="108"/>
  <c r="M1744" i="108"/>
  <c r="M2527" i="108"/>
  <c r="M1988" i="108"/>
  <c r="M1597" i="108"/>
  <c r="M2195" i="108"/>
  <c r="M2854" i="108"/>
  <c r="M2882" i="108"/>
  <c r="M1711" i="108"/>
  <c r="M2262" i="108"/>
  <c r="M2806" i="108"/>
  <c r="M67" i="108"/>
  <c r="M66" i="108" s="1"/>
  <c r="M2309" i="108"/>
  <c r="M3149" i="108"/>
  <c r="M3171" i="108"/>
  <c r="M77" i="108"/>
  <c r="M31" i="108"/>
  <c r="M848" i="108"/>
  <c r="M39" i="108"/>
  <c r="M712" i="108"/>
  <c r="M788" i="108"/>
  <c r="M1084" i="108"/>
  <c r="M414" i="108"/>
  <c r="M1344" i="108"/>
  <c r="M2739" i="108"/>
  <c r="M509" i="108"/>
  <c r="M508" i="108" s="1"/>
  <c r="M914" i="108"/>
  <c r="M1944" i="108"/>
  <c r="M2595" i="108"/>
  <c r="M2077" i="108"/>
  <c r="M1132" i="108"/>
  <c r="M2905" i="108"/>
  <c r="M506" i="108"/>
  <c r="M326" i="108"/>
  <c r="M1622" i="108"/>
  <c r="M2953" i="108"/>
  <c r="M81" i="108"/>
  <c r="M1634" i="108"/>
  <c r="M3013" i="108"/>
  <c r="M470" i="108"/>
  <c r="M2104" i="108"/>
  <c r="M773" i="108"/>
  <c r="M96" i="108"/>
  <c r="M95" i="108" s="1"/>
  <c r="M925" i="108"/>
  <c r="M107" i="108"/>
  <c r="M780" i="108"/>
  <c r="M739" i="108"/>
  <c r="M784" i="108"/>
  <c r="M858" i="108"/>
  <c r="M2026" i="108"/>
  <c r="M1561" i="108"/>
  <c r="M2756" i="108"/>
  <c r="M397" i="108"/>
  <c r="M1885" i="108"/>
  <c r="M3058" i="108"/>
  <c r="M1698" i="108"/>
  <c r="M944" i="108"/>
  <c r="M1261" i="108"/>
  <c r="M2563" i="108"/>
  <c r="M2788" i="108"/>
  <c r="M1314" i="108"/>
  <c r="M2593" i="108"/>
  <c r="M496" i="108"/>
  <c r="M3095" i="108"/>
  <c r="M892" i="108"/>
  <c r="M732" i="108"/>
  <c r="M90" i="108"/>
  <c r="M842" i="108"/>
  <c r="M800" i="108"/>
  <c r="M42" i="108"/>
  <c r="M117" i="108"/>
  <c r="M911" i="108"/>
  <c r="M3089" i="108"/>
  <c r="M962" i="108"/>
  <c r="M1904" i="108"/>
  <c r="M1903" i="108" s="1"/>
  <c r="M2565" i="108"/>
  <c r="M73" i="108"/>
  <c r="M112" i="108"/>
  <c r="M2514" i="108"/>
  <c r="M771" i="108"/>
  <c r="M2320" i="108"/>
  <c r="M2561" i="108"/>
  <c r="M2474" i="108"/>
  <c r="M1074" i="108"/>
  <c r="M1219" i="108"/>
  <c r="M2890" i="108"/>
  <c r="M1366" i="108"/>
  <c r="M2551" i="108"/>
  <c r="M1151" i="108"/>
  <c r="M852" i="108"/>
  <c r="M646" i="108"/>
  <c r="M35" i="108"/>
  <c r="M708" i="108"/>
  <c r="M865" i="108"/>
  <c r="M793" i="108"/>
  <c r="M654" i="108"/>
  <c r="M44" i="108"/>
  <c r="M1024" i="108"/>
  <c r="M1994" i="108"/>
  <c r="M1993" i="108" s="1"/>
  <c r="M1325" i="108"/>
  <c r="M1255" i="108"/>
  <c r="M1936" i="108"/>
  <c r="M2667" i="108"/>
  <c r="M2764" i="108"/>
  <c r="M1531" i="108"/>
  <c r="M1772" i="108"/>
  <c r="M2190" i="108"/>
  <c r="M2772" i="108"/>
  <c r="M3051" i="108"/>
  <c r="M2692" i="108"/>
  <c r="M1382" i="108"/>
  <c r="M2584" i="108"/>
  <c r="M1398" i="108"/>
  <c r="M2228" i="108"/>
  <c r="M2962" i="108"/>
  <c r="M2202" i="108"/>
  <c r="M293" i="108"/>
  <c r="M903" i="108"/>
  <c r="M2406" i="108"/>
  <c r="M2920" i="108"/>
  <c r="M2790" i="108"/>
  <c r="M3019" i="108"/>
  <c r="M573" i="108"/>
  <c r="M2507" i="108"/>
  <c r="M2688" i="108"/>
  <c r="M481" i="108"/>
  <c r="M2725" i="108"/>
  <c r="M1425" i="108"/>
  <c r="M2612" i="108"/>
  <c r="M1238" i="108"/>
  <c r="M278" i="108"/>
  <c r="M3035" i="108"/>
  <c r="M3138" i="108"/>
  <c r="M1694" i="108"/>
  <c r="M1680" i="108"/>
  <c r="M2525" i="108"/>
  <c r="M2985" i="108"/>
  <c r="M3119" i="108"/>
  <c r="M1003" i="108"/>
  <c r="M1443" i="108"/>
  <c r="M1644" i="108"/>
  <c r="M2531" i="108"/>
  <c r="M3033" i="108"/>
  <c r="M2371" i="108"/>
  <c r="M1009" i="108"/>
  <c r="M1116" i="108"/>
  <c r="M1109" i="108" s="1"/>
  <c r="M2016" i="108"/>
  <c r="M2455" i="108"/>
  <c r="M2707" i="108"/>
  <c r="M3101" i="108"/>
  <c r="M2837" i="108"/>
  <c r="M1738" i="108"/>
  <c r="M1357" i="108"/>
  <c r="M2701" i="108"/>
  <c r="M3028" i="108"/>
  <c r="M1730" i="108"/>
  <c r="M2681" i="108"/>
  <c r="M2559" i="108"/>
  <c r="M2523" i="108"/>
  <c r="M1335" i="108"/>
  <c r="M3164" i="108"/>
  <c r="M1016" i="108"/>
  <c r="M3162" i="108"/>
  <c r="M2246" i="108"/>
  <c r="M451" i="108"/>
  <c r="M2537" i="108"/>
  <c r="M2266" i="108"/>
  <c r="M2697" i="108"/>
  <c r="M2902" i="108"/>
  <c r="M92" i="108"/>
  <c r="M1858" i="108"/>
  <c r="M2723" i="108"/>
  <c r="M2657" i="108"/>
  <c r="M2741" i="108"/>
  <c r="M1013" i="108"/>
  <c r="M1671" i="108"/>
  <c r="M1928" i="108"/>
  <c r="M3188" i="108"/>
  <c r="M2428" i="108"/>
  <c r="M322" i="108"/>
  <c r="M1227" i="108"/>
  <c r="M1779" i="108"/>
  <c r="M1798" i="108"/>
  <c r="M3157" i="108"/>
  <c r="M2065" i="108"/>
  <c r="M3226" i="108"/>
  <c r="M223" i="108"/>
  <c r="M64" i="108"/>
  <c r="M63" i="108" s="1"/>
  <c r="M1557" i="108"/>
  <c r="M2038" i="108"/>
  <c r="M2450" i="108"/>
  <c r="M2421" i="108"/>
  <c r="M2572" i="108"/>
  <c r="M1031" i="108"/>
  <c r="M1832" i="108"/>
  <c r="M2874" i="108"/>
  <c r="M1660" i="108"/>
  <c r="M2783" i="108"/>
  <c r="M449" i="108"/>
  <c r="M967" i="108"/>
  <c r="M1421" i="108"/>
  <c r="M1620" i="108"/>
  <c r="M2844" i="108"/>
  <c r="M1879" i="108"/>
  <c r="M3131" i="108"/>
  <c r="M364" i="108"/>
  <c r="M1718" i="108"/>
  <c r="M2050" i="108"/>
  <c r="M3121" i="108"/>
  <c r="M2447" i="108"/>
  <c r="M2747" i="108"/>
  <c r="M1026" i="108"/>
  <c r="M1457" i="108"/>
  <c r="M1853" i="108"/>
  <c r="M3180" i="108"/>
  <c r="M3039" i="108"/>
  <c r="M3064" i="108"/>
  <c r="M1007" i="108"/>
  <c r="M997" i="108"/>
  <c r="M1412" i="108"/>
  <c r="M1963" i="108"/>
  <c r="M2208" i="108"/>
  <c r="M3109" i="108"/>
  <c r="M3108" i="108" s="1"/>
  <c r="M2345" i="108"/>
  <c r="M133" i="108"/>
  <c r="M1485" i="108"/>
  <c r="M1917" i="108"/>
  <c r="M1784" i="108"/>
  <c r="M2617" i="108"/>
  <c r="M2057" i="108"/>
  <c r="M3070" i="108"/>
  <c r="M383" i="108"/>
  <c r="M1363" i="108"/>
  <c r="M2086" i="108"/>
  <c r="M2880" i="108"/>
  <c r="M2116" i="108"/>
  <c r="M2460" i="108"/>
  <c r="M1716" i="108"/>
  <c r="M3044" i="108"/>
  <c r="M193" i="108"/>
  <c r="M1898" i="108"/>
  <c r="M2600" i="108"/>
  <c r="M2599" i="108" s="1"/>
  <c r="M559" i="108"/>
  <c r="M2716" i="108"/>
  <c r="M2043" i="108"/>
  <c r="M991" i="108"/>
  <c r="M302" i="108"/>
  <c r="M457" i="108" l="1"/>
  <c r="M8" i="108"/>
  <c r="M612" i="108"/>
  <c r="M2567" i="108"/>
  <c r="M2933" i="108"/>
  <c r="M102" i="108"/>
  <c r="M516" i="108"/>
  <c r="M89" i="108"/>
  <c r="M2583" i="108"/>
  <c r="M1868" i="108"/>
  <c r="M2797" i="108"/>
  <c r="M2235" i="108"/>
  <c r="M1577" i="108"/>
  <c r="M2820" i="108"/>
  <c r="M593" i="108"/>
  <c r="M638" i="108"/>
  <c r="M2011" i="108"/>
  <c r="M2010" i="108" s="1"/>
  <c r="M47" i="108"/>
  <c r="M46" i="108" s="1"/>
  <c r="M1884" i="108"/>
  <c r="M572" i="108"/>
  <c r="M1250" i="108"/>
  <c r="M663" i="108"/>
  <c r="M2315" i="108"/>
  <c r="M2143" i="108"/>
  <c r="M2509" i="108"/>
  <c r="M1523" i="108"/>
  <c r="M26" i="108"/>
  <c r="M7" i="108" s="1"/>
  <c r="M1950" i="108"/>
  <c r="M2968" i="108"/>
  <c r="M1365" i="108"/>
  <c r="M2592" i="108"/>
  <c r="M2413" i="108"/>
  <c r="M809" i="108"/>
  <c r="M1083" i="108"/>
  <c r="M1127" i="108"/>
  <c r="M388" i="108"/>
  <c r="M787" i="108"/>
  <c r="M72" i="108"/>
  <c r="M59" i="108" s="1"/>
  <c r="M1040" i="108"/>
  <c r="M792" i="108"/>
  <c r="M2210" i="108"/>
  <c r="M779" i="108"/>
  <c r="M2473" i="108"/>
  <c r="M707" i="108"/>
  <c r="M1140" i="108"/>
  <c r="M729" i="108"/>
  <c r="M1625" i="108"/>
  <c r="M3195" i="108"/>
  <c r="M3194" i="108" s="1"/>
  <c r="M3076" i="108"/>
  <c r="M2558" i="108"/>
  <c r="M902" i="108"/>
  <c r="M3057" i="108"/>
  <c r="M1218" i="108"/>
  <c r="M232" i="108"/>
  <c r="M469" i="108"/>
  <c r="M2370" i="108"/>
  <c r="M2715" i="108"/>
  <c r="M2265" i="108"/>
  <c r="M2576" i="108"/>
  <c r="M329" i="108"/>
  <c r="M1710" i="108"/>
  <c r="M1839" i="108"/>
  <c r="M1615" i="108"/>
  <c r="M2534" i="108"/>
  <c r="M2533" i="108" s="1"/>
  <c r="M3012" i="108"/>
  <c r="M1290" i="108"/>
  <c r="M94" i="108"/>
  <c r="M943" i="108"/>
  <c r="M1670" i="108"/>
  <c r="M1935" i="108"/>
  <c r="M2746" i="108"/>
  <c r="M3170" i="108"/>
  <c r="M3169" i="108" s="1"/>
  <c r="M2602" i="108"/>
  <c r="M413" i="108"/>
  <c r="M3159" i="108"/>
  <c r="M2771" i="108"/>
  <c r="M2651" i="108"/>
  <c r="M1015" i="108"/>
  <c r="M301" i="108"/>
  <c r="M1411" i="108"/>
  <c r="M2853" i="108"/>
  <c r="M1771" i="108"/>
  <c r="M1729" i="108"/>
  <c r="M1916" i="108"/>
  <c r="M3030" i="108"/>
  <c r="M132" i="108"/>
  <c r="M1456" i="108"/>
  <c r="M1356" i="108"/>
  <c r="M1002" i="108"/>
  <c r="M3118" i="108"/>
  <c r="M2064" i="108"/>
  <c r="M2454" i="108"/>
  <c r="M1797" i="108"/>
  <c r="M2522" i="108"/>
  <c r="M2201" i="108"/>
  <c r="M83" i="108"/>
  <c r="M2037" i="108"/>
  <c r="M1576" i="108" l="1"/>
  <c r="M2264" i="108"/>
  <c r="M515" i="108"/>
  <c r="M1039" i="108"/>
  <c r="M1915" i="108"/>
  <c r="M2557" i="108"/>
  <c r="M1139" i="108"/>
  <c r="M1796" i="108"/>
  <c r="M3117" i="108"/>
  <c r="M901" i="108"/>
  <c r="M2582" i="108"/>
  <c r="M328" i="108"/>
  <c r="M662" i="108"/>
  <c r="M2967" i="108"/>
  <c r="M1624" i="108"/>
  <c r="M2036" i="108"/>
  <c r="M131" i="108"/>
  <c r="M2714" i="108"/>
  <c r="M1355" i="108"/>
  <c r="M2369" i="108"/>
  <c r="M6" i="108"/>
  <c r="M2035" i="108" l="1"/>
  <c r="M2368" i="108"/>
  <c r="M130" i="108"/>
  <c r="M1038" i="108"/>
  <c r="M2581" i="108"/>
  <c r="M661" i="108"/>
  <c r="M3247" i="108" l="1"/>
  <c r="M3248" i="108" s="1"/>
  <c r="M3249" i="108" l="1"/>
  <c r="M3251" i="108" s="1"/>
  <c r="M3252" i="108" s="1"/>
  <c r="F8" i="98" s="1"/>
  <c r="F9" i="98" s="1"/>
  <c r="D5" i="90" l="1"/>
  <c r="B3" i="90"/>
  <c r="B3" i="102"/>
  <c r="B3" i="99"/>
  <c r="B3" i="98"/>
  <c r="K18" i="98"/>
  <c r="E14" i="102" s="1"/>
  <c r="K15" i="98"/>
  <c r="G17" i="99" s="1"/>
  <c r="I19" i="98"/>
  <c r="H19" i="98"/>
  <c r="G19" i="98"/>
  <c r="J16" i="98" l="1"/>
  <c r="G14" i="102" l="1"/>
  <c r="F14" i="102"/>
  <c r="G14" i="98"/>
  <c r="H14" i="98"/>
  <c r="I14" i="98"/>
  <c r="I16" i="98" l="1"/>
  <c r="H16" i="98"/>
  <c r="I9" i="98"/>
  <c r="H9" i="98"/>
  <c r="G16" i="98"/>
  <c r="G9" i="98"/>
  <c r="G8" i="98" s="1"/>
  <c r="I8" i="98" l="1"/>
  <c r="H8" i="98"/>
  <c r="K16" i="98"/>
  <c r="I20" i="98"/>
  <c r="G20" i="98" l="1"/>
  <c r="H20" i="98"/>
  <c r="K20" i="98" l="1"/>
  <c r="H8" i="94" l="1"/>
  <c r="H13" i="94" l="1"/>
  <c r="H12" i="94"/>
  <c r="H11" i="94"/>
  <c r="H10" i="94"/>
  <c r="H9" i="94"/>
  <c r="B3" i="94"/>
  <c r="H15" i="94" l="1"/>
  <c r="F10" i="98" l="1"/>
  <c r="F12" i="98" s="1"/>
  <c r="F19" i="98" s="1"/>
  <c r="F10" i="99" l="1"/>
  <c r="F17" i="99" s="1"/>
  <c r="F14" i="98"/>
  <c r="M12" i="98"/>
  <c r="H17" i="99" l="1"/>
  <c r="F15" i="98" l="1"/>
  <c r="F16" i="98" s="1"/>
  <c r="L16" i="98" s="1"/>
  <c r="I17" i="99"/>
  <c r="J12" i="98"/>
  <c r="J10" i="98" l="1"/>
  <c r="K10" i="98" s="1"/>
  <c r="J19" i="98"/>
  <c r="K19" i="98" s="1"/>
  <c r="J14" i="98"/>
  <c r="K14" i="98" s="1"/>
  <c r="K12" i="98"/>
  <c r="L12" i="98" s="1"/>
  <c r="M16" i="98"/>
  <c r="F20" i="98"/>
  <c r="J9" i="98" l="1"/>
  <c r="K9" i="98" s="1"/>
  <c r="L20" i="98"/>
  <c r="M20" i="98"/>
  <c r="J8" i="98" l="1"/>
  <c r="K8" i="9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Parra, Dayana</author>
  </authors>
  <commentList>
    <comment ref="D7" authorId="0" shapeId="0" xr:uid="{4D2977AE-4B36-458B-B40C-72E75A261577}">
      <text>
        <r>
          <rPr>
            <b/>
            <sz val="9"/>
            <color indexed="81"/>
            <rFont val="Tahoma"/>
            <family val="2"/>
          </rPr>
          <t>mm/dd/yyyy</t>
        </r>
      </text>
    </comment>
    <comment ref="D8" authorId="0" shapeId="0" xr:uid="{E4173BF1-0DD0-4CCB-A21E-90A9D56297BE}">
      <text>
        <r>
          <rPr>
            <b/>
            <sz val="9"/>
            <color indexed="81"/>
            <rFont val="Tahoma"/>
            <family val="2"/>
          </rPr>
          <t>mm/dd/yyyy</t>
        </r>
      </text>
    </comment>
    <comment ref="G8" authorId="0" shapeId="0" xr:uid="{CA35F9ED-6A60-41ED-A4AD-398C4A5C2B6A}">
      <text>
        <r>
          <rPr>
            <sz val="11"/>
            <color indexed="81"/>
            <rFont val="Tahoma"/>
            <family val="2"/>
          </rPr>
          <t>This amount should be same as cell E15 from CostSummary TAB</t>
        </r>
      </text>
    </comment>
    <comment ref="H8" authorId="0" shapeId="0" xr:uid="{BD200EA2-DE7F-4AF8-86E2-08AF8A544E8F}">
      <text>
        <r>
          <rPr>
            <sz val="11"/>
            <color indexed="81"/>
            <rFont val="Tahoma"/>
            <family val="2"/>
          </rPr>
          <t>This amount should be same as cell E15 from CostSummary TAB</t>
        </r>
      </text>
    </comment>
    <comment ref="I8" authorId="0" shapeId="0" xr:uid="{D7B83E37-0C88-4968-91B9-85D2E763BE70}">
      <text>
        <r>
          <rPr>
            <sz val="11"/>
            <color indexed="81"/>
            <rFont val="Tahoma"/>
            <family val="2"/>
          </rPr>
          <t>This amount should be same as cell E15 from CostSummary TAB</t>
        </r>
      </text>
    </comment>
    <comment ref="J8" authorId="0" shapeId="0" xr:uid="{B527D95E-2B7C-4618-B162-BC8CBF9D1A61}">
      <text>
        <r>
          <rPr>
            <sz val="11"/>
            <color indexed="81"/>
            <rFont val="Tahoma"/>
            <family val="2"/>
          </rPr>
          <t>This amount should be same as cell E15 from CostSummary TAB</t>
        </r>
      </text>
    </comment>
    <comment ref="K8" authorId="0" shapeId="0" xr:uid="{B6FFA797-E41A-4A9C-B32F-0E0FA32F6091}">
      <text>
        <r>
          <rPr>
            <sz val="11"/>
            <color indexed="81"/>
            <rFont val="Tahoma"/>
            <family val="2"/>
          </rPr>
          <t>This amount should be same as cell E15 from CostSummary TAB</t>
        </r>
      </text>
    </comment>
    <comment ref="G9" authorId="0" shapeId="0" xr:uid="{03940F53-C6DE-4DEC-BF33-7C938443307A}">
      <text>
        <r>
          <rPr>
            <b/>
            <sz val="9"/>
            <color indexed="81"/>
            <rFont val="Tahoma"/>
            <family val="2"/>
          </rPr>
          <t>mm/dd/yyyy</t>
        </r>
      </text>
    </comment>
    <comment ref="H9" authorId="0" shapeId="0" xr:uid="{B088A8BE-E8E7-43E4-B8D2-1195CBC8D603}">
      <text>
        <r>
          <rPr>
            <b/>
            <sz val="9"/>
            <color indexed="81"/>
            <rFont val="Tahoma"/>
            <family val="2"/>
          </rPr>
          <t>mm/dd/yyyy</t>
        </r>
      </text>
    </comment>
    <comment ref="I9" authorId="0" shapeId="0" xr:uid="{50886F8B-C1D0-40D4-8400-74CED1D47946}">
      <text>
        <r>
          <rPr>
            <b/>
            <sz val="9"/>
            <color indexed="81"/>
            <rFont val="Tahoma"/>
            <family val="2"/>
          </rPr>
          <t>mm/dd/yyyy</t>
        </r>
      </text>
    </comment>
    <comment ref="J9" authorId="0" shapeId="0" xr:uid="{95A81AFB-E848-4823-ADF1-975C72B73EF0}">
      <text>
        <r>
          <rPr>
            <b/>
            <sz val="9"/>
            <color indexed="81"/>
            <rFont val="Tahoma"/>
            <family val="2"/>
          </rPr>
          <t>mm/dd/yyyy</t>
        </r>
      </text>
    </comment>
    <comment ref="K9" authorId="0" shapeId="0" xr:uid="{6567F85B-B1C4-49C2-8271-677786903F46}">
      <text>
        <r>
          <rPr>
            <b/>
            <sz val="9"/>
            <color indexed="81"/>
            <rFont val="Tahoma"/>
            <family val="2"/>
          </rPr>
          <t>mm/dd/yyyy</t>
        </r>
      </text>
    </comment>
    <comment ref="G10" authorId="0" shapeId="0" xr:uid="{DB062B8A-A155-499D-953F-F9FB4CC6977D}">
      <text>
        <r>
          <rPr>
            <sz val="11"/>
            <color indexed="81"/>
            <rFont val="Tahoma"/>
            <family val="2"/>
          </rPr>
          <t>This amount should be same as cell E15 from CostSummary TAB</t>
        </r>
      </text>
    </comment>
    <comment ref="H10" authorId="0" shapeId="0" xr:uid="{A7A530F2-8B27-47D5-A283-9FF9A9E7E9B4}">
      <text>
        <r>
          <rPr>
            <sz val="11"/>
            <color indexed="81"/>
            <rFont val="Tahoma"/>
            <family val="2"/>
          </rPr>
          <t>This amount should be same as cell E15 from CostSummary TAB</t>
        </r>
      </text>
    </comment>
    <comment ref="I10" authorId="0" shapeId="0" xr:uid="{5FEF46C8-CAB2-4EFD-9075-8128B7AC72AE}">
      <text>
        <r>
          <rPr>
            <sz val="11"/>
            <color indexed="81"/>
            <rFont val="Tahoma"/>
            <family val="2"/>
          </rPr>
          <t>This amount should be same as cell E15 from CostSummary TAB</t>
        </r>
      </text>
    </comment>
    <comment ref="J10" authorId="0" shapeId="0" xr:uid="{5E2F466E-2AD2-4E8B-AF39-ED5CE54B1B54}">
      <text>
        <r>
          <rPr>
            <sz val="11"/>
            <color indexed="81"/>
            <rFont val="Tahoma"/>
            <family val="2"/>
          </rPr>
          <t>This amount should be same as cell E15 from CostSummary TAB</t>
        </r>
      </text>
    </comment>
    <comment ref="K10" authorId="0" shapeId="0" xr:uid="{2B9E6DBB-B743-4415-9423-E049096D1B06}">
      <text>
        <r>
          <rPr>
            <sz val="11"/>
            <color indexed="81"/>
            <rFont val="Tahoma"/>
            <family val="2"/>
          </rPr>
          <t>This amount should be same as cell E15 from CostSummary TAB</t>
        </r>
      </text>
    </comment>
    <comment ref="G11" authorId="0" shapeId="0" xr:uid="{04FB5AA0-9547-49E3-B3C5-23DFD2B91D0F}">
      <text>
        <r>
          <rPr>
            <b/>
            <sz val="9"/>
            <color indexed="81"/>
            <rFont val="Tahoma"/>
            <family val="2"/>
          </rPr>
          <t>mm/dd/yyyy</t>
        </r>
      </text>
    </comment>
    <comment ref="H11" authorId="0" shapeId="0" xr:uid="{A2904619-DDCC-4C62-9D81-6B50E8162AAC}">
      <text>
        <r>
          <rPr>
            <b/>
            <sz val="9"/>
            <color indexed="81"/>
            <rFont val="Tahoma"/>
            <family val="2"/>
          </rPr>
          <t>mm/dd/yyyy</t>
        </r>
      </text>
    </comment>
    <comment ref="I11" authorId="0" shapeId="0" xr:uid="{1A3DC305-9906-4571-BD9C-D6506A0484B4}">
      <text>
        <r>
          <rPr>
            <b/>
            <sz val="9"/>
            <color indexed="81"/>
            <rFont val="Tahoma"/>
            <family val="2"/>
          </rPr>
          <t>mm/dd/yyyy</t>
        </r>
      </text>
    </comment>
    <comment ref="J11" authorId="0" shapeId="0" xr:uid="{CE017C8A-CA68-4723-A77E-C3C163049768}">
      <text>
        <r>
          <rPr>
            <b/>
            <sz val="9"/>
            <color indexed="81"/>
            <rFont val="Tahoma"/>
            <family val="2"/>
          </rPr>
          <t>mm/dd/yyyy</t>
        </r>
      </text>
    </comment>
    <comment ref="K11" authorId="0" shapeId="0" xr:uid="{E9E667DB-7DDD-4C27-8976-808BE5E86DCA}">
      <text>
        <r>
          <rPr>
            <b/>
            <sz val="9"/>
            <color indexed="81"/>
            <rFont val="Tahoma"/>
            <family val="2"/>
          </rPr>
          <t>mm/dd/yyyy</t>
        </r>
      </text>
    </comment>
    <comment ref="D12" authorId="0" shapeId="0" xr:uid="{9CFA14DA-6597-4F28-84C5-F3B353BC9816}">
      <text>
        <r>
          <rPr>
            <b/>
            <sz val="9"/>
            <color indexed="81"/>
            <rFont val="Tahoma"/>
            <family val="2"/>
          </rPr>
          <t>mm/dd/yyyy</t>
        </r>
      </text>
    </comment>
  </commentList>
</comments>
</file>

<file path=xl/sharedStrings.xml><?xml version="1.0" encoding="utf-8"?>
<sst xmlns="http://schemas.openxmlformats.org/spreadsheetml/2006/main" count="8622" uniqueCount="5732">
  <si>
    <t>Submission Checklist: Cover sheet for Estimate Submittals to allow estimators to confirm that required elements of the estimate are included, and to allow for formatted DDC review of packages</t>
  </si>
  <si>
    <t>Schematic Design Cost Estimate Submission Checklist</t>
  </si>
  <si>
    <t>FMS/Project ID:</t>
  </si>
  <si>
    <t>Project Name:</t>
  </si>
  <si>
    <t>Checklist Item</t>
  </si>
  <si>
    <t>Included (Y/N)</t>
  </si>
  <si>
    <t>For DDC Use</t>
  </si>
  <si>
    <t>Estimating Workshop Meeting Minutes *</t>
  </si>
  <si>
    <t>Cost Summary Worksheet</t>
  </si>
  <si>
    <t xml:space="preserve"> Hard Cost Worksheet</t>
  </si>
  <si>
    <t>Construction Contract Allowance Worksheet</t>
  </si>
  <si>
    <t>City's Construction Expenditure</t>
  </si>
  <si>
    <t xml:space="preserve">Basis of Estimate </t>
  </si>
  <si>
    <t>Note:</t>
  </si>
  <si>
    <t>Consultant to determine and enter data</t>
  </si>
  <si>
    <t>* Minutes of Meeting shall include all decisions made relevant to basis of estimate</t>
  </si>
  <si>
    <t>Cost Summary: This form applies pre-determined factors to hard costs and tabulates the total estimate to compare to the project budget</t>
  </si>
  <si>
    <t>Cost Summary</t>
  </si>
  <si>
    <t>DDC BUDGET</t>
  </si>
  <si>
    <t>date:</t>
  </si>
  <si>
    <t>Line Item</t>
  </si>
  <si>
    <t>Description</t>
  </si>
  <si>
    <t>Factor</t>
  </si>
  <si>
    <t>DESIGN PHASE ESTIMATE</t>
  </si>
  <si>
    <t>FEP BUDGET*</t>
  </si>
  <si>
    <t>BUDGET REV #1</t>
  </si>
  <si>
    <t>BUDGET REV #2</t>
  </si>
  <si>
    <t>ADDITIONAL FUNDING (SOLAR)</t>
  </si>
  <si>
    <t>TOTAL BUDGET
(FEP + budget rev)</t>
  </si>
  <si>
    <t>DELTA</t>
  </si>
  <si>
    <t>A</t>
  </si>
  <si>
    <t>Hard Cost Summary</t>
  </si>
  <si>
    <t>B</t>
  </si>
  <si>
    <t>Overhead and Profit</t>
  </si>
  <si>
    <t>% (A)</t>
  </si>
  <si>
    <t xml:space="preserve">C </t>
  </si>
  <si>
    <t>Cost Escalation</t>
  </si>
  <si>
    <t>% (A + B ) compounded by year</t>
  </si>
  <si>
    <t>D</t>
  </si>
  <si>
    <t>Estimated Construction Amount (Basis of Design Fee)</t>
  </si>
  <si>
    <t>E</t>
  </si>
  <si>
    <t>Bid Contingency</t>
  </si>
  <si>
    <t>% (D)</t>
  </si>
  <si>
    <t>F</t>
  </si>
  <si>
    <t>Construction Contract Allowance</t>
  </si>
  <si>
    <t>TOTAL FROM TAB</t>
  </si>
  <si>
    <t>G</t>
  </si>
  <si>
    <t>Estimated Construction Cost at Award</t>
  </si>
  <si>
    <t>H</t>
  </si>
  <si>
    <t>I</t>
  </si>
  <si>
    <t>Construction Contingency</t>
  </si>
  <si>
    <t>J</t>
  </si>
  <si>
    <t>Estimated Construction Cost at Completion</t>
  </si>
  <si>
    <t>Consultant to enter data provided in the Front End Planning Report or by Sponsor Initiated Scope Change</t>
  </si>
  <si>
    <t>N/A</t>
  </si>
  <si>
    <t>*If the project has an approved Sponsor Initiated Scope Change or approved budget revision following Design Award or additional DCAS funding for Solar PV, 'unhide' columns H &amp; I and document the additional Budget</t>
  </si>
  <si>
    <t>**The total of Bid Contingency + Expanded Work Allowance (See Construction Contract Allowance TAB) + Construction Contingency must not exceed 25%. Verify data with FEP Report</t>
  </si>
  <si>
    <t>Unit Prices for Extra Work: The items of work set forth in the Schedule below shall be performed by the contractor on a unit price basis for additional work. Such items of work shall be performed by the contractor only as directed in writing by the Commissioner.The unit price for the items of work in the Schedule below are for EXTRA WORK ONLY i.e., work which is above and beyond that described in the Drawings and Specifications.The designer shall submit prices for all the items of work in the Schedule below. The unit price bid for each item shall include all costs and expense for the item, i.e., labor, material and equipment. Quantities shown are approximate and for bid comparison purposes only.  Actual amounts to be determined when the work is performed.</t>
  </si>
  <si>
    <t>Unit Price Schedule</t>
  </si>
  <si>
    <t>Item #</t>
  </si>
  <si>
    <t>CSI Sub Division:</t>
  </si>
  <si>
    <t>Qty</t>
  </si>
  <si>
    <t>Unit</t>
  </si>
  <si>
    <t>Unit Cost</t>
  </si>
  <si>
    <t>Total 
 Cost</t>
  </si>
  <si>
    <t>DDC COMMENTS:</t>
  </si>
  <si>
    <t>Unit Prices for Extra Work:</t>
  </si>
  <si>
    <t>BF</t>
  </si>
  <si>
    <t>EA</t>
  </si>
  <si>
    <t>Insert row above</t>
  </si>
  <si>
    <t>Total Amount of Unit Price Work:</t>
  </si>
  <si>
    <t>Shaded cell is where data must be entered</t>
  </si>
  <si>
    <t>Hard Cost: This form summarizes cost estimate information by CSI Division in UniFormat.</t>
  </si>
  <si>
    <t>Hard Cost</t>
  </si>
  <si>
    <t>MF Number</t>
  </si>
  <si>
    <t xml:space="preserve">Unit Cost </t>
  </si>
  <si>
    <t>Total Cost</t>
  </si>
  <si>
    <t>SUBSTRUCTURE</t>
  </si>
  <si>
    <t>A10</t>
  </si>
  <si>
    <t>FOUNDATIONS</t>
  </si>
  <si>
    <t>A1010</t>
  </si>
  <si>
    <t>Standard Foundations</t>
  </si>
  <si>
    <t>A1010.10</t>
  </si>
  <si>
    <t>Wall Foundations</t>
  </si>
  <si>
    <t xml:space="preserve">Continuous Footings </t>
  </si>
  <si>
    <t/>
  </si>
  <si>
    <t xml:space="preserve">Cast-In-Place Concrete </t>
  </si>
  <si>
    <t>03 30 00</t>
  </si>
  <si>
    <t xml:space="preserve">Foundation Walls </t>
  </si>
  <si>
    <t xml:space="preserve">Precast Concrete </t>
  </si>
  <si>
    <t>03 40 00</t>
  </si>
  <si>
    <t xml:space="preserve">Unit Masonry </t>
  </si>
  <si>
    <t>04 20 00</t>
  </si>
  <si>
    <t xml:space="preserve">Treated Wood Foundations </t>
  </si>
  <si>
    <t>06 14 00</t>
  </si>
  <si>
    <t>A1010.30</t>
  </si>
  <si>
    <t>Column Foundations &amp; Pile Caps</t>
  </si>
  <si>
    <t>Spread Footings</t>
  </si>
  <si>
    <t>Column Piers</t>
  </si>
  <si>
    <t>A1010.90</t>
  </si>
  <si>
    <t>Standard Foundation Supplementary Components</t>
  </si>
  <si>
    <t xml:space="preserve">Void Forms </t>
  </si>
  <si>
    <t>03 11 00</t>
  </si>
  <si>
    <t xml:space="preserve">Dampproofing </t>
  </si>
  <si>
    <t>07 11 00</t>
  </si>
  <si>
    <t xml:space="preserve">Insulation </t>
  </si>
  <si>
    <t>07 21 00</t>
  </si>
  <si>
    <t>A1020</t>
  </si>
  <si>
    <t>Special Foundations</t>
  </si>
  <si>
    <t>31 60 00</t>
  </si>
  <si>
    <t>A1020.10</t>
  </si>
  <si>
    <t>Driven Piles</t>
  </si>
  <si>
    <t xml:space="preserve">Driven Piles </t>
  </si>
  <si>
    <t>31 62 00</t>
  </si>
  <si>
    <t>A1020.15</t>
  </si>
  <si>
    <t>Bored Piles</t>
  </si>
  <si>
    <t xml:space="preserve">Bored Piles </t>
  </si>
  <si>
    <t>31 63 00</t>
  </si>
  <si>
    <t>A1020.20</t>
  </si>
  <si>
    <t>Caissons</t>
  </si>
  <si>
    <t xml:space="preserve">Caissons </t>
  </si>
  <si>
    <t>31 64 00</t>
  </si>
  <si>
    <t>A1020.30</t>
  </si>
  <si>
    <t>Special Foundation Walls</t>
  </si>
  <si>
    <t xml:space="preserve">Special Foundation Walls </t>
  </si>
  <si>
    <t>31 66 16</t>
  </si>
  <si>
    <t>A1020.40</t>
  </si>
  <si>
    <t>Foundation Anchors</t>
  </si>
  <si>
    <t xml:space="preserve">Foundation Anchors </t>
  </si>
  <si>
    <t>31 68 00</t>
  </si>
  <si>
    <t>A1020.50</t>
  </si>
  <si>
    <t>Underpinning</t>
  </si>
  <si>
    <t xml:space="preserve">Underpinning </t>
  </si>
  <si>
    <t>31 48 00</t>
  </si>
  <si>
    <t>A1020.60</t>
  </si>
  <si>
    <t>Raft Foundations</t>
  </si>
  <si>
    <t xml:space="preserve">Raft Foundations </t>
  </si>
  <si>
    <t>03 71 00</t>
  </si>
  <si>
    <t>A1020.70</t>
  </si>
  <si>
    <t>Pile Caps</t>
  </si>
  <si>
    <t>A1020.80</t>
  </si>
  <si>
    <t>Grade Beams</t>
  </si>
  <si>
    <t>A20</t>
  </si>
  <si>
    <t>SUBGRADE ENCLOSURES</t>
  </si>
  <si>
    <t>A2010</t>
  </si>
  <si>
    <t>Walls for Subgrade Enclosures</t>
  </si>
  <si>
    <t>A2010.10</t>
  </si>
  <si>
    <t>Subgrade Enclosure Wall Construction</t>
  </si>
  <si>
    <t>A2010.20</t>
  </si>
  <si>
    <t>Subgrade Enclosure Wall Interior Skin Plaster and Gypsum Board</t>
  </si>
  <si>
    <t xml:space="preserve">Plaster and Gypsum Board </t>
  </si>
  <si>
    <t>09 20 00</t>
  </si>
  <si>
    <t>A2010.90</t>
  </si>
  <si>
    <t>Subgrade Enclosure Wall Supplementary Components</t>
  </si>
  <si>
    <t xml:space="preserve">Waterproofing </t>
  </si>
  <si>
    <t>07 10 00</t>
  </si>
  <si>
    <t>07 20 00</t>
  </si>
  <si>
    <t xml:space="preserve">Vapor Retarder </t>
  </si>
  <si>
    <t>07 26 00</t>
  </si>
  <si>
    <t>A40</t>
  </si>
  <si>
    <t>SLABS-ON-GRADE</t>
  </si>
  <si>
    <t>A4010</t>
  </si>
  <si>
    <t>Standard Slabs-on-Grade</t>
  </si>
  <si>
    <t>A4010.10</t>
  </si>
  <si>
    <t>A4020</t>
  </si>
  <si>
    <t>Structural Slabs-on-Grade</t>
  </si>
  <si>
    <t>A4020.10</t>
  </si>
  <si>
    <t>A4030</t>
  </si>
  <si>
    <t>Slab Trenches</t>
  </si>
  <si>
    <t>A4030.10</t>
  </si>
  <si>
    <t xml:space="preserve">A4040 </t>
  </si>
  <si>
    <t>Pits and Bases</t>
  </si>
  <si>
    <t>A4040.10</t>
  </si>
  <si>
    <t>A4090</t>
  </si>
  <si>
    <t>Slab-On-Grade Supplementary Components</t>
  </si>
  <si>
    <t xml:space="preserve">A4090.10 </t>
  </si>
  <si>
    <t>Perimeter Insulation</t>
  </si>
  <si>
    <t xml:space="preserve">Perimeter Insulation </t>
  </si>
  <si>
    <t xml:space="preserve">A4090.20 </t>
  </si>
  <si>
    <t>Vapor Retarder</t>
  </si>
  <si>
    <t xml:space="preserve">A4090.30 </t>
  </si>
  <si>
    <t>Waterproofing</t>
  </si>
  <si>
    <t xml:space="preserve">A4090.50 </t>
  </si>
  <si>
    <t>Mud Slab</t>
  </si>
  <si>
    <t xml:space="preserve">Mud Slab </t>
  </si>
  <si>
    <t xml:space="preserve">A4090.60 </t>
  </si>
  <si>
    <t>Subbase Layer</t>
  </si>
  <si>
    <t xml:space="preserve">Subbase Layer </t>
  </si>
  <si>
    <t>31 23 23</t>
  </si>
  <si>
    <t>A60</t>
  </si>
  <si>
    <t>WATER AND GAS MITIGATION</t>
  </si>
  <si>
    <t>A6010</t>
  </si>
  <si>
    <t>Building Subdrainage</t>
  </si>
  <si>
    <t>33 46 00</t>
  </si>
  <si>
    <t xml:space="preserve">A6010.10 </t>
  </si>
  <si>
    <t>Foundation Drainage</t>
  </si>
  <si>
    <t xml:space="preserve">Foundation Drainage </t>
  </si>
  <si>
    <t>33 46 13</t>
  </si>
  <si>
    <t xml:space="preserve">A6010.20 </t>
  </si>
  <si>
    <t>Underslab Drainage</t>
  </si>
  <si>
    <t xml:space="preserve">Underslab Drainage </t>
  </si>
  <si>
    <t>33 46 19</t>
  </si>
  <si>
    <t xml:space="preserve">A6020 </t>
  </si>
  <si>
    <t>Off-Gassing Mitigation</t>
  </si>
  <si>
    <t>31 21 00</t>
  </si>
  <si>
    <t xml:space="preserve">A6020.10 </t>
  </si>
  <si>
    <t>Radon Mitigation</t>
  </si>
  <si>
    <t xml:space="preserve">Radon Mitigation </t>
  </si>
  <si>
    <t>31 21 13</t>
  </si>
  <si>
    <t xml:space="preserve">A6020.50 </t>
  </si>
  <si>
    <t>Methane Mitigation</t>
  </si>
  <si>
    <t xml:space="preserve">Methane Mitigation </t>
  </si>
  <si>
    <t>31 21 16</t>
  </si>
  <si>
    <t>A90</t>
  </si>
  <si>
    <t>SUBSTRUCTURE RELATED ACTIVITIES</t>
  </si>
  <si>
    <t xml:space="preserve">A9010 </t>
  </si>
  <si>
    <t>Substructure Excavation</t>
  </si>
  <si>
    <t>31 23 16</t>
  </si>
  <si>
    <t xml:space="preserve">A9010.10 </t>
  </si>
  <si>
    <t>Backfill and Compaction</t>
  </si>
  <si>
    <t xml:space="preserve">Backfill and Compaction Performance </t>
  </si>
  <si>
    <t>01 82 00</t>
  </si>
  <si>
    <t xml:space="preserve">Compaction </t>
  </si>
  <si>
    <t xml:space="preserve">A9020 </t>
  </si>
  <si>
    <t>Construction Dewatering</t>
  </si>
  <si>
    <t>31 23 19</t>
  </si>
  <si>
    <t>A9020.10</t>
  </si>
  <si>
    <t xml:space="preserve">Construction Dewatering Performance Dewatering Performance </t>
  </si>
  <si>
    <t>A9030</t>
  </si>
  <si>
    <t>Excavation Support</t>
  </si>
  <si>
    <t>31 50 00</t>
  </si>
  <si>
    <t xml:space="preserve">A9030.10 </t>
  </si>
  <si>
    <t>Anchor Tiebacks</t>
  </si>
  <si>
    <t xml:space="preserve">Anchor Tiebacks </t>
  </si>
  <si>
    <t>31 51 00</t>
  </si>
  <si>
    <t xml:space="preserve">Excavation Soil Anchors </t>
  </si>
  <si>
    <t>31 51 13</t>
  </si>
  <si>
    <t xml:space="preserve">Excavation Rock Anchors </t>
  </si>
  <si>
    <t>31 51 16</t>
  </si>
  <si>
    <t xml:space="preserve">A9030.20 </t>
  </si>
  <si>
    <t>Cofferdams</t>
  </si>
  <si>
    <t xml:space="preserve">Cofferdams </t>
  </si>
  <si>
    <t>31 52 00</t>
  </si>
  <si>
    <t xml:space="preserve">Sheet Piling Cofferdams </t>
  </si>
  <si>
    <t>31 52 13</t>
  </si>
  <si>
    <t xml:space="preserve">Timber Cofferdams </t>
  </si>
  <si>
    <t>31 52 16</t>
  </si>
  <si>
    <t xml:space="preserve">Precast Concrete Cofferdams </t>
  </si>
  <si>
    <t>31 52 19</t>
  </si>
  <si>
    <t xml:space="preserve">A9030.40 </t>
  </si>
  <si>
    <t>Cribbing and Walers</t>
  </si>
  <si>
    <t xml:space="preserve">Cribbing and Walers </t>
  </si>
  <si>
    <t>31 53 00</t>
  </si>
  <si>
    <t xml:space="preserve">Timber Cribwork </t>
  </si>
  <si>
    <t>31 53 13</t>
  </si>
  <si>
    <t xml:space="preserve">A9030.60 </t>
  </si>
  <si>
    <t>Ground Freezing</t>
  </si>
  <si>
    <t xml:space="preserve">Ground Freezing </t>
  </si>
  <si>
    <t>31 54 00</t>
  </si>
  <si>
    <t xml:space="preserve">A9030.70 </t>
  </si>
  <si>
    <t>Slurry Walls</t>
  </si>
  <si>
    <t xml:space="preserve">Slurry Walls </t>
  </si>
  <si>
    <t>31 56 00</t>
  </si>
  <si>
    <t xml:space="preserve">Bentonite Slurry Walls </t>
  </si>
  <si>
    <t>31 56 13</t>
  </si>
  <si>
    <t xml:space="preserve">Attipulgite Slurry Walls </t>
  </si>
  <si>
    <t>31 56 16</t>
  </si>
  <si>
    <t xml:space="preserve">Slurry-Geomembrane Composite Slurry Walls </t>
  </si>
  <si>
    <t>31 56 19</t>
  </si>
  <si>
    <t xml:space="preserve">Lean Concrete Slurry Walls </t>
  </si>
  <si>
    <t>31 56 23</t>
  </si>
  <si>
    <t xml:space="preserve">Bio-Polymer Trench Drain </t>
  </si>
  <si>
    <t>31 56 26</t>
  </si>
  <si>
    <t>A9040</t>
  </si>
  <si>
    <t>Soil Treatment</t>
  </si>
  <si>
    <t>31 31 00</t>
  </si>
  <si>
    <t>A9040.10</t>
  </si>
  <si>
    <t xml:space="preserve">Soil Treatment </t>
  </si>
  <si>
    <t xml:space="preserve">Rodent Control </t>
  </si>
  <si>
    <t>31 31 13</t>
  </si>
  <si>
    <t xml:space="preserve">Termite Control </t>
  </si>
  <si>
    <t>31 31 16</t>
  </si>
  <si>
    <t xml:space="preserve">Vegetation Control </t>
  </si>
  <si>
    <t>31 31 19</t>
  </si>
  <si>
    <t>SHELL</t>
  </si>
  <si>
    <t>B10</t>
  </si>
  <si>
    <t>SUPERSTRUCTURE</t>
  </si>
  <si>
    <t>B1010</t>
  </si>
  <si>
    <t>Floor Construction</t>
  </si>
  <si>
    <t xml:space="preserve">B1010.10 </t>
  </si>
  <si>
    <t>Floor Structural Frame</t>
  </si>
  <si>
    <t>Columns Supporting Floors</t>
  </si>
  <si>
    <t xml:space="preserve">Structural Metal Framing </t>
  </si>
  <si>
    <t>05 10 00</t>
  </si>
  <si>
    <t xml:space="preserve">Wood Framing </t>
  </si>
  <si>
    <t>06 11 00</t>
  </si>
  <si>
    <t xml:space="preserve">Heavy Timber Construction </t>
  </si>
  <si>
    <t>06 13 00</t>
  </si>
  <si>
    <t xml:space="preserve">Glued-Laminated Columns </t>
  </si>
  <si>
    <t>06 18 16</t>
  </si>
  <si>
    <t xml:space="preserve">Structural Plastics </t>
  </si>
  <si>
    <t>06 50 00</t>
  </si>
  <si>
    <t>Floor Girders and Beams</t>
  </si>
  <si>
    <t xml:space="preserve">Steel Joist Girder Framing </t>
  </si>
  <si>
    <t>05 21 23</t>
  </si>
  <si>
    <t xml:space="preserve">Glued-Laminated Beams </t>
  </si>
  <si>
    <t>06 18 13</t>
  </si>
  <si>
    <t>Floor Trusses</t>
  </si>
  <si>
    <t xml:space="preserve">Cold-Formed Metal Trusses </t>
  </si>
  <si>
    <t>05 44 00</t>
  </si>
  <si>
    <t xml:space="preserve">Heavy Timber Trusses </t>
  </si>
  <si>
    <t>06 13 26</t>
  </si>
  <si>
    <t xml:space="preserve">Shop-Fabricated Wood Trusses </t>
  </si>
  <si>
    <t>06 17 53</t>
  </si>
  <si>
    <t>Floor Joists</t>
  </si>
  <si>
    <t xml:space="preserve">Metal Joists </t>
  </si>
  <si>
    <t>05 20 00</t>
  </si>
  <si>
    <t xml:space="preserve">Cold-Formed Metal Joist Framing </t>
  </si>
  <si>
    <t>05 42 00</t>
  </si>
  <si>
    <t xml:space="preserve">Wood-I-Joists </t>
  </si>
  <si>
    <t>06 17 33</t>
  </si>
  <si>
    <t xml:space="preserve">Metal-Web Wood Joists </t>
  </si>
  <si>
    <t>06 17 36</t>
  </si>
  <si>
    <t xml:space="preserve">B1010.20 </t>
  </si>
  <si>
    <t>Floor Decks, Slabs, and Toppings</t>
  </si>
  <si>
    <t xml:space="preserve">Cast Decks and Underlayment </t>
  </si>
  <si>
    <t>03 50 00</t>
  </si>
  <si>
    <t xml:space="preserve">Metal Decking </t>
  </si>
  <si>
    <t>05 30 00</t>
  </si>
  <si>
    <t xml:space="preserve">Acoustical Metal Decking </t>
  </si>
  <si>
    <t>05 34 00</t>
  </si>
  <si>
    <t xml:space="preserve">Raceway Decking Assemblies </t>
  </si>
  <si>
    <t>05 35 00</t>
  </si>
  <si>
    <t xml:space="preserve">Structural Panels </t>
  </si>
  <si>
    <t>06 12 00</t>
  </si>
  <si>
    <t xml:space="preserve">Wood Decking </t>
  </si>
  <si>
    <t>06 15 00</t>
  </si>
  <si>
    <t xml:space="preserve">Sheathing </t>
  </si>
  <si>
    <t>06 16 00</t>
  </si>
  <si>
    <t xml:space="preserve">Glued-Laminated Construction </t>
  </si>
  <si>
    <t>06 18 00</t>
  </si>
  <si>
    <t xml:space="preserve">Plastic Decking </t>
  </si>
  <si>
    <t>06 53 00</t>
  </si>
  <si>
    <t xml:space="preserve">Composite Decking </t>
  </si>
  <si>
    <t>06 73 00</t>
  </si>
  <si>
    <t xml:space="preserve">B1010.30 </t>
  </si>
  <si>
    <t>Balcony Floor Construction</t>
  </si>
  <si>
    <t xml:space="preserve">Glass Unit Masonry </t>
  </si>
  <si>
    <t>04 23 16</t>
  </si>
  <si>
    <t xml:space="preserve">Metal Balconies </t>
  </si>
  <si>
    <t>05 59 13</t>
  </si>
  <si>
    <t xml:space="preserve">Shop-Fabricated Structural Wood </t>
  </si>
  <si>
    <t>06 17 00</t>
  </si>
  <si>
    <t xml:space="preserve">B1010.40 </t>
  </si>
  <si>
    <t>Mezzanine Floor Construction</t>
  </si>
  <si>
    <t xml:space="preserve">B1010.50 </t>
  </si>
  <si>
    <t>Ramps</t>
  </si>
  <si>
    <t xml:space="preserve">Metal Ramps </t>
  </si>
  <si>
    <t>05 51 36.16</t>
  </si>
  <si>
    <t xml:space="preserve">B1010.90 </t>
  </si>
  <si>
    <t>Floor Construction Supplementary Components</t>
  </si>
  <si>
    <t xml:space="preserve">Grouting </t>
  </si>
  <si>
    <t>03 60 00</t>
  </si>
  <si>
    <t xml:space="preserve">Air Barrier </t>
  </si>
  <si>
    <t>07 27 00</t>
  </si>
  <si>
    <t xml:space="preserve">Fireproofing </t>
  </si>
  <si>
    <t>07 80 00</t>
  </si>
  <si>
    <t xml:space="preserve">Firestopping </t>
  </si>
  <si>
    <t>07 84 00</t>
  </si>
  <si>
    <t xml:space="preserve">Expansion Control </t>
  </si>
  <si>
    <t>07 95 00</t>
  </si>
  <si>
    <t xml:space="preserve">Sound, Vibration, and Seismic Control </t>
  </si>
  <si>
    <t>13 48 00</t>
  </si>
  <si>
    <t xml:space="preserve">B1020 </t>
  </si>
  <si>
    <t>Roof Construction</t>
  </si>
  <si>
    <t xml:space="preserve">B1020.10 </t>
  </si>
  <si>
    <t>Roof Structural Frame</t>
  </si>
  <si>
    <t>Columns Supporting Roofs</t>
  </si>
  <si>
    <t>Roof Girders and Beams</t>
  </si>
  <si>
    <t>Roof Trusses</t>
  </si>
  <si>
    <t>Roof Joists</t>
  </si>
  <si>
    <t xml:space="preserve">B1020.20 </t>
  </si>
  <si>
    <t>Roof Decks, Slabs, and Sheathing</t>
  </si>
  <si>
    <t xml:space="preserve">Lightweight Concrete Roof Insulation </t>
  </si>
  <si>
    <t>03 52 00</t>
  </si>
  <si>
    <t xml:space="preserve">B1020.30 </t>
  </si>
  <si>
    <t>Canopy Construction</t>
  </si>
  <si>
    <t xml:space="preserve">Canopy Support Truss Assemblies </t>
  </si>
  <si>
    <t>05 19 19</t>
  </si>
  <si>
    <t xml:space="preserve">B1020.90 </t>
  </si>
  <si>
    <t>Roof Construction Supplementary Components</t>
  </si>
  <si>
    <t xml:space="preserve">B1080 </t>
  </si>
  <si>
    <t>Stairs</t>
  </si>
  <si>
    <t xml:space="preserve">B1080.10 </t>
  </si>
  <si>
    <t>Stair Construction</t>
  </si>
  <si>
    <t xml:space="preserve">Concrete Stair Forming </t>
  </si>
  <si>
    <t>03 11 23</t>
  </si>
  <si>
    <t xml:space="preserve">Precast Concrete Stairs </t>
  </si>
  <si>
    <t>03 41 23</t>
  </si>
  <si>
    <t xml:space="preserve">Precast Concrete Stair Treads </t>
  </si>
  <si>
    <t>03 48 19</t>
  </si>
  <si>
    <t xml:space="preserve">Metal Stairs </t>
  </si>
  <si>
    <t>05 51 00</t>
  </si>
  <si>
    <t xml:space="preserve">Metal Stair Treads and Nosings </t>
  </si>
  <si>
    <t>05 55 00</t>
  </si>
  <si>
    <t xml:space="preserve">Decorative Metal Stairs </t>
  </si>
  <si>
    <t>05 71 00</t>
  </si>
  <si>
    <t xml:space="preserve">Wood Stairs </t>
  </si>
  <si>
    <t>06 43 00</t>
  </si>
  <si>
    <t xml:space="preserve">B1080.30 </t>
  </si>
  <si>
    <t>Stair Soffits</t>
  </si>
  <si>
    <t xml:space="preserve">B1080.50 </t>
  </si>
  <si>
    <t>Stair Railings</t>
  </si>
  <si>
    <t xml:space="preserve">Wire Rope Railings </t>
  </si>
  <si>
    <t>05 15 00</t>
  </si>
  <si>
    <t xml:space="preserve">Metal Railings </t>
  </si>
  <si>
    <t>05 52 00</t>
  </si>
  <si>
    <t xml:space="preserve">Decorative Metal Railings </t>
  </si>
  <si>
    <t>05 73 00</t>
  </si>
  <si>
    <t xml:space="preserve">Wood Railings </t>
  </si>
  <si>
    <t>06 43 16</t>
  </si>
  <si>
    <t xml:space="preserve">Plastic Railings </t>
  </si>
  <si>
    <t>06 63 00</t>
  </si>
  <si>
    <t xml:space="preserve">Composite Railings </t>
  </si>
  <si>
    <t>06 81 00</t>
  </si>
  <si>
    <t xml:space="preserve">B1080.60 </t>
  </si>
  <si>
    <t>Fire Escapes</t>
  </si>
  <si>
    <t xml:space="preserve">Fire Escapes </t>
  </si>
  <si>
    <t>05 51 23</t>
  </si>
  <si>
    <t xml:space="preserve">B1080.70 </t>
  </si>
  <si>
    <t>Metal Walkways</t>
  </si>
  <si>
    <t xml:space="preserve">Metal Walkways </t>
  </si>
  <si>
    <t>05 51 36</t>
  </si>
  <si>
    <t xml:space="preserve">Metal Catwalks </t>
  </si>
  <si>
    <t>05 51 36.13</t>
  </si>
  <si>
    <t xml:space="preserve">Metal Gratings </t>
  </si>
  <si>
    <t>05 53 00</t>
  </si>
  <si>
    <t xml:space="preserve">B1080.80 </t>
  </si>
  <si>
    <t>Ladders</t>
  </si>
  <si>
    <t xml:space="preserve">Ladders </t>
  </si>
  <si>
    <t>B20</t>
  </si>
  <si>
    <t>EXTERIOR VERTICAL ENCLOSURES</t>
  </si>
  <si>
    <t xml:space="preserve">B2010 </t>
  </si>
  <si>
    <t>Exterior Walls</t>
  </si>
  <si>
    <t xml:space="preserve">B2010.10 </t>
  </si>
  <si>
    <t>Exterior Wall Veneer</t>
  </si>
  <si>
    <t xml:space="preserve">Masonry Veneer </t>
  </si>
  <si>
    <t>04 26 13</t>
  </si>
  <si>
    <t xml:space="preserve">Exterior Stone Cladding </t>
  </si>
  <si>
    <t>04 42 00</t>
  </si>
  <si>
    <t xml:space="preserve">Stone Masonry Veneer </t>
  </si>
  <si>
    <t>04 43 13</t>
  </si>
  <si>
    <t xml:space="preserve">Manufactured Masonry </t>
  </si>
  <si>
    <t>04 70 00</t>
  </si>
  <si>
    <t xml:space="preserve">Façade Support Truss Assemblies </t>
  </si>
  <si>
    <t>05 19 13</t>
  </si>
  <si>
    <t xml:space="preserve">Exterior Finish Carpentry </t>
  </si>
  <si>
    <t>06 20 13</t>
  </si>
  <si>
    <t xml:space="preserve">Simulated Stone </t>
  </si>
  <si>
    <t>06 61 00</t>
  </si>
  <si>
    <t xml:space="preserve">Water Repellents </t>
  </si>
  <si>
    <t>07 19 00</t>
  </si>
  <si>
    <t xml:space="preserve">Exterior Insulation and Finish Systems </t>
  </si>
  <si>
    <t>07 24 00</t>
  </si>
  <si>
    <t xml:space="preserve">Wall Panels </t>
  </si>
  <si>
    <t>07 42 00</t>
  </si>
  <si>
    <t xml:space="preserve">Faced Panels </t>
  </si>
  <si>
    <t>07 44 00</t>
  </si>
  <si>
    <t xml:space="preserve">Siding </t>
  </si>
  <si>
    <t>07 46 00</t>
  </si>
  <si>
    <t xml:space="preserve">Cement Plastering </t>
  </si>
  <si>
    <t>09 24 00</t>
  </si>
  <si>
    <t xml:space="preserve">Cement Stucco </t>
  </si>
  <si>
    <t>09 24 23</t>
  </si>
  <si>
    <t xml:space="preserve">Painting and Coating </t>
  </si>
  <si>
    <t>09 90 00</t>
  </si>
  <si>
    <t xml:space="preserve">B2010.20 </t>
  </si>
  <si>
    <t>Exterior Wall Construction</t>
  </si>
  <si>
    <t xml:space="preserve">Structural Metal Stud Framing </t>
  </si>
  <si>
    <t>05 41 00</t>
  </si>
  <si>
    <t xml:space="preserve">B2010.30 </t>
  </si>
  <si>
    <t>Exterior Wall Interior Skin</t>
  </si>
  <si>
    <t xml:space="preserve">B2010.40 </t>
  </si>
  <si>
    <t>Fabricated Exterior Wall Assemblies</t>
  </si>
  <si>
    <t xml:space="preserve">Unit Masonry Panels </t>
  </si>
  <si>
    <t>04 25 00</t>
  </si>
  <si>
    <t xml:space="preserve">Fabricated Wall Panel Assemblies </t>
  </si>
  <si>
    <t>07 42 63</t>
  </si>
  <si>
    <t xml:space="preserve">Fabricated Faced Panel Assemblies </t>
  </si>
  <si>
    <t>07 44 63</t>
  </si>
  <si>
    <t xml:space="preserve">Curtain Wall Assemblies </t>
  </si>
  <si>
    <t>08 44 00</t>
  </si>
  <si>
    <t xml:space="preserve">Translucent Wall Assemblies </t>
  </si>
  <si>
    <t>08 45 00</t>
  </si>
  <si>
    <t xml:space="preserve">B2010.50 </t>
  </si>
  <si>
    <t>Parapets</t>
  </si>
  <si>
    <t xml:space="preserve">B2010.60 </t>
  </si>
  <si>
    <t>Equipment Screens</t>
  </si>
  <si>
    <t xml:space="preserve">Louvered Equipment Enclosures </t>
  </si>
  <si>
    <t>08 92 00</t>
  </si>
  <si>
    <t xml:space="preserve">B2010.80 </t>
  </si>
  <si>
    <t>Exterior Wall Supplementary Components</t>
  </si>
  <si>
    <t xml:space="preserve">Weather Barriers </t>
  </si>
  <si>
    <t>07 25 00</t>
  </si>
  <si>
    <t xml:space="preserve">Expansion Joints </t>
  </si>
  <si>
    <t xml:space="preserve">B2010.90 </t>
  </si>
  <si>
    <t>Exterior Wall Opening Supplementary Components</t>
  </si>
  <si>
    <t>Lintels</t>
  </si>
  <si>
    <t xml:space="preserve">Joint Sealants </t>
  </si>
  <si>
    <t>07 92 00</t>
  </si>
  <si>
    <t xml:space="preserve">Flashing </t>
  </si>
  <si>
    <t>07 60 00</t>
  </si>
  <si>
    <t>Sills</t>
  </si>
  <si>
    <t xml:space="preserve">B2020 </t>
  </si>
  <si>
    <t>Exterior Windows</t>
  </si>
  <si>
    <t>08 50 00</t>
  </si>
  <si>
    <t xml:space="preserve">B2020.10 </t>
  </si>
  <si>
    <t>Exterior Operating Windows</t>
  </si>
  <si>
    <t xml:space="preserve">Exterior Operating Windows </t>
  </si>
  <si>
    <t xml:space="preserve">Window Screens </t>
  </si>
  <si>
    <t>08 51 66</t>
  </si>
  <si>
    <t xml:space="preserve">Storm Windows </t>
  </si>
  <si>
    <t>08 51 69</t>
  </si>
  <si>
    <t xml:space="preserve">B2020.20 </t>
  </si>
  <si>
    <t>Exterior Fixed Windows</t>
  </si>
  <si>
    <t xml:space="preserve">Exterior Fixed Windows </t>
  </si>
  <si>
    <t>B2020.30</t>
  </si>
  <si>
    <t xml:space="preserve"> Exterior Window Wall</t>
  </si>
  <si>
    <t xml:space="preserve">Storefronts </t>
  </si>
  <si>
    <t>08 43 00</t>
  </si>
  <si>
    <t xml:space="preserve">B2020.50 </t>
  </si>
  <si>
    <t>Exterior Special Function Windows</t>
  </si>
  <si>
    <t xml:space="preserve">Exterior Special Function Windows </t>
  </si>
  <si>
    <t>08 56 00</t>
  </si>
  <si>
    <t xml:space="preserve">Exterior Pressure-Resistant Windows </t>
  </si>
  <si>
    <t>08 55 00</t>
  </si>
  <si>
    <t xml:space="preserve">Pressure-Resistant Glazing </t>
  </si>
  <si>
    <t>08 88 39</t>
  </si>
  <si>
    <t xml:space="preserve">Exterior Pass Windows </t>
  </si>
  <si>
    <t>08 56 19</t>
  </si>
  <si>
    <t xml:space="preserve">Exterior Radio-Frequency-Interference Shielding Windows </t>
  </si>
  <si>
    <t>08 56 46</t>
  </si>
  <si>
    <t xml:space="preserve">Exterior Radiation Shielding Windows </t>
  </si>
  <si>
    <t>08 56 49</t>
  </si>
  <si>
    <t xml:space="preserve">Radiation-Resistant Glazing </t>
  </si>
  <si>
    <t>08 88 49</t>
  </si>
  <si>
    <t xml:space="preserve">Exterior Security Windows </t>
  </si>
  <si>
    <t>08 56 53</t>
  </si>
  <si>
    <t xml:space="preserve">Security Glazing </t>
  </si>
  <si>
    <t>08 88 53</t>
  </si>
  <si>
    <t xml:space="preserve">Ballistics-Resistant Glazing </t>
  </si>
  <si>
    <t>08 88 56</t>
  </si>
  <si>
    <t xml:space="preserve">Exterior Detention Windows </t>
  </si>
  <si>
    <t>08 56 63</t>
  </si>
  <si>
    <t xml:space="preserve">Exterior Sound Control Windows </t>
  </si>
  <si>
    <t>08 56 73</t>
  </si>
  <si>
    <t>Exterior Window Supplementary Components</t>
  </si>
  <si>
    <t xml:space="preserve">Hardware </t>
  </si>
  <si>
    <t>08 75 00</t>
  </si>
  <si>
    <t xml:space="preserve">Glazing </t>
  </si>
  <si>
    <t>08 80 00</t>
  </si>
  <si>
    <t xml:space="preserve">B2050 </t>
  </si>
  <si>
    <t>Exterior Doors and Grilles</t>
  </si>
  <si>
    <t xml:space="preserve">B2050.10 </t>
  </si>
  <si>
    <t>Exterior Entrance Doors</t>
  </si>
  <si>
    <t xml:space="preserve">Exterior Entrance Doors </t>
  </si>
  <si>
    <t>08 42 00</t>
  </si>
  <si>
    <t xml:space="preserve">Sliding Glass Doors </t>
  </si>
  <si>
    <t>08 32 00</t>
  </si>
  <si>
    <t xml:space="preserve">All-Glass Entrances </t>
  </si>
  <si>
    <t>08 42 26</t>
  </si>
  <si>
    <t xml:space="preserve">Automatic Entrances </t>
  </si>
  <si>
    <t>08 42 29</t>
  </si>
  <si>
    <t xml:space="preserve">Revolving Door Entrances </t>
  </si>
  <si>
    <t>08 42 33</t>
  </si>
  <si>
    <t xml:space="preserve">Balanced Door Entrances </t>
  </si>
  <si>
    <t>08 42 36</t>
  </si>
  <si>
    <t xml:space="preserve">Sliding Storefronts </t>
  </si>
  <si>
    <t>08 43 29</t>
  </si>
  <si>
    <t xml:space="preserve">B2050.20 </t>
  </si>
  <si>
    <t>Exterior Utility Doors</t>
  </si>
  <si>
    <t xml:space="preserve">Exterior Utility Doors </t>
  </si>
  <si>
    <t>08 10 00</t>
  </si>
  <si>
    <t>B2050.30</t>
  </si>
  <si>
    <t>Exterior Oversize Doors</t>
  </si>
  <si>
    <t xml:space="preserve">Exterior Coiling Doors </t>
  </si>
  <si>
    <t>08 33 00</t>
  </si>
  <si>
    <t xml:space="preserve">Exterior Panel Doors </t>
  </si>
  <si>
    <t>08 36 00</t>
  </si>
  <si>
    <t xml:space="preserve">Exterior Sectional Doors </t>
  </si>
  <si>
    <t>08 36 13</t>
  </si>
  <si>
    <t xml:space="preserve">Exterior Single-Panel Doors </t>
  </si>
  <si>
    <t>08 36 16</t>
  </si>
  <si>
    <t xml:space="preserve">Exterior Multi-Leaf Vertical Lift Doors </t>
  </si>
  <si>
    <t>08 36 19</t>
  </si>
  <si>
    <t xml:space="preserve">Exterior Telescoping Vertical Lift Doors </t>
  </si>
  <si>
    <t>08 36 23</t>
  </si>
  <si>
    <t xml:space="preserve">Hangar Doors </t>
  </si>
  <si>
    <t>08 34 16</t>
  </si>
  <si>
    <t xml:space="preserve">B2050.40 </t>
  </si>
  <si>
    <t>Exterior Special Function Doors</t>
  </si>
  <si>
    <t xml:space="preserve">Exterior Special Function Doors </t>
  </si>
  <si>
    <t>08 30 00</t>
  </si>
  <si>
    <t xml:space="preserve">Exterior Cold Storage Doors </t>
  </si>
  <si>
    <t>08 34 13</t>
  </si>
  <si>
    <t xml:space="preserve">Exterior Industrial Doors </t>
  </si>
  <si>
    <t>08 34 19</t>
  </si>
  <si>
    <t xml:space="preserve">Exterior Radio-Frequency-Interference Shielding Doors </t>
  </si>
  <si>
    <t>08 34 46</t>
  </si>
  <si>
    <t xml:space="preserve">Exterior Radiation Shielding Doors </t>
  </si>
  <si>
    <t>08 34 49</t>
  </si>
  <si>
    <t xml:space="preserve">Exterior Security Doors </t>
  </si>
  <si>
    <t>08 34 53</t>
  </si>
  <si>
    <t xml:space="preserve">Exterior Detention Doors </t>
  </si>
  <si>
    <t>08 34 63</t>
  </si>
  <si>
    <t xml:space="preserve">Exterior Sound Control Doors </t>
  </si>
  <si>
    <t>08 34 73</t>
  </si>
  <si>
    <t xml:space="preserve">Exterior Traffic Doors </t>
  </si>
  <si>
    <t>08 38 00</t>
  </si>
  <si>
    <t xml:space="preserve">Exterior Pressure-Resistant Doors </t>
  </si>
  <si>
    <t>08 39 00</t>
  </si>
  <si>
    <t xml:space="preserve">B2050.60 </t>
  </si>
  <si>
    <t>Exterior Grilles</t>
  </si>
  <si>
    <t xml:space="preserve">Exterior Coiling Grilles </t>
  </si>
  <si>
    <t xml:space="preserve">Exterior Folding Grilles </t>
  </si>
  <si>
    <t>08 35 16</t>
  </si>
  <si>
    <t xml:space="preserve">B2050.70 </t>
  </si>
  <si>
    <t>Exterior Gates</t>
  </si>
  <si>
    <t xml:space="preserve">Exterior Security Gates </t>
  </si>
  <si>
    <t>08 34 56</t>
  </si>
  <si>
    <t xml:space="preserve">B2050.90 </t>
  </si>
  <si>
    <t>Exterior Door Supplementary Components</t>
  </si>
  <si>
    <t xml:space="preserve">Frames </t>
  </si>
  <si>
    <t xml:space="preserve">Specialty Door Frames </t>
  </si>
  <si>
    <t xml:space="preserve">Door Hardware </t>
  </si>
  <si>
    <t>08 71 00</t>
  </si>
  <si>
    <t xml:space="preserve">Door Glazing </t>
  </si>
  <si>
    <t xml:space="preserve">Door Louvers </t>
  </si>
  <si>
    <t>08 91 26</t>
  </si>
  <si>
    <t xml:space="preserve">B2070 </t>
  </si>
  <si>
    <t>Exterior Louvers and Vents</t>
  </si>
  <si>
    <t>08 90 00</t>
  </si>
  <si>
    <t xml:space="preserve">B2070.10 </t>
  </si>
  <si>
    <t>Exterior Louvers</t>
  </si>
  <si>
    <t xml:space="preserve">Exterior Louvers </t>
  </si>
  <si>
    <t>08 91 00</t>
  </si>
  <si>
    <t xml:space="preserve">Exterior Louvers Performance Requirements </t>
  </si>
  <si>
    <t>01 83 16</t>
  </si>
  <si>
    <t xml:space="preserve">Performance Rating </t>
  </si>
  <si>
    <t xml:space="preserve">Wind Load Capacity </t>
  </si>
  <si>
    <t xml:space="preserve">Free Area </t>
  </si>
  <si>
    <t xml:space="preserve">Air Performance </t>
  </si>
  <si>
    <t xml:space="preserve">Wind-Driven Rain Performance </t>
  </si>
  <si>
    <t xml:space="preserve">Sound Transmission </t>
  </si>
  <si>
    <t xml:space="preserve">B2070.50 </t>
  </si>
  <si>
    <t>Exterior Vents</t>
  </si>
  <si>
    <t xml:space="preserve">Exterior Vents </t>
  </si>
  <si>
    <t>08 95 00</t>
  </si>
  <si>
    <t xml:space="preserve">B2080 </t>
  </si>
  <si>
    <t>Exterior Wall Appurtenances</t>
  </si>
  <si>
    <t xml:space="preserve">B2080.10 </t>
  </si>
  <si>
    <t>Exterior Fixed Grilles and Screens</t>
  </si>
  <si>
    <t xml:space="preserve">Exterior Fixed Grilles and Screens </t>
  </si>
  <si>
    <t xml:space="preserve">10 82 13 </t>
  </si>
  <si>
    <t xml:space="preserve">Decorative Metal </t>
  </si>
  <si>
    <t>05 70 00</t>
  </si>
  <si>
    <t xml:space="preserve">Wood Screens </t>
  </si>
  <si>
    <t>06 49 00</t>
  </si>
  <si>
    <t xml:space="preserve">Plastic Fabrications </t>
  </si>
  <si>
    <t>06 60 00</t>
  </si>
  <si>
    <t xml:space="preserve">Composite Fabrications </t>
  </si>
  <si>
    <t>06 80 00</t>
  </si>
  <si>
    <t xml:space="preserve">B2080.30 </t>
  </si>
  <si>
    <t>Exterior Opening Protection Devices</t>
  </si>
  <si>
    <t xml:space="preserve">Exterior Protection </t>
  </si>
  <si>
    <t>10 71 00</t>
  </si>
  <si>
    <t xml:space="preserve">Exterior Sun Control Devices </t>
  </si>
  <si>
    <t>10 71 13</t>
  </si>
  <si>
    <t xml:space="preserve">Storm Panels </t>
  </si>
  <si>
    <t>10 71 16</t>
  </si>
  <si>
    <t xml:space="preserve">Awnings </t>
  </si>
  <si>
    <t>10 73 13</t>
  </si>
  <si>
    <t xml:space="preserve">B2080.50 </t>
  </si>
  <si>
    <t>Exterior Balcony Walls and Railings</t>
  </si>
  <si>
    <t xml:space="preserve">Exterior Balcony Walls and Railings </t>
  </si>
  <si>
    <t>Balcony Walls</t>
  </si>
  <si>
    <t>Railings</t>
  </si>
  <si>
    <t xml:space="preserve">B2080.70 </t>
  </si>
  <si>
    <t>Exterior Fabrications</t>
  </si>
  <si>
    <t xml:space="preserve">Glass-Fiber-Reinforced Concrete </t>
  </si>
  <si>
    <t>03 49 00</t>
  </si>
  <si>
    <t xml:space="preserve">Metal Fabrications </t>
  </si>
  <si>
    <t>05 50 00</t>
  </si>
  <si>
    <t xml:space="preserve">Column Covers </t>
  </si>
  <si>
    <t>05 58 13</t>
  </si>
  <si>
    <t xml:space="preserve">Ornamental Woodwork </t>
  </si>
  <si>
    <t>06 44 00</t>
  </si>
  <si>
    <t xml:space="preserve">Simulated Stone Fabrications </t>
  </si>
  <si>
    <t xml:space="preserve">Plaster Fabrications </t>
  </si>
  <si>
    <t>09 27 00</t>
  </si>
  <si>
    <t xml:space="preserve">B2080.80 </t>
  </si>
  <si>
    <t>Bird Control Devices</t>
  </si>
  <si>
    <t xml:space="preserve">Bird Control Devices </t>
  </si>
  <si>
    <t>10 81 13</t>
  </si>
  <si>
    <t xml:space="preserve">B2090 </t>
  </si>
  <si>
    <t>Exterior Wall Specialties</t>
  </si>
  <si>
    <t>10 74 00</t>
  </si>
  <si>
    <t>B2090.10</t>
  </si>
  <si>
    <t xml:space="preserve">Exterior Wall Specialties </t>
  </si>
  <si>
    <t xml:space="preserve">Wall Specialties </t>
  </si>
  <si>
    <t>07 77 00</t>
  </si>
  <si>
    <t xml:space="preserve">Exterior Clocks </t>
  </si>
  <si>
    <t>10 74 13</t>
  </si>
  <si>
    <t xml:space="preserve">Below-Grade Egress Assemblies </t>
  </si>
  <si>
    <t>10 74 43</t>
  </si>
  <si>
    <t xml:space="preserve">Window Wells </t>
  </si>
  <si>
    <t>10 74 46</t>
  </si>
  <si>
    <t>B30</t>
  </si>
  <si>
    <t>EXTERIOR HORIZONTAL ENCLOSURES</t>
  </si>
  <si>
    <t xml:space="preserve">B3010 </t>
  </si>
  <si>
    <t>Roofing</t>
  </si>
  <si>
    <t xml:space="preserve">B3010.10 </t>
  </si>
  <si>
    <t>Steep Slope Roofing</t>
  </si>
  <si>
    <t xml:space="preserve">Steep Slope Roofing </t>
  </si>
  <si>
    <t>07 30 00</t>
  </si>
  <si>
    <t xml:space="preserve">Steep Roofing Performance Requirements </t>
  </si>
  <si>
    <t>01 83 19</t>
  </si>
  <si>
    <t xml:space="preserve">Sustainable Design Requirements </t>
  </si>
  <si>
    <t xml:space="preserve">Fire Rating </t>
  </si>
  <si>
    <t xml:space="preserve">Exterior Fire-Test Exposure </t>
  </si>
  <si>
    <t xml:space="preserve">Wind Resistance </t>
  </si>
  <si>
    <t xml:space="preserve">Wind Uplift Resistance </t>
  </si>
  <si>
    <t xml:space="preserve">FMG Fire/Windstorm Rating </t>
  </si>
  <si>
    <t xml:space="preserve">FMG Hail Resistance Rating </t>
  </si>
  <si>
    <t xml:space="preserve">Impact Resistance </t>
  </si>
  <si>
    <t xml:space="preserve">Thermal Resistance </t>
  </si>
  <si>
    <t xml:space="preserve">Exposed Surface Solar Reflectance </t>
  </si>
  <si>
    <t xml:space="preserve">Energy Performance </t>
  </si>
  <si>
    <t xml:space="preserve">Water Vapor Transmission Resistance </t>
  </si>
  <si>
    <t xml:space="preserve">Roofing Weight </t>
  </si>
  <si>
    <t xml:space="preserve">Roofing Shingles and Shakes </t>
  </si>
  <si>
    <t>07 31 00</t>
  </si>
  <si>
    <t xml:space="preserve">Roof Tiles </t>
  </si>
  <si>
    <t>07 32 00</t>
  </si>
  <si>
    <t xml:space="preserve">Roof Panels </t>
  </si>
  <si>
    <t>07 41 00</t>
  </si>
  <si>
    <t xml:space="preserve">Sheet Metal Roofing </t>
  </si>
  <si>
    <t>07 61 00</t>
  </si>
  <si>
    <t xml:space="preserve">Sheet Metal Roofing Specialties </t>
  </si>
  <si>
    <t>07 63 00</t>
  </si>
  <si>
    <t xml:space="preserve">B3010.50 </t>
  </si>
  <si>
    <t>Low-Slope Roofing</t>
  </si>
  <si>
    <t xml:space="preserve">Low-Slope Roofing Performance Requirements </t>
  </si>
  <si>
    <t xml:space="preserve">Low-Slope Roofing Membrane </t>
  </si>
  <si>
    <t>07 50 00</t>
  </si>
  <si>
    <t xml:space="preserve">Protected Membrane Roofing </t>
  </si>
  <si>
    <t>07 55 00</t>
  </si>
  <si>
    <t xml:space="preserve">Low-Slope Roofing Cover </t>
  </si>
  <si>
    <t xml:space="preserve">Roofing Ballast </t>
  </si>
  <si>
    <t>Roofing Gravel</t>
  </si>
  <si>
    <t xml:space="preserve">Roofing Pavers </t>
  </si>
  <si>
    <t>07 76 00</t>
  </si>
  <si>
    <t>Roofing Coatings</t>
  </si>
  <si>
    <t xml:space="preserve">Vegetated Low-Slope Roofing </t>
  </si>
  <si>
    <t>07 55 63</t>
  </si>
  <si>
    <t xml:space="preserve">B3010.70 </t>
  </si>
  <si>
    <t>Canopy Roofing</t>
  </si>
  <si>
    <t xml:space="preserve">B3010.90 </t>
  </si>
  <si>
    <t>Roofing Supplementary Components</t>
  </si>
  <si>
    <t xml:space="preserve">Substrate Board </t>
  </si>
  <si>
    <t>09 28 00</t>
  </si>
  <si>
    <t xml:space="preserve">Deck Insulation </t>
  </si>
  <si>
    <t>07 22 00</t>
  </si>
  <si>
    <t xml:space="preserve">Sheet Metal Flashing and Trim </t>
  </si>
  <si>
    <t>07 62 00</t>
  </si>
  <si>
    <t xml:space="preserve">Flexible Flashing </t>
  </si>
  <si>
    <t>07 65 00</t>
  </si>
  <si>
    <t xml:space="preserve">Copings </t>
  </si>
  <si>
    <t>07 71 13</t>
  </si>
  <si>
    <t xml:space="preserve">Counterflashing Systems </t>
  </si>
  <si>
    <t>07 71 16</t>
  </si>
  <si>
    <t xml:space="preserve">Gravel Stops and Fascias </t>
  </si>
  <si>
    <t>07 71 19</t>
  </si>
  <si>
    <t>07 71 29</t>
  </si>
  <si>
    <t xml:space="preserve">B3020 </t>
  </si>
  <si>
    <t>Roof Appurtenances</t>
  </si>
  <si>
    <t xml:space="preserve">B3020.10 </t>
  </si>
  <si>
    <t>Roof Accessories</t>
  </si>
  <si>
    <t xml:space="preserve">Roof Accessories </t>
  </si>
  <si>
    <t>07 72 00</t>
  </si>
  <si>
    <t xml:space="preserve">Roof Ladders </t>
  </si>
  <si>
    <t>05 51 33</t>
  </si>
  <si>
    <t xml:space="preserve">Roof Curbs </t>
  </si>
  <si>
    <t>07 72 13</t>
  </si>
  <si>
    <t xml:space="preserve">Relief Vents </t>
  </si>
  <si>
    <t>07 72 23</t>
  </si>
  <si>
    <t xml:space="preserve">Ridge Vents </t>
  </si>
  <si>
    <t>07 72 26</t>
  </si>
  <si>
    <t xml:space="preserve">Roof Walkways </t>
  </si>
  <si>
    <t>07 72 46</t>
  </si>
  <si>
    <t xml:space="preserve">Snow Guards </t>
  </si>
  <si>
    <t>07 72 53</t>
  </si>
  <si>
    <t xml:space="preserve">B3020.30 </t>
  </si>
  <si>
    <t>Roof Specialties</t>
  </si>
  <si>
    <t xml:space="preserve">Roof Specialties </t>
  </si>
  <si>
    <t xml:space="preserve">Cupolas </t>
  </si>
  <si>
    <t>10 74 23</t>
  </si>
  <si>
    <t xml:space="preserve">Spires </t>
  </si>
  <si>
    <t>10 74 26</t>
  </si>
  <si>
    <t xml:space="preserve">Steeples </t>
  </si>
  <si>
    <t>10 74 29</t>
  </si>
  <si>
    <t xml:space="preserve">Weathervanes </t>
  </si>
  <si>
    <t>10 74 33</t>
  </si>
  <si>
    <t xml:space="preserve">B3020.70 </t>
  </si>
  <si>
    <t>Rainwater Management</t>
  </si>
  <si>
    <t>Conductor Heads</t>
  </si>
  <si>
    <t xml:space="preserve">Gutters </t>
  </si>
  <si>
    <t>07 71 23</t>
  </si>
  <si>
    <t xml:space="preserve">Downspouts </t>
  </si>
  <si>
    <t xml:space="preserve">Scuppers </t>
  </si>
  <si>
    <t>07 71 33</t>
  </si>
  <si>
    <t xml:space="preserve">Precast Concrete Splash Blocks </t>
  </si>
  <si>
    <t>03 48 16</t>
  </si>
  <si>
    <t xml:space="preserve">B3040 </t>
  </si>
  <si>
    <t>Traffic Bearing Horizontal Enclosures</t>
  </si>
  <si>
    <t xml:space="preserve">B3040.10 </t>
  </si>
  <si>
    <t>Traffic Bearing Coatings</t>
  </si>
  <si>
    <t xml:space="preserve">Traffic Bearing Coatings </t>
  </si>
  <si>
    <t>07 18 00</t>
  </si>
  <si>
    <t xml:space="preserve">B3040.30 </t>
  </si>
  <si>
    <t>Horizontal Waterproofing Membrane</t>
  </si>
  <si>
    <t xml:space="preserve">Horizontal Waterproofing Membrane </t>
  </si>
  <si>
    <t xml:space="preserve">B3040.50 </t>
  </si>
  <si>
    <t>Wear Surfaces</t>
  </si>
  <si>
    <t xml:space="preserve">Roof Pavers </t>
  </si>
  <si>
    <t xml:space="preserve">Rigid Paving </t>
  </si>
  <si>
    <t>32 13 00</t>
  </si>
  <si>
    <t xml:space="preserve">Unit Pavers </t>
  </si>
  <si>
    <t>32 14 00</t>
  </si>
  <si>
    <t>B3040.90</t>
  </si>
  <si>
    <t xml:space="preserve"> Horizontal Enclosure Supplementary Components</t>
  </si>
  <si>
    <t xml:space="preserve">B3060 </t>
  </si>
  <si>
    <t>Horizontal Openings</t>
  </si>
  <si>
    <t xml:space="preserve">B3060.10 </t>
  </si>
  <si>
    <t>Roof Windows and Skylights</t>
  </si>
  <si>
    <t xml:space="preserve">Roof Windows and Skylights </t>
  </si>
  <si>
    <t>08 60 00</t>
  </si>
  <si>
    <t xml:space="preserve">Roof Window and Skylight Performance </t>
  </si>
  <si>
    <t xml:space="preserve">Load Capacity </t>
  </si>
  <si>
    <t xml:space="preserve">Concentrated Loads </t>
  </si>
  <si>
    <t xml:space="preserve">Deflection </t>
  </si>
  <si>
    <t xml:space="preserve">Solar Heat Gain </t>
  </si>
  <si>
    <t xml:space="preserve">Visible Light Transmittance </t>
  </si>
  <si>
    <t xml:space="preserve">Air Infiltration Resistance </t>
  </si>
  <si>
    <t xml:space="preserve">Roof Windows </t>
  </si>
  <si>
    <t>08 61 00</t>
  </si>
  <si>
    <t xml:space="preserve">Unit Skylights </t>
  </si>
  <si>
    <t>08 62 00</t>
  </si>
  <si>
    <t>Framed Skylights Includes: Skylights with framing.</t>
  </si>
  <si>
    <t xml:space="preserve">Metal-Framed Skylights </t>
  </si>
  <si>
    <t>08 63 00</t>
  </si>
  <si>
    <t xml:space="preserve">Plastic-Framed Skylights </t>
  </si>
  <si>
    <t>08 64 00</t>
  </si>
  <si>
    <t xml:space="preserve">Skylight Protection and Screens </t>
  </si>
  <si>
    <t>08 67 00</t>
  </si>
  <si>
    <t xml:space="preserve">B3060.50 </t>
  </si>
  <si>
    <t>Vents and Hatches</t>
  </si>
  <si>
    <t xml:space="preserve">Roof Hatches </t>
  </si>
  <si>
    <t>07 72 33</t>
  </si>
  <si>
    <t xml:space="preserve">Smoke Vents </t>
  </si>
  <si>
    <t>07 72 36</t>
  </si>
  <si>
    <t xml:space="preserve">B3060.90 </t>
  </si>
  <si>
    <t>Horizontal Opening Supplementary Components</t>
  </si>
  <si>
    <t>Frames</t>
  </si>
  <si>
    <t xml:space="preserve">B3080 </t>
  </si>
  <si>
    <t>Overhead Exterior Enclosures</t>
  </si>
  <si>
    <t xml:space="preserve">B3080.10 </t>
  </si>
  <si>
    <t>Exterior Ceilings</t>
  </si>
  <si>
    <t xml:space="preserve">Specialty Ceilings </t>
  </si>
  <si>
    <t>09 54 00</t>
  </si>
  <si>
    <t xml:space="preserve">Textured Ceilings </t>
  </si>
  <si>
    <t>09 56 00</t>
  </si>
  <si>
    <t xml:space="preserve">B3080.20 </t>
  </si>
  <si>
    <t>Exterior Soffits</t>
  </si>
  <si>
    <t xml:space="preserve">Soffit Panels </t>
  </si>
  <si>
    <t>07 42 93</t>
  </si>
  <si>
    <t xml:space="preserve">Soffit Vents </t>
  </si>
  <si>
    <t>08 95 13</t>
  </si>
  <si>
    <t xml:space="preserve">B3080.30 </t>
  </si>
  <si>
    <t>Exterior Bulkheads</t>
  </si>
  <si>
    <t>C</t>
  </si>
  <si>
    <t xml:space="preserve">INTERIOR </t>
  </si>
  <si>
    <t>C10</t>
  </si>
  <si>
    <t>INTERIOR CONSTRUCTION</t>
  </si>
  <si>
    <t xml:space="preserve">C1010 </t>
  </si>
  <si>
    <t>Interior Partitions</t>
  </si>
  <si>
    <t>10 22 00</t>
  </si>
  <si>
    <t xml:space="preserve">C1010.10 </t>
  </si>
  <si>
    <t>Interior Fixed Partitions</t>
  </si>
  <si>
    <t xml:space="preserve">Wire Mesh Partitions </t>
  </si>
  <si>
    <t>10 22 13</t>
  </si>
  <si>
    <t xml:space="preserve">C1010.20 </t>
  </si>
  <si>
    <t>Interior Glazed Partitions</t>
  </si>
  <si>
    <t xml:space="preserve">C1010.40 </t>
  </si>
  <si>
    <t>Interior Demountable Partitions</t>
  </si>
  <si>
    <t xml:space="preserve">Interior Demountable Partitions </t>
  </si>
  <si>
    <t>10 22 19</t>
  </si>
  <si>
    <t xml:space="preserve">Interior Demountable Partitions Performance Requirements </t>
  </si>
  <si>
    <t>01 84 13</t>
  </si>
  <si>
    <t xml:space="preserve">Lateral Load Capacity </t>
  </si>
  <si>
    <t xml:space="preserve">Flame Spread Index </t>
  </si>
  <si>
    <t xml:space="preserve">Smoke Developed Index </t>
  </si>
  <si>
    <t xml:space="preserve">Demountable Metal Partitions </t>
  </si>
  <si>
    <t>10 22 19.13</t>
  </si>
  <si>
    <t xml:space="preserve">Demountable Wood Partitions </t>
  </si>
  <si>
    <t>10 22 19.23</t>
  </si>
  <si>
    <t xml:space="preserve">Demountable Plastic Partitions </t>
  </si>
  <si>
    <t>10 22 19.33</t>
  </si>
  <si>
    <t xml:space="preserve">Demountable Composite Partitions </t>
  </si>
  <si>
    <t>10 22 19.43</t>
  </si>
  <si>
    <t xml:space="preserve">Demountable Gypsum Partitions </t>
  </si>
  <si>
    <t>10 22 19.53</t>
  </si>
  <si>
    <t xml:space="preserve">C1010.50 </t>
  </si>
  <si>
    <t>Interior Operable Partitions</t>
  </si>
  <si>
    <t xml:space="preserve">Interior Operable Partitions Performance Requirements </t>
  </si>
  <si>
    <t xml:space="preserve">Noise Isolation </t>
  </si>
  <si>
    <t xml:space="preserve">Sound Adsorption </t>
  </si>
  <si>
    <t xml:space="preserve">Accordion Folding Partitions </t>
  </si>
  <si>
    <t>10 22 33</t>
  </si>
  <si>
    <t xml:space="preserve">Coiling Partitions </t>
  </si>
  <si>
    <t>10 22 36</t>
  </si>
  <si>
    <t xml:space="preserve">Folding Panel Partitions </t>
  </si>
  <si>
    <t>10 22 39</t>
  </si>
  <si>
    <t xml:space="preserve">Sliding Partitions </t>
  </si>
  <si>
    <t>10 22 43</t>
  </si>
  <si>
    <t xml:space="preserve">C1010.70 </t>
  </si>
  <si>
    <t>Interior Screens</t>
  </si>
  <si>
    <t xml:space="preserve">Portable Partitions, Screens and Panels </t>
  </si>
  <si>
    <t>10 22 23</t>
  </si>
  <si>
    <t xml:space="preserve">Grilles and Screens </t>
  </si>
  <si>
    <t>10 82 23</t>
  </si>
  <si>
    <t xml:space="preserve">C1010.90 </t>
  </si>
  <si>
    <t>Interior Partition Supplementary Components</t>
  </si>
  <si>
    <t xml:space="preserve">Sound Isolation </t>
  </si>
  <si>
    <t xml:space="preserve">Acoustic Insulation </t>
  </si>
  <si>
    <t>09 81 00</t>
  </si>
  <si>
    <t>C1020</t>
  </si>
  <si>
    <t xml:space="preserve"> Interior Windows</t>
  </si>
  <si>
    <t xml:space="preserve">C1020.10 </t>
  </si>
  <si>
    <t>Interior Operating Windows</t>
  </si>
  <si>
    <t xml:space="preserve">Interior Operating Windows </t>
  </si>
  <si>
    <t xml:space="preserve">C1020.20 </t>
  </si>
  <si>
    <t>Interior Fixed Windows</t>
  </si>
  <si>
    <t xml:space="preserve">Interior Fixed Windows </t>
  </si>
  <si>
    <t xml:space="preserve">C1020.50 </t>
  </si>
  <si>
    <t>Interior Special Function Windows</t>
  </si>
  <si>
    <t xml:space="preserve">Interior Special Function Windows </t>
  </si>
  <si>
    <t>Interior Observation Windows</t>
  </si>
  <si>
    <t xml:space="preserve">Interior Pass Windows </t>
  </si>
  <si>
    <t xml:space="preserve">Interior Radio-Frequency-Interference Shielding Windows </t>
  </si>
  <si>
    <t xml:space="preserve">Interior Radiation Shielding Windows </t>
  </si>
  <si>
    <t xml:space="preserve">Interior Security Windows </t>
  </si>
  <si>
    <t xml:space="preserve">Interior Detention Windows </t>
  </si>
  <si>
    <t xml:space="preserve">Interior Sound Control Windows </t>
  </si>
  <si>
    <t xml:space="preserve">C1020.90 </t>
  </si>
  <si>
    <t>Interior Window Supplementary Components</t>
  </si>
  <si>
    <t>Frames and Sills</t>
  </si>
  <si>
    <t>Finishes</t>
  </si>
  <si>
    <t xml:space="preserve">C1030 </t>
  </si>
  <si>
    <t>Interior Doors</t>
  </si>
  <si>
    <t>C1030.10</t>
  </si>
  <si>
    <t>Interior Swinging Doors</t>
  </si>
  <si>
    <t xml:space="preserve">Interior Swinging Doors </t>
  </si>
  <si>
    <t xml:space="preserve">C1030.20 </t>
  </si>
  <si>
    <t>Interior Entrance Doors</t>
  </si>
  <si>
    <t xml:space="preserve">Interior Entrance Doors </t>
  </si>
  <si>
    <t xml:space="preserve">C1030.25 </t>
  </si>
  <si>
    <t>Interior Sliding Doors</t>
  </si>
  <si>
    <t xml:space="preserve">Interior Sliding Doors </t>
  </si>
  <si>
    <t>08 11 73</t>
  </si>
  <si>
    <t xml:space="preserve">C1030.30 </t>
  </si>
  <si>
    <t>Interior Folding Doors</t>
  </si>
  <si>
    <t xml:space="preserve">Interior Folding Doors </t>
  </si>
  <si>
    <t>08 35 13</t>
  </si>
  <si>
    <t xml:space="preserve">C1030.40 </t>
  </si>
  <si>
    <t>Interior Coiling Doors</t>
  </si>
  <si>
    <t xml:space="preserve">Interior Coiling Doors </t>
  </si>
  <si>
    <t xml:space="preserve">Coiling Counter Doors </t>
  </si>
  <si>
    <t>08 33 13</t>
  </si>
  <si>
    <t xml:space="preserve">C1030.50 </t>
  </si>
  <si>
    <t>Interior Panel Doors</t>
  </si>
  <si>
    <t xml:space="preserve">Interior Panel Doors </t>
  </si>
  <si>
    <t xml:space="preserve">Interior Sectional Doors </t>
  </si>
  <si>
    <t xml:space="preserve">Interior Single-Panel Doors </t>
  </si>
  <si>
    <t xml:space="preserve">Interior Multi-Leaf Vertical Lift Doors </t>
  </si>
  <si>
    <t xml:space="preserve">Interior Telescoping Vertical Lift Doors </t>
  </si>
  <si>
    <t xml:space="preserve">C1030.70 </t>
  </si>
  <si>
    <t>Interior Special Function Doors</t>
  </si>
  <si>
    <t xml:space="preserve">Interior Special Function Doors </t>
  </si>
  <si>
    <t xml:space="preserve">Interior Cold Storage Doors </t>
  </si>
  <si>
    <t xml:space="preserve">Interior Industrial Doors </t>
  </si>
  <si>
    <t xml:space="preserve">Interior Lightproof Doors </t>
  </si>
  <si>
    <t>08 34 33</t>
  </si>
  <si>
    <t xml:space="preserve">Interior Darkroom Doors </t>
  </si>
  <si>
    <t>08 34 36</t>
  </si>
  <si>
    <t xml:space="preserve">Interior Radio-Frequency-Interference Shielding Doors </t>
  </si>
  <si>
    <t xml:space="preserve">Interior Radiation Shielding Doors </t>
  </si>
  <si>
    <t xml:space="preserve">Interior Security Doors </t>
  </si>
  <si>
    <t xml:space="preserve">Security Revolving Door Entrances </t>
  </si>
  <si>
    <t>08 42 33.13</t>
  </si>
  <si>
    <t xml:space="preserve">Interior Vault Doors </t>
  </si>
  <si>
    <t>08 34 59</t>
  </si>
  <si>
    <t xml:space="preserve">Interior Detention Doors </t>
  </si>
  <si>
    <t xml:space="preserve">Interior Sound Control Doors </t>
  </si>
  <si>
    <t xml:space="preserve">Interior Traffic Doors </t>
  </si>
  <si>
    <t xml:space="preserve">Interior Pressure-Resistant Doors </t>
  </si>
  <si>
    <t xml:space="preserve">C1030.80 </t>
  </si>
  <si>
    <t>Interior Access Doors and Panels</t>
  </si>
  <si>
    <t xml:space="preserve">Interior Access Doors and Panels </t>
  </si>
  <si>
    <t>08 31 00</t>
  </si>
  <si>
    <t xml:space="preserve">C1030.90 </t>
  </si>
  <si>
    <t>Interior Door Supplementary Components</t>
  </si>
  <si>
    <t xml:space="preserve">Specialty Frames </t>
  </si>
  <si>
    <t xml:space="preserve">C1040 </t>
  </si>
  <si>
    <t>Interior Grilles and Gates</t>
  </si>
  <si>
    <t xml:space="preserve">C1040.10 </t>
  </si>
  <si>
    <t>Interior Grilles</t>
  </si>
  <si>
    <t xml:space="preserve">Interior Sliding Metal Grilles </t>
  </si>
  <si>
    <t>08 11 74</t>
  </si>
  <si>
    <t xml:space="preserve">Interior Coiling Grilles </t>
  </si>
  <si>
    <t xml:space="preserve">Interior Folding Grilles </t>
  </si>
  <si>
    <t>C1040.50</t>
  </si>
  <si>
    <t>Interior Gates</t>
  </si>
  <si>
    <t xml:space="preserve">Interior Security Gates </t>
  </si>
  <si>
    <t xml:space="preserve">Interior Folding Gates </t>
  </si>
  <si>
    <t>10 22 16</t>
  </si>
  <si>
    <t xml:space="preserve">C1060 </t>
  </si>
  <si>
    <t>Raised Floor Construction</t>
  </si>
  <si>
    <t xml:space="preserve">C1060.10 </t>
  </si>
  <si>
    <t>Access Flooring</t>
  </si>
  <si>
    <t xml:space="preserve">Access Flooring </t>
  </si>
  <si>
    <t>09 69 00</t>
  </si>
  <si>
    <t xml:space="preserve">C1060.30 </t>
  </si>
  <si>
    <t>Platform/Stage Floors</t>
  </si>
  <si>
    <t xml:space="preserve">C1070 </t>
  </si>
  <si>
    <t>Suspended Ceiling Construction</t>
  </si>
  <si>
    <t xml:space="preserve">C1070.10 </t>
  </si>
  <si>
    <t>Acoustical Suspended Ceilings</t>
  </si>
  <si>
    <t xml:space="preserve">Acoustical Suspended Ceilings </t>
  </si>
  <si>
    <t>09 51 00</t>
  </si>
  <si>
    <t xml:space="preserve">C1070.20 </t>
  </si>
  <si>
    <t>Suspended Plaster and Gypsum Board Ceilings</t>
  </si>
  <si>
    <t xml:space="preserve">Suspended Plaster and Gypsum Board Ceilings </t>
  </si>
  <si>
    <t xml:space="preserve">Suspension Systems </t>
  </si>
  <si>
    <t>09 22 26</t>
  </si>
  <si>
    <t xml:space="preserve">C1070.50 </t>
  </si>
  <si>
    <t>Specialty Suspended Ceilings</t>
  </si>
  <si>
    <t xml:space="preserve">Specialty Suspended Ceilings </t>
  </si>
  <si>
    <t xml:space="preserve">Textured Suspended Ceilings </t>
  </si>
  <si>
    <t xml:space="preserve">C1070.70 </t>
  </si>
  <si>
    <t>Special Function Suspended Ceilings</t>
  </si>
  <si>
    <t xml:space="preserve">Special Function Suspended Ceilings </t>
  </si>
  <si>
    <t>09 57 00</t>
  </si>
  <si>
    <t xml:space="preserve">Security Ceiling Assemblies </t>
  </si>
  <si>
    <t>09 57 53</t>
  </si>
  <si>
    <t xml:space="preserve">Integrated Ceiling Assemblies </t>
  </si>
  <si>
    <t>09 58 00</t>
  </si>
  <si>
    <t xml:space="preserve">C1070.90 </t>
  </si>
  <si>
    <t>Ceiling Suspension Components</t>
  </si>
  <si>
    <t xml:space="preserve">Suspended Ceiling Sound Isolation </t>
  </si>
  <si>
    <t xml:space="preserve">C1090 </t>
  </si>
  <si>
    <t>Interior Specialties</t>
  </si>
  <si>
    <t xml:space="preserve">C1090.10 </t>
  </si>
  <si>
    <t>Interior Railings and Handrails</t>
  </si>
  <si>
    <t xml:space="preserve">Interior Railings and Handrails Performance Requirements </t>
  </si>
  <si>
    <t>01 84 00</t>
  </si>
  <si>
    <t xml:space="preserve">Uniform Load on Handrails and Top Rails of Guards </t>
  </si>
  <si>
    <t xml:space="preserve">Concentrated Load on Handrails and Top Rails of Guards </t>
  </si>
  <si>
    <t xml:space="preserve">Concentrated Load on Infill of Guards </t>
  </si>
  <si>
    <t xml:space="preserve">C1090.15 </t>
  </si>
  <si>
    <t>Interior Louvers</t>
  </si>
  <si>
    <t xml:space="preserve">Interior Louvers </t>
  </si>
  <si>
    <t xml:space="preserve">Interior Louvers Performance Requirements </t>
  </si>
  <si>
    <t xml:space="preserve">C1090.20 </t>
  </si>
  <si>
    <t>Information Specialties</t>
  </si>
  <si>
    <t xml:space="preserve">Information Specialties </t>
  </si>
  <si>
    <t>10 10 00</t>
  </si>
  <si>
    <t xml:space="preserve">Visual Display Units </t>
  </si>
  <si>
    <t>10 11 00</t>
  </si>
  <si>
    <t xml:space="preserve">Chalkboards </t>
  </si>
  <si>
    <t>10 11 13</t>
  </si>
  <si>
    <t xml:space="preserve">Markerboards </t>
  </si>
  <si>
    <t>10 11 16</t>
  </si>
  <si>
    <t xml:space="preserve">Tackboards </t>
  </si>
  <si>
    <t>10 11 23</t>
  </si>
  <si>
    <t xml:space="preserve">Sliding Visual Display Units </t>
  </si>
  <si>
    <t>10 11 33</t>
  </si>
  <si>
    <t xml:space="preserve">Visual Conference Units </t>
  </si>
  <si>
    <t>10 11 36</t>
  </si>
  <si>
    <t xml:space="preserve">Visual Display Rails </t>
  </si>
  <si>
    <t>10 11 39</t>
  </si>
  <si>
    <t xml:space="preserve">Visual Display Wall Panels </t>
  </si>
  <si>
    <t>10 11 43</t>
  </si>
  <si>
    <t xml:space="preserve">Visual Display Fabrics </t>
  </si>
  <si>
    <t>10 11 46</t>
  </si>
  <si>
    <t xml:space="preserve">Display Cases </t>
  </si>
  <si>
    <t>10 12 00</t>
  </si>
  <si>
    <t xml:space="preserve">Directories </t>
  </si>
  <si>
    <t>10 13 00</t>
  </si>
  <si>
    <t xml:space="preserve">Interior Signage </t>
  </si>
  <si>
    <t>10 14 00</t>
  </si>
  <si>
    <t xml:space="preserve">Telephone Specialties </t>
  </si>
  <si>
    <t>10 17 00</t>
  </si>
  <si>
    <t xml:space="preserve">Informational Kiosks </t>
  </si>
  <si>
    <t>10 18 00</t>
  </si>
  <si>
    <t xml:space="preserve">C1090.25 </t>
  </si>
  <si>
    <t>Compartments and Cubicles</t>
  </si>
  <si>
    <t xml:space="preserve">Compartments and Cubicles </t>
  </si>
  <si>
    <t>10 21 00</t>
  </si>
  <si>
    <t xml:space="preserve">Toilet Compartments </t>
  </si>
  <si>
    <t>10 21 13</t>
  </si>
  <si>
    <t xml:space="preserve">Shower &amp; Dressing Compartments </t>
  </si>
  <si>
    <t>10 21 16</t>
  </si>
  <si>
    <t xml:space="preserve">Cubicles </t>
  </si>
  <si>
    <t>10 21 23</t>
  </si>
  <si>
    <t xml:space="preserve">Tub and Shower Doors </t>
  </si>
  <si>
    <t>10 28 19</t>
  </si>
  <si>
    <t xml:space="preserve">C1090.30 </t>
  </si>
  <si>
    <t>Service Walls</t>
  </si>
  <si>
    <t xml:space="preserve">Service Walls </t>
  </si>
  <si>
    <t>10 25 00</t>
  </si>
  <si>
    <t xml:space="preserve">Patient Bed Service Walls </t>
  </si>
  <si>
    <t>10 25 13</t>
  </si>
  <si>
    <t xml:space="preserve">Modular Service Walls </t>
  </si>
  <si>
    <t>10 25 16</t>
  </si>
  <si>
    <t xml:space="preserve">C1090.35 </t>
  </si>
  <si>
    <t>Wall and Door Protection</t>
  </si>
  <si>
    <t xml:space="preserve">Wall and Door Protection </t>
  </si>
  <si>
    <t>10 26 00</t>
  </si>
  <si>
    <t xml:space="preserve">Corner Guards </t>
  </si>
  <si>
    <t>10 26 13</t>
  </si>
  <si>
    <t xml:space="preserve">Bumper Guards </t>
  </si>
  <si>
    <t>10 26 16</t>
  </si>
  <si>
    <t xml:space="preserve">Protective Wall Covering </t>
  </si>
  <si>
    <t>10 26 23</t>
  </si>
  <si>
    <t xml:space="preserve">Door and Frame Protection </t>
  </si>
  <si>
    <t>10 26 33</t>
  </si>
  <si>
    <t xml:space="preserve">C1090.40 </t>
  </si>
  <si>
    <t>Toilet, Bath, and Laundry Accessories</t>
  </si>
  <si>
    <t xml:space="preserve">Toilet, Bath, and Laundry Accessories </t>
  </si>
  <si>
    <t>10 28 00</t>
  </si>
  <si>
    <t xml:space="preserve">Toilet Accessories </t>
  </si>
  <si>
    <t>10 28 13</t>
  </si>
  <si>
    <t xml:space="preserve">Bath Accessories </t>
  </si>
  <si>
    <t>10 28 16</t>
  </si>
  <si>
    <t xml:space="preserve">Laundry Accessories </t>
  </si>
  <si>
    <t>10 28 23</t>
  </si>
  <si>
    <t xml:space="preserve">C1090.45 </t>
  </si>
  <si>
    <t>Interior Gas Lighting</t>
  </si>
  <si>
    <t xml:space="preserve">Interior Gas Lighting </t>
  </si>
  <si>
    <t>10 84 16</t>
  </si>
  <si>
    <t xml:space="preserve">C1090.50 </t>
  </si>
  <si>
    <t>Fireplaces and Stoves</t>
  </si>
  <si>
    <t xml:space="preserve">Fireplaces and Stoves </t>
  </si>
  <si>
    <t>10 30 00</t>
  </si>
  <si>
    <t>Site Constructed Fireplaces</t>
  </si>
  <si>
    <t xml:space="preserve">Refractory Masonry </t>
  </si>
  <si>
    <t>04 50 00</t>
  </si>
  <si>
    <t xml:space="preserve">Masonry Fireplaces </t>
  </si>
  <si>
    <t>04 57 00</t>
  </si>
  <si>
    <t xml:space="preserve">Manufactured Fireplaces </t>
  </si>
  <si>
    <t>10 31 00</t>
  </si>
  <si>
    <t xml:space="preserve">Manufactured Fireplace Chimneys </t>
  </si>
  <si>
    <t>10 31 13</t>
  </si>
  <si>
    <t xml:space="preserve">Fireplace Specialties </t>
  </si>
  <si>
    <t>10 32 00</t>
  </si>
  <si>
    <t xml:space="preserve">Stoves </t>
  </si>
  <si>
    <t>10 35 00</t>
  </si>
  <si>
    <t xml:space="preserve">C1090.60 </t>
  </si>
  <si>
    <t>Safety Specialties</t>
  </si>
  <si>
    <t xml:space="preserve">Safety Specialties </t>
  </si>
  <si>
    <t>10 40 00</t>
  </si>
  <si>
    <t xml:space="preserve">Emergency Access and Information Cabinets </t>
  </si>
  <si>
    <t>10 41 00</t>
  </si>
  <si>
    <t xml:space="preserve">Emergency Aid Specialties </t>
  </si>
  <si>
    <t>10 43 00</t>
  </si>
  <si>
    <t xml:space="preserve">C1090.70 </t>
  </si>
  <si>
    <t>Storage Specialties</t>
  </si>
  <si>
    <t xml:space="preserve">Storage Specialties </t>
  </si>
  <si>
    <t>10 50 00</t>
  </si>
  <si>
    <t xml:space="preserve">Lockers </t>
  </si>
  <si>
    <t>10 51 00</t>
  </si>
  <si>
    <t xml:space="preserve">Locker Room Benches </t>
  </si>
  <si>
    <t>10 51 53</t>
  </si>
  <si>
    <t xml:space="preserve">Postal Specialties </t>
  </si>
  <si>
    <t>10 55 00</t>
  </si>
  <si>
    <t xml:space="preserve">Mail Boxes </t>
  </si>
  <si>
    <t>10 55 23</t>
  </si>
  <si>
    <t xml:space="preserve">Mail Chutes </t>
  </si>
  <si>
    <t>10 55 91</t>
  </si>
  <si>
    <t xml:space="preserve">Storage Assemblies </t>
  </si>
  <si>
    <t>10 56 00</t>
  </si>
  <si>
    <t>Storage Shelving</t>
  </si>
  <si>
    <t xml:space="preserve">Storage Racks </t>
  </si>
  <si>
    <t>10 56 29</t>
  </si>
  <si>
    <t xml:space="preserve">Mercantile Storage Assemblies </t>
  </si>
  <si>
    <t>10 56 33</t>
  </si>
  <si>
    <t xml:space="preserve">Wardrobe and Closet Specialties </t>
  </si>
  <si>
    <t>10 57 00</t>
  </si>
  <si>
    <t xml:space="preserve">Hat and Coat Racks </t>
  </si>
  <si>
    <t>10 57 13</t>
  </si>
  <si>
    <t xml:space="preserve">Closet and Utility Shelving </t>
  </si>
  <si>
    <t>10 57 33</t>
  </si>
  <si>
    <t xml:space="preserve">C1090.90 </t>
  </si>
  <si>
    <t>Other Interior Specialties</t>
  </si>
  <si>
    <t xml:space="preserve">Other Interior Specialties </t>
  </si>
  <si>
    <t>10 80 00</t>
  </si>
  <si>
    <t xml:space="preserve">Pest Control Devices </t>
  </si>
  <si>
    <t>10 81 00</t>
  </si>
  <si>
    <t xml:space="preserve">Insect Control Devices </t>
  </si>
  <si>
    <t>10 81 16</t>
  </si>
  <si>
    <t xml:space="preserve">Rodent Control Devices </t>
  </si>
  <si>
    <t>10 81 19</t>
  </si>
  <si>
    <t xml:space="preserve">Flags and Banners </t>
  </si>
  <si>
    <t>10 83 00</t>
  </si>
  <si>
    <t xml:space="preserve">Unframed Mirrors </t>
  </si>
  <si>
    <t>08 83 00</t>
  </si>
  <si>
    <t xml:space="preserve">Security Mirrors and Domes </t>
  </si>
  <si>
    <t>10 86 00</t>
  </si>
  <si>
    <t xml:space="preserve">Scales </t>
  </si>
  <si>
    <t>10 88 00</t>
  </si>
  <si>
    <t>C20</t>
  </si>
  <si>
    <t>INTERIOR FINISHES</t>
  </si>
  <si>
    <t xml:space="preserve">C2010 </t>
  </si>
  <si>
    <t>Wall Finishes</t>
  </si>
  <si>
    <t>09 70 00</t>
  </si>
  <si>
    <t xml:space="preserve">C2010.10 </t>
  </si>
  <si>
    <t>Tile Wall Finish</t>
  </si>
  <si>
    <t xml:space="preserve">Tile Wall Finish </t>
  </si>
  <si>
    <t>09 30 00</t>
  </si>
  <si>
    <t xml:space="preserve">C2010.20 </t>
  </si>
  <si>
    <t>Wall Paneling</t>
  </si>
  <si>
    <t xml:space="preserve">Wood Paneling </t>
  </si>
  <si>
    <t>06 42 00</t>
  </si>
  <si>
    <t xml:space="preserve">Prefinished Paneling </t>
  </si>
  <si>
    <t>06 25 00</t>
  </si>
  <si>
    <t xml:space="preserve">Board Paneling </t>
  </si>
  <si>
    <t>06 26 00</t>
  </si>
  <si>
    <t xml:space="preserve">Plastic Paneling </t>
  </si>
  <si>
    <t>06 64 00</t>
  </si>
  <si>
    <t xml:space="preserve">Composite Paneling </t>
  </si>
  <si>
    <t>06 83 00</t>
  </si>
  <si>
    <t xml:space="preserve">C2010.30 </t>
  </si>
  <si>
    <t>Wall Coverings</t>
  </si>
  <si>
    <t xml:space="preserve">Wall Coverings </t>
  </si>
  <si>
    <t>09 72 00</t>
  </si>
  <si>
    <t xml:space="preserve">Flexible Wood Sheets </t>
  </si>
  <si>
    <t>09 74 00</t>
  </si>
  <si>
    <t xml:space="preserve">C2010.35 </t>
  </si>
  <si>
    <t>Wall Carpeting</t>
  </si>
  <si>
    <t xml:space="preserve">Wall Carpeting </t>
  </si>
  <si>
    <t>09 73 00</t>
  </si>
  <si>
    <t xml:space="preserve">C2010.50 </t>
  </si>
  <si>
    <t>Stone Facing</t>
  </si>
  <si>
    <t xml:space="preserve">Stone Facing </t>
  </si>
  <si>
    <t>09 75 00</t>
  </si>
  <si>
    <t xml:space="preserve">C2010.60 </t>
  </si>
  <si>
    <t>Special Wall Surfacing</t>
  </si>
  <si>
    <t xml:space="preserve">Special Wall Surfacing </t>
  </si>
  <si>
    <t>09 77 00</t>
  </si>
  <si>
    <t xml:space="preserve">Stretched-Fabric Wall Systems </t>
  </si>
  <si>
    <t>09 77 13</t>
  </si>
  <si>
    <t xml:space="preserve">Fabric-Wrapped Panels </t>
  </si>
  <si>
    <t>09 77 23</t>
  </si>
  <si>
    <t xml:space="preserve">Plastic Blocks </t>
  </si>
  <si>
    <t>09 76 00</t>
  </si>
  <si>
    <t xml:space="preserve">C2010.70 </t>
  </si>
  <si>
    <t>Wall Painting and Coating</t>
  </si>
  <si>
    <t xml:space="preserve">Wall Painting and Coating </t>
  </si>
  <si>
    <t xml:space="preserve">C2010.80 </t>
  </si>
  <si>
    <t>Acoustical Wall Treatment</t>
  </si>
  <si>
    <t xml:space="preserve">Acoustic Wall Coating </t>
  </si>
  <si>
    <t>09 83 13</t>
  </si>
  <si>
    <t xml:space="preserve">Acoustic Room Components </t>
  </si>
  <si>
    <t>09 84 00</t>
  </si>
  <si>
    <t xml:space="preserve">Sound-Absorbing Wall Units </t>
  </si>
  <si>
    <t>09 84 33</t>
  </si>
  <si>
    <t xml:space="preserve">C2010.90 </t>
  </si>
  <si>
    <t>Wall Finish Supplementary Components</t>
  </si>
  <si>
    <t xml:space="preserve">Wood Furring </t>
  </si>
  <si>
    <t>06 10 00</t>
  </si>
  <si>
    <t xml:space="preserve">Metal Furring </t>
  </si>
  <si>
    <t>09 22 13</t>
  </si>
  <si>
    <t xml:space="preserve">C2020 </t>
  </si>
  <si>
    <t>Interior Fabrications</t>
  </si>
  <si>
    <t>C2020.10</t>
  </si>
  <si>
    <t xml:space="preserve">C2030 </t>
  </si>
  <si>
    <t>Flooring</t>
  </si>
  <si>
    <t>09 60 00</t>
  </si>
  <si>
    <t xml:space="preserve">C2030.10 </t>
  </si>
  <si>
    <t>Flooring Treatment</t>
  </si>
  <si>
    <t xml:space="preserve">Flooring Treatment </t>
  </si>
  <si>
    <t>09 61 00</t>
  </si>
  <si>
    <t xml:space="preserve">Slip-Resistant Flooring Treatment </t>
  </si>
  <si>
    <t>09 61 13</t>
  </si>
  <si>
    <t xml:space="preserve">C2030.20 </t>
  </si>
  <si>
    <t>Tile Flooring</t>
  </si>
  <si>
    <t xml:space="preserve">Tile Flooring </t>
  </si>
  <si>
    <t xml:space="preserve">C2030.30 </t>
  </si>
  <si>
    <t>Specialty Flooring</t>
  </si>
  <si>
    <t xml:space="preserve">Specialty Flooring </t>
  </si>
  <si>
    <t>09 62 00</t>
  </si>
  <si>
    <t>Chemical-Resistant Flooring</t>
  </si>
  <si>
    <t xml:space="preserve">Chemical-Resistant Tiling </t>
  </si>
  <si>
    <t>09 35 00</t>
  </si>
  <si>
    <t xml:space="preserve">Chemical-Resistant Brick Flooring </t>
  </si>
  <si>
    <t>09 63 13.35</t>
  </si>
  <si>
    <t xml:space="preserve">Acid-Resistant Flooring </t>
  </si>
  <si>
    <t>09 62 35</t>
  </si>
  <si>
    <t>Conductive Flooring</t>
  </si>
  <si>
    <t xml:space="preserve">Conductive Tiling </t>
  </si>
  <si>
    <t>09 33 00</t>
  </si>
  <si>
    <t xml:space="preserve">Conductive Resilient Flooring </t>
  </si>
  <si>
    <t>09 65 33</t>
  </si>
  <si>
    <t xml:space="preserve">Conductive Terrazzo Flooring </t>
  </si>
  <si>
    <t>09 66 33</t>
  </si>
  <si>
    <t>Static-Control Flooring</t>
  </si>
  <si>
    <t xml:space="preserve">Static Resistant Flooring Treatment </t>
  </si>
  <si>
    <t>09 61 36</t>
  </si>
  <si>
    <t xml:space="preserve">Static-Control Resilient Flooring </t>
  </si>
  <si>
    <t>09 65 36</t>
  </si>
  <si>
    <t xml:space="preserve">C2030.40 </t>
  </si>
  <si>
    <t>Masonry Flooring</t>
  </si>
  <si>
    <t xml:space="preserve">Masonry Flooring </t>
  </si>
  <si>
    <t>09 63 00</t>
  </si>
  <si>
    <t xml:space="preserve">Brick Flooring </t>
  </si>
  <si>
    <t>09 63 13</t>
  </si>
  <si>
    <t xml:space="preserve">Stone Flooring </t>
  </si>
  <si>
    <t>09 63 40</t>
  </si>
  <si>
    <t xml:space="preserve">Composition Stone Flooring </t>
  </si>
  <si>
    <t>09 63 43</t>
  </si>
  <si>
    <t xml:space="preserve">C2030.45 </t>
  </si>
  <si>
    <t>Wood Flooring</t>
  </si>
  <si>
    <t xml:space="preserve">Wood Flooring </t>
  </si>
  <si>
    <t>09 64 00</t>
  </si>
  <si>
    <t xml:space="preserve">C2030.50 </t>
  </si>
  <si>
    <t>Resilient Flooring</t>
  </si>
  <si>
    <t xml:space="preserve">Resilient Flooring </t>
  </si>
  <si>
    <t>09 65 00</t>
  </si>
  <si>
    <t xml:space="preserve">C2030.60 </t>
  </si>
  <si>
    <t>Terrazzo Flooring</t>
  </si>
  <si>
    <t xml:space="preserve">Terrazzo Flooring </t>
  </si>
  <si>
    <t>09 66 00</t>
  </si>
  <si>
    <t xml:space="preserve">Portland Cement Terrazzo Flooring </t>
  </si>
  <si>
    <t>09 66 13</t>
  </si>
  <si>
    <t xml:space="preserve">Terrazzo Floor Tile </t>
  </si>
  <si>
    <t>09 66 16</t>
  </si>
  <si>
    <t xml:space="preserve">Resinous Matrix Terrazzo Flooring </t>
  </si>
  <si>
    <t>09 66 23</t>
  </si>
  <si>
    <t xml:space="preserve">C2030.70 </t>
  </si>
  <si>
    <t>Fluid-Applied Flooring</t>
  </si>
  <si>
    <t xml:space="preserve">Fluid-Applied Flooring </t>
  </si>
  <si>
    <t>09 67 00</t>
  </si>
  <si>
    <t xml:space="preserve">Elastomeric Liquid Flooring </t>
  </si>
  <si>
    <t>09 67 13</t>
  </si>
  <si>
    <t xml:space="preserve">Epoxy-Marble Chip Flooring </t>
  </si>
  <si>
    <t>09 67 16</t>
  </si>
  <si>
    <t xml:space="preserve">Magnesium-Oxychloride Flooring </t>
  </si>
  <si>
    <t>09 67 19</t>
  </si>
  <si>
    <t xml:space="preserve">Resinous Flooring </t>
  </si>
  <si>
    <t>09 67 23</t>
  </si>
  <si>
    <t xml:space="preserve">Quartz Flooring </t>
  </si>
  <si>
    <t>09 67 26</t>
  </si>
  <si>
    <t xml:space="preserve">C2030.75 </t>
  </si>
  <si>
    <t>Carpeting</t>
  </si>
  <si>
    <t xml:space="preserve">Carpeting </t>
  </si>
  <si>
    <t>09 68 00</t>
  </si>
  <si>
    <t xml:space="preserve">Tile Carpeting </t>
  </si>
  <si>
    <t>09 68 13</t>
  </si>
  <si>
    <t xml:space="preserve">Sheet Carpeting </t>
  </si>
  <si>
    <t>09 68 16</t>
  </si>
  <si>
    <t xml:space="preserve">C2030.80 </t>
  </si>
  <si>
    <t>Athletic Flooring</t>
  </si>
  <si>
    <t xml:space="preserve">Wood Athletic Flooring </t>
  </si>
  <si>
    <t>09 64 66</t>
  </si>
  <si>
    <t xml:space="preserve">Resilient Athletic Flooring </t>
  </si>
  <si>
    <t>09 65 66</t>
  </si>
  <si>
    <t xml:space="preserve">Fluid-Applied Athletic Flooring </t>
  </si>
  <si>
    <t>09 67 66</t>
  </si>
  <si>
    <t xml:space="preserve">C2030.85 </t>
  </si>
  <si>
    <t>Entrance Flooring</t>
  </si>
  <si>
    <t xml:space="preserve">Entrance Floor Mats and Frames </t>
  </si>
  <si>
    <t>12 48 13</t>
  </si>
  <si>
    <t xml:space="preserve">Entrance Floor Grilles </t>
  </si>
  <si>
    <t>12 48 16</t>
  </si>
  <si>
    <t xml:space="preserve">Entrance Floor Gratings </t>
  </si>
  <si>
    <t>12 48 19</t>
  </si>
  <si>
    <t xml:space="preserve">Entrance Floor Grids </t>
  </si>
  <si>
    <t>12 48 23</t>
  </si>
  <si>
    <t xml:space="preserve">Entrance Tile </t>
  </si>
  <si>
    <t>12 48 26</t>
  </si>
  <si>
    <t xml:space="preserve">C2030.90 </t>
  </si>
  <si>
    <t>Flooring Supplementary Components</t>
  </si>
  <si>
    <t xml:space="preserve">Underlayment </t>
  </si>
  <si>
    <t>06 16 26</t>
  </si>
  <si>
    <t xml:space="preserve">Acoustic Underlayment </t>
  </si>
  <si>
    <t>09 60 13</t>
  </si>
  <si>
    <t xml:space="preserve">Sound and Vibration Control </t>
  </si>
  <si>
    <t>09 62 48</t>
  </si>
  <si>
    <t xml:space="preserve">C2040 </t>
  </si>
  <si>
    <t>Stair Finishes</t>
  </si>
  <si>
    <t xml:space="preserve">C2040.20 </t>
  </si>
  <si>
    <t>Tile Stair Finish</t>
  </si>
  <si>
    <t xml:space="preserve">Tile Stair Finish </t>
  </si>
  <si>
    <t xml:space="preserve">C2040.40 </t>
  </si>
  <si>
    <t>Masonry Stair Finish</t>
  </si>
  <si>
    <t xml:space="preserve">Masonry Stair Finish </t>
  </si>
  <si>
    <t xml:space="preserve">C2040.45 </t>
  </si>
  <si>
    <t>Wood Stair Finish</t>
  </si>
  <si>
    <t xml:space="preserve">Wood Stair Finish </t>
  </si>
  <si>
    <t xml:space="preserve">C2040.50 </t>
  </si>
  <si>
    <t>Resilient Stair Finish</t>
  </si>
  <si>
    <t xml:space="preserve">Resilient Stair Finish </t>
  </si>
  <si>
    <t xml:space="preserve">C2040.60 </t>
  </si>
  <si>
    <t>Terrazzo Stair Finish</t>
  </si>
  <si>
    <t xml:space="preserve">Terrazzo Stair Finish </t>
  </si>
  <si>
    <t xml:space="preserve">C2040.75 </t>
  </si>
  <si>
    <t>Carpeted Stair Finish</t>
  </si>
  <si>
    <t xml:space="preserve">Carpeted Stair Finish </t>
  </si>
  <si>
    <t xml:space="preserve">C2050 </t>
  </si>
  <si>
    <t>Ceiling Finishes</t>
  </si>
  <si>
    <t>09 50 00</t>
  </si>
  <si>
    <t xml:space="preserve">C2050.10 </t>
  </si>
  <si>
    <t>Plaster and Gypsum Board Finish</t>
  </si>
  <si>
    <t xml:space="preserve">Plaster and Gypsum Board Finish </t>
  </si>
  <si>
    <t xml:space="preserve">C2050.20 </t>
  </si>
  <si>
    <t>Ceiling Paneling</t>
  </si>
  <si>
    <t xml:space="preserve">C2050.70 </t>
  </si>
  <si>
    <t>Ceiling Painting and Coating</t>
  </si>
  <si>
    <t xml:space="preserve">Ceiling Painting and Coating </t>
  </si>
  <si>
    <t xml:space="preserve">C2050.80 </t>
  </si>
  <si>
    <t>Acoustical Ceiling Treatment</t>
  </si>
  <si>
    <t xml:space="preserve">Acoustic Ceiling Coating </t>
  </si>
  <si>
    <t>09 83 16</t>
  </si>
  <si>
    <t xml:space="preserve">Sound-Absorbing Ceiling Units </t>
  </si>
  <si>
    <t>09 84 36</t>
  </si>
  <si>
    <t xml:space="preserve">C2050.90 </t>
  </si>
  <si>
    <t>Ceiling Finish Supplementary Components</t>
  </si>
  <si>
    <t xml:space="preserve">Ceiling Sound Isolation </t>
  </si>
  <si>
    <t xml:space="preserve">C2090 </t>
  </si>
  <si>
    <t>Interior Finish Schedules</t>
  </si>
  <si>
    <t>C2090.10</t>
  </si>
  <si>
    <t xml:space="preserve">Room Finish Schedule </t>
  </si>
  <si>
    <t>09 06 00.13</t>
  </si>
  <si>
    <t>SERVICES</t>
  </si>
  <si>
    <t>D10</t>
  </si>
  <si>
    <t>CONVEYING</t>
  </si>
  <si>
    <t xml:space="preserve">D1010 </t>
  </si>
  <si>
    <t>Vertical Conveying Systems</t>
  </si>
  <si>
    <t xml:space="preserve">D1010.10 </t>
  </si>
  <si>
    <t>Elevators</t>
  </si>
  <si>
    <t xml:space="preserve">Elevators </t>
  </si>
  <si>
    <t>14 20 00</t>
  </si>
  <si>
    <t xml:space="preserve">Elevators Performance Requirements </t>
  </si>
  <si>
    <t>01 85 00</t>
  </si>
  <si>
    <t xml:space="preserve">Cab Capacity </t>
  </si>
  <si>
    <t xml:space="preserve">Car Load Capacity </t>
  </si>
  <si>
    <t xml:space="preserve">Car Speed </t>
  </si>
  <si>
    <t xml:space="preserve">Door Opening Speed </t>
  </si>
  <si>
    <t xml:space="preserve">Freight Elevators </t>
  </si>
  <si>
    <t xml:space="preserve">Electric Traction Freight Elevators </t>
  </si>
  <si>
    <t>14 21 13</t>
  </si>
  <si>
    <t xml:space="preserve">Hydraulic Freight Elevators </t>
  </si>
  <si>
    <t>14 24 13</t>
  </si>
  <si>
    <t xml:space="preserve">Passenger Elevators </t>
  </si>
  <si>
    <t xml:space="preserve">Electric Traction Passenger Elevators </t>
  </si>
  <si>
    <t>14 21 23</t>
  </si>
  <si>
    <t xml:space="preserve">Hydraulic Passenger Elevators </t>
  </si>
  <si>
    <t>14 24 23</t>
  </si>
  <si>
    <t xml:space="preserve">Residential Elevators </t>
  </si>
  <si>
    <t xml:space="preserve">Electric Traction Residential Elevators </t>
  </si>
  <si>
    <t>14 21 33</t>
  </si>
  <si>
    <t xml:space="preserve">Hydraulic Residential Elevators </t>
  </si>
  <si>
    <t>14 24 33</t>
  </si>
  <si>
    <t xml:space="preserve">Service Elevators </t>
  </si>
  <si>
    <t xml:space="preserve">Electric Traction Service Elevators </t>
  </si>
  <si>
    <t>14 21 43</t>
  </si>
  <si>
    <t xml:space="preserve">Hydraulic Service Elevators </t>
  </si>
  <si>
    <t>14 24 43</t>
  </si>
  <si>
    <t xml:space="preserve">Limited-Use/Limited Application Elevators </t>
  </si>
  <si>
    <t>14 26 00</t>
  </si>
  <si>
    <t xml:space="preserve">Custom Elevator Cabs and Doors </t>
  </si>
  <si>
    <t>14 27 00</t>
  </si>
  <si>
    <t xml:space="preserve">Elevator Equipment and Controls </t>
  </si>
  <si>
    <t>14 28 00</t>
  </si>
  <si>
    <t xml:space="preserve">D1010.20 </t>
  </si>
  <si>
    <t>Lifts</t>
  </si>
  <si>
    <t xml:space="preserve">Lifts </t>
  </si>
  <si>
    <t>14 40 00</t>
  </si>
  <si>
    <t xml:space="preserve">Lifts Performance Requirements </t>
  </si>
  <si>
    <t xml:space="preserve">Speed </t>
  </si>
  <si>
    <t xml:space="preserve">People Lifts </t>
  </si>
  <si>
    <t>14 41 00</t>
  </si>
  <si>
    <t xml:space="preserve">Wheelchair Lifts </t>
  </si>
  <si>
    <t>14 42 00</t>
  </si>
  <si>
    <t xml:space="preserve">Platform Lifts </t>
  </si>
  <si>
    <t>14 43 00</t>
  </si>
  <si>
    <t xml:space="preserve">Orchestra Lifts </t>
  </si>
  <si>
    <t>14 43 13</t>
  </si>
  <si>
    <t xml:space="preserve">Stage Lifts </t>
  </si>
  <si>
    <t>14 43 16</t>
  </si>
  <si>
    <t xml:space="preserve">Sidewalk Lifts </t>
  </si>
  <si>
    <t>14 44 00</t>
  </si>
  <si>
    <t xml:space="preserve">Vehicle Lifts </t>
  </si>
  <si>
    <t>14 45 00</t>
  </si>
  <si>
    <t xml:space="preserve">D1010.30 </t>
  </si>
  <si>
    <t>Escalators</t>
  </si>
  <si>
    <t xml:space="preserve">Escalators </t>
  </si>
  <si>
    <t>14 31 00</t>
  </si>
  <si>
    <t xml:space="preserve">Escalators Performance Requirements Speed </t>
  </si>
  <si>
    <t xml:space="preserve">D1010.50 </t>
  </si>
  <si>
    <t>Dumbwaiters</t>
  </si>
  <si>
    <t xml:space="preserve">Dumbwaiters </t>
  </si>
  <si>
    <t>14 10 00</t>
  </si>
  <si>
    <t xml:space="preserve">Dumbwaiters Performance Requirements </t>
  </si>
  <si>
    <t xml:space="preserve">D1010.60 </t>
  </si>
  <si>
    <t>Moving Ramps</t>
  </si>
  <si>
    <t xml:space="preserve">Moving Ramps </t>
  </si>
  <si>
    <t>14 33 00</t>
  </si>
  <si>
    <t xml:space="preserve">Moving Ramps Performance Requirements Speed </t>
  </si>
  <si>
    <t xml:space="preserve">D1030 </t>
  </si>
  <si>
    <t>Horizontal Conveying</t>
  </si>
  <si>
    <t xml:space="preserve">D1030.10 </t>
  </si>
  <si>
    <t>Moving Walks</t>
  </si>
  <si>
    <t xml:space="preserve">Moving Walks </t>
  </si>
  <si>
    <t>14 32 00</t>
  </si>
  <si>
    <t xml:space="preserve">Moving Walks Performance Requirements </t>
  </si>
  <si>
    <t xml:space="preserve">D1030.30 </t>
  </si>
  <si>
    <t>Turntables</t>
  </si>
  <si>
    <t xml:space="preserve">Turntables </t>
  </si>
  <si>
    <t>14 70 00</t>
  </si>
  <si>
    <t xml:space="preserve">Turntables Performance Requirements </t>
  </si>
  <si>
    <t xml:space="preserve">Industrial Turntables </t>
  </si>
  <si>
    <t>14 71 00</t>
  </si>
  <si>
    <t xml:space="preserve">Vehicle Turntables </t>
  </si>
  <si>
    <t>14 71 11</t>
  </si>
  <si>
    <t xml:space="preserve">Hospitality Turntables </t>
  </si>
  <si>
    <t>14 72 00</t>
  </si>
  <si>
    <t xml:space="preserve">Restaurant Turntables </t>
  </si>
  <si>
    <t>14 72 25</t>
  </si>
  <si>
    <t xml:space="preserve">Exhibit Turntables </t>
  </si>
  <si>
    <t>14 73 00</t>
  </si>
  <si>
    <t xml:space="preserve">Display Turntables </t>
  </si>
  <si>
    <t>14 73 59</t>
  </si>
  <si>
    <t xml:space="preserve">Entertainment Turntables </t>
  </si>
  <si>
    <t>14 74 00</t>
  </si>
  <si>
    <t xml:space="preserve">Stage Turntables </t>
  </si>
  <si>
    <t>14 74 61</t>
  </si>
  <si>
    <t xml:space="preserve">D1030.50 </t>
  </si>
  <si>
    <t>Passenger Loading Bridges</t>
  </si>
  <si>
    <t xml:space="preserve">Passenger Loading Bridges </t>
  </si>
  <si>
    <t>34 77 13</t>
  </si>
  <si>
    <t xml:space="preserve">Passenger Loading Bridges Performance Requirements </t>
  </si>
  <si>
    <t xml:space="preserve">Aircraft Passenger Loading Bridges </t>
  </si>
  <si>
    <t xml:space="preserve">Ship Passenger Loading Bridges </t>
  </si>
  <si>
    <t xml:space="preserve">D1030.70 </t>
  </si>
  <si>
    <t>People Movers</t>
  </si>
  <si>
    <t xml:space="preserve">People Mover Performance Requirements Car Capacity </t>
  </si>
  <si>
    <t xml:space="preserve">Monorails </t>
  </si>
  <si>
    <t>34 12 00</t>
  </si>
  <si>
    <t xml:space="preserve">Funiculars </t>
  </si>
  <si>
    <t>34 13 00</t>
  </si>
  <si>
    <t xml:space="preserve">Cable Transportation </t>
  </si>
  <si>
    <t>34 14 00</t>
  </si>
  <si>
    <t xml:space="preserve">D1050 </t>
  </si>
  <si>
    <t>Material Handling</t>
  </si>
  <si>
    <t xml:space="preserve">D1050.10 </t>
  </si>
  <si>
    <t>Cranes</t>
  </si>
  <si>
    <t xml:space="preserve">Cranes </t>
  </si>
  <si>
    <t>41 22 13</t>
  </si>
  <si>
    <t xml:space="preserve">D1050.20 </t>
  </si>
  <si>
    <t>Hoists</t>
  </si>
  <si>
    <t xml:space="preserve">Hoists </t>
  </si>
  <si>
    <t>41 22 23</t>
  </si>
  <si>
    <t xml:space="preserve">D1050.30 </t>
  </si>
  <si>
    <t>Derricks</t>
  </si>
  <si>
    <t xml:space="preserve">Derricks </t>
  </si>
  <si>
    <t>41 22 33</t>
  </si>
  <si>
    <t xml:space="preserve">D1050.40 </t>
  </si>
  <si>
    <t>Conveyors</t>
  </si>
  <si>
    <t xml:space="preserve">Conveyors </t>
  </si>
  <si>
    <t>41 21 00</t>
  </si>
  <si>
    <t xml:space="preserve">D1050.50 </t>
  </si>
  <si>
    <t>Baggage Handling Equipment</t>
  </si>
  <si>
    <t xml:space="preserve">Baggage Handling Equipment </t>
  </si>
  <si>
    <t>34 77 16</t>
  </si>
  <si>
    <t xml:space="preserve">D1050.60 </t>
  </si>
  <si>
    <t>Chutes</t>
  </si>
  <si>
    <t xml:space="preserve">Chutes </t>
  </si>
  <si>
    <t>14 91 00</t>
  </si>
  <si>
    <t xml:space="preserve">Coal Chutes </t>
  </si>
  <si>
    <t>14 91 13</t>
  </si>
  <si>
    <t xml:space="preserve">Escape Chutes </t>
  </si>
  <si>
    <t>14 91 23</t>
  </si>
  <si>
    <t xml:space="preserve">Trash Chutes </t>
  </si>
  <si>
    <t>14 91 82</t>
  </si>
  <si>
    <t xml:space="preserve">D1050.70 </t>
  </si>
  <si>
    <t>Pneumatic Tube Systems</t>
  </si>
  <si>
    <t xml:space="preserve">Pneumatic Tube Systems </t>
  </si>
  <si>
    <t>14 92 00</t>
  </si>
  <si>
    <t>D1080</t>
  </si>
  <si>
    <t>Operable Access Systems</t>
  </si>
  <si>
    <t xml:space="preserve">D1080.10 </t>
  </si>
  <si>
    <t>Suspended Scaffolding</t>
  </si>
  <si>
    <t xml:space="preserve">Suspended Scaffolding </t>
  </si>
  <si>
    <t>14 81 00</t>
  </si>
  <si>
    <t xml:space="preserve">D1080.20 </t>
  </si>
  <si>
    <t>Rope Climbers</t>
  </si>
  <si>
    <t xml:space="preserve">Rope Climbers </t>
  </si>
  <si>
    <t>14 82 00</t>
  </si>
  <si>
    <t xml:space="preserve">D1080.30 </t>
  </si>
  <si>
    <t>Elevating Platforms</t>
  </si>
  <si>
    <t xml:space="preserve">Elevating Platforms </t>
  </si>
  <si>
    <t>14 83 00</t>
  </si>
  <si>
    <t xml:space="preserve">D1080.40 </t>
  </si>
  <si>
    <t>Powered Scaffolding</t>
  </si>
  <si>
    <t xml:space="preserve">Powered Scaffolding </t>
  </si>
  <si>
    <t>14 84 00</t>
  </si>
  <si>
    <t xml:space="preserve">Window Washing Scaffolding </t>
  </si>
  <si>
    <t>14 84 13</t>
  </si>
  <si>
    <t xml:space="preserve">D1080.50 </t>
  </si>
  <si>
    <t>Building Envelope Access</t>
  </si>
  <si>
    <t xml:space="preserve">Façade Access Equipment </t>
  </si>
  <si>
    <t>11 24 2</t>
  </si>
  <si>
    <t>D20</t>
  </si>
  <si>
    <t>PLUMBING</t>
  </si>
  <si>
    <t xml:space="preserve">D2010 </t>
  </si>
  <si>
    <t>Domestic Water Distribution</t>
  </si>
  <si>
    <t>22 11 00</t>
  </si>
  <si>
    <t xml:space="preserve">D2010.10 </t>
  </si>
  <si>
    <t>Facility Potable-Water Storage Tanks</t>
  </si>
  <si>
    <t xml:space="preserve">Facility Potable-Water Storage Tanks </t>
  </si>
  <si>
    <t>22 12 00</t>
  </si>
  <si>
    <t xml:space="preserve">D2010.20 </t>
  </si>
  <si>
    <t>Domestic Water Equipment</t>
  </si>
  <si>
    <t xml:space="preserve">Domestic Water Pumps </t>
  </si>
  <si>
    <t>22 11 23</t>
  </si>
  <si>
    <t xml:space="preserve">Domestic Water Softeners </t>
  </si>
  <si>
    <t>22 31 00</t>
  </si>
  <si>
    <t xml:space="preserve">Domestic Water Filtration Equipment </t>
  </si>
  <si>
    <t>22 32 00</t>
  </si>
  <si>
    <t>Domestic Water Heaters</t>
  </si>
  <si>
    <t xml:space="preserve">Electric Domestic Water Heaters </t>
  </si>
  <si>
    <t>22 33 00</t>
  </si>
  <si>
    <t xml:space="preserve">Fuel-Fired Domestic Water Heaters </t>
  </si>
  <si>
    <t>22 34 00</t>
  </si>
  <si>
    <t xml:space="preserve">Domestic Water Heat Exchangers </t>
  </si>
  <si>
    <t>22 35 00</t>
  </si>
  <si>
    <t xml:space="preserve">D2010.40 </t>
  </si>
  <si>
    <t>Domestic Water Piping</t>
  </si>
  <si>
    <t xml:space="preserve">Domestic Water Piping </t>
  </si>
  <si>
    <t>22 11 16</t>
  </si>
  <si>
    <t xml:space="preserve">Domestic Water Piping Specialties </t>
  </si>
  <si>
    <t>22 11 19</t>
  </si>
  <si>
    <t xml:space="preserve">D2010.60 </t>
  </si>
  <si>
    <t>Plumbing Fixtures</t>
  </si>
  <si>
    <t xml:space="preserve">Plumbing Fixtures </t>
  </si>
  <si>
    <t>22 40 00</t>
  </si>
  <si>
    <t xml:space="preserve">Residential Plumbing Fixtures </t>
  </si>
  <si>
    <t>22 41 00</t>
  </si>
  <si>
    <t xml:space="preserve">Residential Water Closets </t>
  </si>
  <si>
    <t>22 41 13</t>
  </si>
  <si>
    <t xml:space="preserve">Residential Urinals </t>
  </si>
  <si>
    <t xml:space="preserve">Residential Bidets </t>
  </si>
  <si>
    <t xml:space="preserve">Residential Lavatories </t>
  </si>
  <si>
    <t>22 41 16</t>
  </si>
  <si>
    <t xml:space="preserve">Residential Sinks </t>
  </si>
  <si>
    <t xml:space="preserve">Residential Bathtubs </t>
  </si>
  <si>
    <t>22 41 19</t>
  </si>
  <si>
    <t xml:space="preserve">Residential Showers </t>
  </si>
  <si>
    <t>22 41 23</t>
  </si>
  <si>
    <t xml:space="preserve">Residential Disposers </t>
  </si>
  <si>
    <t>22 41 26</t>
  </si>
  <si>
    <t xml:space="preserve">Residential Laundry Trays </t>
  </si>
  <si>
    <t>22 41 36</t>
  </si>
  <si>
    <t xml:space="preserve">Residential Plumbing Fixture Trim </t>
  </si>
  <si>
    <t>22 41 39</t>
  </si>
  <si>
    <t xml:space="preserve">Commercial Plumbing Fixtures </t>
  </si>
  <si>
    <t>22 42 00</t>
  </si>
  <si>
    <t xml:space="preserve">Commercial Water Closets </t>
  </si>
  <si>
    <t>22 42 13</t>
  </si>
  <si>
    <t xml:space="preserve">Commercial Urinals </t>
  </si>
  <si>
    <t xml:space="preserve">Commercial Bidets </t>
  </si>
  <si>
    <t xml:space="preserve">Commercial Lavatories </t>
  </si>
  <si>
    <t>22 42 16</t>
  </si>
  <si>
    <t xml:space="preserve">Commercial Sinks </t>
  </si>
  <si>
    <t xml:space="preserve">Commercial Bathtubs </t>
  </si>
  <si>
    <t>22 42 19</t>
  </si>
  <si>
    <t xml:space="preserve">Commercial Showers </t>
  </si>
  <si>
    <t>22 42 23</t>
  </si>
  <si>
    <t xml:space="preserve">Commercial Disposers </t>
  </si>
  <si>
    <t>22 42 26</t>
  </si>
  <si>
    <t xml:space="preserve">Shampoo Bowls </t>
  </si>
  <si>
    <t>22 42 29</t>
  </si>
  <si>
    <t xml:space="preserve">Wash Fountains </t>
  </si>
  <si>
    <t>22 42 33</t>
  </si>
  <si>
    <t xml:space="preserve">Commercial Laundry Trays </t>
  </si>
  <si>
    <t>22 42 36</t>
  </si>
  <si>
    <t xml:space="preserve">Commercial Plumbing Fixture Trim </t>
  </si>
  <si>
    <t>22 42 39</t>
  </si>
  <si>
    <t xml:space="preserve">Flushometers </t>
  </si>
  <si>
    <t>22 42 43</t>
  </si>
  <si>
    <t>Healthcare Plumbing Fixtures</t>
  </si>
  <si>
    <t xml:space="preserve">Healthcare Water Closets </t>
  </si>
  <si>
    <t>22 43 13</t>
  </si>
  <si>
    <t xml:space="preserve">Healthcare Sinks </t>
  </si>
  <si>
    <t>22 43 16</t>
  </si>
  <si>
    <t xml:space="preserve">Healthcare Bathtubs </t>
  </si>
  <si>
    <t>22 43 19</t>
  </si>
  <si>
    <t xml:space="preserve">Healthcare Showers </t>
  </si>
  <si>
    <t>22 43 23</t>
  </si>
  <si>
    <t xml:space="preserve">Healthcare Faucets </t>
  </si>
  <si>
    <t>22 43 39</t>
  </si>
  <si>
    <t xml:space="preserve">Healthcare Flushometers </t>
  </si>
  <si>
    <t>22 43 43</t>
  </si>
  <si>
    <t xml:space="preserve">Emergency Plumbing Fixtures </t>
  </si>
  <si>
    <t>22 45 00</t>
  </si>
  <si>
    <t xml:space="preserve">Emergency Showers </t>
  </si>
  <si>
    <t>22 45 13</t>
  </si>
  <si>
    <t xml:space="preserve">Eyewash Equipment </t>
  </si>
  <si>
    <t>22 45 16</t>
  </si>
  <si>
    <t xml:space="preserve">Eye/Face Wash Equipment </t>
  </si>
  <si>
    <t>22 45 26</t>
  </si>
  <si>
    <t xml:space="preserve">Hand-Held Emergency Drench Hoses </t>
  </si>
  <si>
    <t>22 45 29</t>
  </si>
  <si>
    <t xml:space="preserve">Combination Emergency Fixture Units </t>
  </si>
  <si>
    <t>22 45 33</t>
  </si>
  <si>
    <t xml:space="preserve">Emergency Fixture Water-Tempering Equipment </t>
  </si>
  <si>
    <t>22 45 36</t>
  </si>
  <si>
    <t xml:space="preserve">Security Plumbing Fixtures </t>
  </si>
  <si>
    <t>22 46 00</t>
  </si>
  <si>
    <t xml:space="preserve">Security Water Closets </t>
  </si>
  <si>
    <t>22 46 13</t>
  </si>
  <si>
    <t xml:space="preserve">Security Urinals </t>
  </si>
  <si>
    <t xml:space="preserve">Security Lavatories </t>
  </si>
  <si>
    <t>22 46 16</t>
  </si>
  <si>
    <t xml:space="preserve">Security Sinks </t>
  </si>
  <si>
    <t xml:space="preserve">Security Plumbing Fixture Trim </t>
  </si>
  <si>
    <t>22 46 39</t>
  </si>
  <si>
    <t xml:space="preserve">Security Flushometers </t>
  </si>
  <si>
    <t>22 46 43</t>
  </si>
  <si>
    <t xml:space="preserve">Security Plumbing Fixture Supports </t>
  </si>
  <si>
    <t>22 46 53</t>
  </si>
  <si>
    <t xml:space="preserve">Drinking Fountains and Water Coolers </t>
  </si>
  <si>
    <t>22 47 00</t>
  </si>
  <si>
    <t xml:space="preserve">Drinking Fountains </t>
  </si>
  <si>
    <t>22 47 13</t>
  </si>
  <si>
    <t xml:space="preserve">Remote Water Coolers </t>
  </si>
  <si>
    <t>22 47 23</t>
  </si>
  <si>
    <t>D2010.90</t>
  </si>
  <si>
    <t>Domestic Water Distribution Supplementary Components</t>
  </si>
  <si>
    <t xml:space="preserve">Mechanical Metal Supports </t>
  </si>
  <si>
    <t>05 45 13</t>
  </si>
  <si>
    <t xml:space="preserve">Common Work Results for Plumbing </t>
  </si>
  <si>
    <t>22 05 00</t>
  </si>
  <si>
    <t xml:space="preserve">Expansion Fittings and Loops </t>
  </si>
  <si>
    <t>22 05 16</t>
  </si>
  <si>
    <t xml:space="preserve">Meters and Gages </t>
  </si>
  <si>
    <t>22 05 19</t>
  </si>
  <si>
    <t xml:space="preserve">Valves </t>
  </si>
  <si>
    <t>22 05 23</t>
  </si>
  <si>
    <t xml:space="preserve">Hangers and Supports </t>
  </si>
  <si>
    <t>22 05 29</t>
  </si>
  <si>
    <t xml:space="preserve">Heat Tracing </t>
  </si>
  <si>
    <t>22 05 33</t>
  </si>
  <si>
    <t xml:space="preserve">Vibration and Seismic Controls </t>
  </si>
  <si>
    <t>22 05 48</t>
  </si>
  <si>
    <t xml:space="preserve">Identification </t>
  </si>
  <si>
    <t>22 05 53</t>
  </si>
  <si>
    <t>22 07 00</t>
  </si>
  <si>
    <t xml:space="preserve">Instrumentation and Controls </t>
  </si>
  <si>
    <t>22 09 00</t>
  </si>
  <si>
    <t xml:space="preserve">D2020 </t>
  </si>
  <si>
    <t>Sanitary Drainage</t>
  </si>
  <si>
    <t>22 13 00</t>
  </si>
  <si>
    <t xml:space="preserve">D2020.10 </t>
  </si>
  <si>
    <t>Sanitary Sewerage Equipment</t>
  </si>
  <si>
    <t xml:space="preserve">Sanitary Waste Interceptors </t>
  </si>
  <si>
    <t>22 13 23</t>
  </si>
  <si>
    <t xml:space="preserve">Sanitary Waste Separators </t>
  </si>
  <si>
    <t>22 13 26</t>
  </si>
  <si>
    <t xml:space="preserve">Sanitary Sewerage Pumps </t>
  </si>
  <si>
    <t>22 13 29</t>
  </si>
  <si>
    <t xml:space="preserve">Packaged, Submersible Sewerage Pump Units </t>
  </si>
  <si>
    <t>22 13 33</t>
  </si>
  <si>
    <t xml:space="preserve">Packaged, Wastewater Pump Units </t>
  </si>
  <si>
    <t>22 13 36</t>
  </si>
  <si>
    <t xml:space="preserve">Facility Packaged, Sewerage Pumping Stations </t>
  </si>
  <si>
    <t>22 13 43</t>
  </si>
  <si>
    <t xml:space="preserve">Facility Septic Tanks </t>
  </si>
  <si>
    <t>22 13 53</t>
  </si>
  <si>
    <t xml:space="preserve">D2020.30 </t>
  </si>
  <si>
    <t>Sanitary Sewerage Piping</t>
  </si>
  <si>
    <t xml:space="preserve">Sanitary Sewers </t>
  </si>
  <si>
    <t>22 13 13</t>
  </si>
  <si>
    <t xml:space="preserve">Sanitary Waste and Vent Piping </t>
  </si>
  <si>
    <t>22 13 16</t>
  </si>
  <si>
    <t xml:space="preserve">Sanitary Waste Piping Specialties </t>
  </si>
  <si>
    <t>22 13 19</t>
  </si>
  <si>
    <t xml:space="preserve">Sanitary Drains </t>
  </si>
  <si>
    <t>22 13 19.13</t>
  </si>
  <si>
    <t xml:space="preserve">Fats, Oils, and Grease Disposal Systems </t>
  </si>
  <si>
    <t>22 13 19.23</t>
  </si>
  <si>
    <t xml:space="preserve">Grease Removal Devices </t>
  </si>
  <si>
    <t>22 13 19.26</t>
  </si>
  <si>
    <t xml:space="preserve">Backwater Valves </t>
  </si>
  <si>
    <t>22 13 19.33</t>
  </si>
  <si>
    <t xml:space="preserve">Air-Admittance Valves </t>
  </si>
  <si>
    <t>22 13 19.36</t>
  </si>
  <si>
    <t xml:space="preserve">Sanitary Drainage Manholes </t>
  </si>
  <si>
    <t>22 05 73</t>
  </si>
  <si>
    <t xml:space="preserve">Sanitary Drainage Piping Cleanouts </t>
  </si>
  <si>
    <t>22 05 76</t>
  </si>
  <si>
    <t xml:space="preserve">D2020.90 </t>
  </si>
  <si>
    <t>Sanitary Drainage Supplementary Components</t>
  </si>
  <si>
    <t xml:space="preserve">D2030 </t>
  </si>
  <si>
    <t>Building Support Plumbing Systems</t>
  </si>
  <si>
    <t>22 14 00</t>
  </si>
  <si>
    <t xml:space="preserve">D2030.10 </t>
  </si>
  <si>
    <t>Stormwater Drainage Equipment</t>
  </si>
  <si>
    <t xml:space="preserve">Stormwater Drainage Pumps </t>
  </si>
  <si>
    <t>22 14 33</t>
  </si>
  <si>
    <t xml:space="preserve">Stormwater Drainage Sump Pumps </t>
  </si>
  <si>
    <t>22 14 29</t>
  </si>
  <si>
    <t xml:space="preserve">Rainwater Storage Tanks </t>
  </si>
  <si>
    <t>22 14 53</t>
  </si>
  <si>
    <t xml:space="preserve">D2030.20 </t>
  </si>
  <si>
    <t>Stormwater Drainage Piping</t>
  </si>
  <si>
    <t xml:space="preserve">Stormwater Drainage Piping </t>
  </si>
  <si>
    <t>22 14 13</t>
  </si>
  <si>
    <t xml:space="preserve">Rainwater Leaders </t>
  </si>
  <si>
    <t>22 14 16</t>
  </si>
  <si>
    <t xml:space="preserve">Stormwater Drainage Piping Specialties </t>
  </si>
  <si>
    <t>22 14 23</t>
  </si>
  <si>
    <t xml:space="preserve">Stormwater Drainage Manholes </t>
  </si>
  <si>
    <t xml:space="preserve">Stormwater Drainage Piping Cleanouts </t>
  </si>
  <si>
    <t xml:space="preserve">D2030.30 </t>
  </si>
  <si>
    <t>Facility Stormwater Drains</t>
  </si>
  <si>
    <t xml:space="preserve">Area Drains </t>
  </si>
  <si>
    <t>22 14 26.13</t>
  </si>
  <si>
    <t xml:space="preserve">Roof Drains </t>
  </si>
  <si>
    <t>22 14 26.16</t>
  </si>
  <si>
    <t xml:space="preserve">Trench Drains </t>
  </si>
  <si>
    <t>22 14 26.19</t>
  </si>
  <si>
    <t xml:space="preserve">D2030.60 </t>
  </si>
  <si>
    <t>Gray Water Systems</t>
  </si>
  <si>
    <t xml:space="preserve">Gray Water Tanks </t>
  </si>
  <si>
    <t>22 13 63</t>
  </si>
  <si>
    <t>Gray Water Equipment</t>
  </si>
  <si>
    <t>Gray Water Treatment Equipment</t>
  </si>
  <si>
    <t>Gray Water Piping System</t>
  </si>
  <si>
    <t>Gray Water Specialties</t>
  </si>
  <si>
    <t>D2030.90</t>
  </si>
  <si>
    <t>Building Support Plumbing System Supplementary Components</t>
  </si>
  <si>
    <t>D2050</t>
  </si>
  <si>
    <t>General Service Compressed-Air</t>
  </si>
  <si>
    <t>22 15 00</t>
  </si>
  <si>
    <t>D2050.10</t>
  </si>
  <si>
    <t xml:space="preserve">General Service Compressed-Air </t>
  </si>
  <si>
    <t xml:space="preserve">General Service Compressed-Air Performance Requirements </t>
  </si>
  <si>
    <t>01 86 16</t>
  </si>
  <si>
    <t xml:space="preserve">General Service Compressed-Air Piping </t>
  </si>
  <si>
    <t>22 15 13</t>
  </si>
  <si>
    <t xml:space="preserve">General Service Compressed-Air Valves </t>
  </si>
  <si>
    <t>22 15 16</t>
  </si>
  <si>
    <t xml:space="preserve">General Service Packaged Air Compressors and Receivers </t>
  </si>
  <si>
    <t>22 15 19</t>
  </si>
  <si>
    <t>D2060</t>
  </si>
  <si>
    <t>Process Support Plumbing Systems</t>
  </si>
  <si>
    <t xml:space="preserve">D2060.10 </t>
  </si>
  <si>
    <t>Compressed-Air Systems</t>
  </si>
  <si>
    <t xml:space="preserve">Compressed-Air Systems </t>
  </si>
  <si>
    <t xml:space="preserve">22 61 00  </t>
  </si>
  <si>
    <t xml:space="preserve">Compressed-Air Systems Performance Requirements </t>
  </si>
  <si>
    <t xml:space="preserve">Laboratory Air Operating Pressure </t>
  </si>
  <si>
    <t xml:space="preserve">Medical Air Operating Pressure </t>
  </si>
  <si>
    <t xml:space="preserve">Dental Air Operating Pressure </t>
  </si>
  <si>
    <t xml:space="preserve">Instrument Air Operating Pressure </t>
  </si>
  <si>
    <t xml:space="preserve">Medical Laboratory Air Operating Pressure Air Capacity </t>
  </si>
  <si>
    <t xml:space="preserve">Air Capacity </t>
  </si>
  <si>
    <t xml:space="preserve">Compressed-Air Piping </t>
  </si>
  <si>
    <t>22 61 13</t>
  </si>
  <si>
    <t xml:space="preserve">Compressed-Air Equipment </t>
  </si>
  <si>
    <t>22 61 19</t>
  </si>
  <si>
    <t xml:space="preserve">D2060.20 </t>
  </si>
  <si>
    <t>Vacuum Systems</t>
  </si>
  <si>
    <t xml:space="preserve">Vacuum Systems </t>
  </si>
  <si>
    <t>22 62 00</t>
  </si>
  <si>
    <t xml:space="preserve">Vacuum Systems Performance Requirements </t>
  </si>
  <si>
    <t xml:space="preserve">Laboratory Vacuum Operation Level </t>
  </si>
  <si>
    <t xml:space="preserve">Medical Surgical Vacuum Operation Level </t>
  </si>
  <si>
    <t xml:space="preserve">Waste Anesthetic Gas Disposal Vacuum Operation Level </t>
  </si>
  <si>
    <t xml:space="preserve">Dental Vacuum Operation Level </t>
  </si>
  <si>
    <t xml:space="preserve">Oral-Evacuation Vacuum Operation Level </t>
  </si>
  <si>
    <t xml:space="preserve">Healthcare Laboratory Vacuum Operation Level </t>
  </si>
  <si>
    <t xml:space="preserve">Vacuum Piping </t>
  </si>
  <si>
    <t>22 62 13</t>
  </si>
  <si>
    <t xml:space="preserve">Vacuum Equipment </t>
  </si>
  <si>
    <t>22 62 19</t>
  </si>
  <si>
    <t xml:space="preserve">Waste Anesthesia-Gas Piping </t>
  </si>
  <si>
    <t>22 62 23</t>
  </si>
  <si>
    <t xml:space="preserve">D2060.30 </t>
  </si>
  <si>
    <t>Gas Systems</t>
  </si>
  <si>
    <t xml:space="preserve">Gas Systems </t>
  </si>
  <si>
    <t>22 63 00</t>
  </si>
  <si>
    <t xml:space="preserve">Gas Systems Performance Requirements </t>
  </si>
  <si>
    <t xml:space="preserve">Medical Carbon Dioxide Operating Pressure </t>
  </si>
  <si>
    <t xml:space="preserve">Medical Helium Operating Pressure </t>
  </si>
  <si>
    <t xml:space="preserve">Medical Nitrogen Operating Pressure </t>
  </si>
  <si>
    <t xml:space="preserve">Medical Nitrous Oxide Operating Pressure </t>
  </si>
  <si>
    <t xml:space="preserve">Medical Oxygen Operating Pressure </t>
  </si>
  <si>
    <t xml:space="preserve">Gas Piping </t>
  </si>
  <si>
    <t>22 63 13</t>
  </si>
  <si>
    <t xml:space="preserve">Gas Storage Tanks </t>
  </si>
  <si>
    <t>22 63 19</t>
  </si>
  <si>
    <t>Gas Equipment</t>
  </si>
  <si>
    <t xml:space="preserve">D2060.40 </t>
  </si>
  <si>
    <t>Chemical-Waste Systems</t>
  </si>
  <si>
    <t xml:space="preserve">Chemical-Waste Systems </t>
  </si>
  <si>
    <t>22 66 00</t>
  </si>
  <si>
    <t xml:space="preserve">Chemical-Waste Systems Performance Requirements </t>
  </si>
  <si>
    <t xml:space="preserve">Single-Wall Piping Pressure Rating </t>
  </si>
  <si>
    <t xml:space="preserve">Double-Containment Piping Pressure Rating </t>
  </si>
  <si>
    <t xml:space="preserve">Field-Fabrication Containment-Piping </t>
  </si>
  <si>
    <t>Pressure Rating</t>
  </si>
  <si>
    <t xml:space="preserve">Laboratory Chemical-Waste Piping </t>
  </si>
  <si>
    <t>22 66 53</t>
  </si>
  <si>
    <t xml:space="preserve">Healthcare Chemical-Waste Piping </t>
  </si>
  <si>
    <t>22 66 70</t>
  </si>
  <si>
    <t xml:space="preserve">Chemical-Waste Tanks </t>
  </si>
  <si>
    <t>22 66 83</t>
  </si>
  <si>
    <t xml:space="preserve">D2060.50 </t>
  </si>
  <si>
    <t>Processed Water Systems</t>
  </si>
  <si>
    <t xml:space="preserve">Processed Water Systems </t>
  </si>
  <si>
    <t>22 67 00</t>
  </si>
  <si>
    <t xml:space="preserve">Processed Water Systems Performance </t>
  </si>
  <si>
    <t xml:space="preserve">Reagent-Water Piping Operating Pressure </t>
  </si>
  <si>
    <t xml:space="preserve">Deionized-Water Piping Operating Pressure </t>
  </si>
  <si>
    <t xml:space="preserve">Distilled-Water Piping Operating Pressure </t>
  </si>
  <si>
    <t xml:space="preserve">Reverse-Osmosis-Water Piping Operating Pressure </t>
  </si>
  <si>
    <t xml:space="preserve">Processed Water Piping </t>
  </si>
  <si>
    <t>22 67 13</t>
  </si>
  <si>
    <t xml:space="preserve">Processed Water Equipment </t>
  </si>
  <si>
    <t>22 67 19</t>
  </si>
  <si>
    <t>D2060.90</t>
  </si>
  <si>
    <t>Process Support Plumbing System Supplementary Components</t>
  </si>
  <si>
    <t xml:space="preserve">Healthcare Metal Supports </t>
  </si>
  <si>
    <t>05 45 23</t>
  </si>
  <si>
    <t>D30</t>
  </si>
  <si>
    <t>HEATING, VENTILATION, AND AIR CONDITIONING (HVAC)</t>
  </si>
  <si>
    <t xml:space="preserve">D3010 </t>
  </si>
  <si>
    <t>Facility Fuel Systems</t>
  </si>
  <si>
    <t>23 10 00</t>
  </si>
  <si>
    <t xml:space="preserve">D3010.10 </t>
  </si>
  <si>
    <t>Fuel Piping</t>
  </si>
  <si>
    <t xml:space="preserve">Fuel Piping </t>
  </si>
  <si>
    <t>23 11 00</t>
  </si>
  <si>
    <t xml:space="preserve">D3010.30 </t>
  </si>
  <si>
    <t>Fuel Pumps</t>
  </si>
  <si>
    <t xml:space="preserve">Fuel Pumps </t>
  </si>
  <si>
    <t>23 12 00</t>
  </si>
  <si>
    <t xml:space="preserve">Facility Fuel-Oil Pumps </t>
  </si>
  <si>
    <t>23 12 13</t>
  </si>
  <si>
    <t xml:space="preserve">Facility Gasoline Dispensing Pumps </t>
  </si>
  <si>
    <t>23 12 16</t>
  </si>
  <si>
    <t xml:space="preserve">D3010.50 </t>
  </si>
  <si>
    <t>Fuel Storage Tanks</t>
  </si>
  <si>
    <t xml:space="preserve">Fuel Storage Tanks </t>
  </si>
  <si>
    <t>23 13 00</t>
  </si>
  <si>
    <t xml:space="preserve">D3020 </t>
  </si>
  <si>
    <t>Heating Systems</t>
  </si>
  <si>
    <t xml:space="preserve">D3020.10 </t>
  </si>
  <si>
    <t>Heat Generation</t>
  </si>
  <si>
    <t>Fuel Heat Generation</t>
  </si>
  <si>
    <t xml:space="preserve">Breechings, Chimneys, and Stacks </t>
  </si>
  <si>
    <t>23 51 00</t>
  </si>
  <si>
    <t xml:space="preserve">Fuel-Fired Heating Boilers </t>
  </si>
  <si>
    <t>23 52 00</t>
  </si>
  <si>
    <t xml:space="preserve">Electric Heating Boilers </t>
  </si>
  <si>
    <t>23 52 13</t>
  </si>
  <si>
    <t xml:space="preserve">Heating Boiler Feedwater Equipment </t>
  </si>
  <si>
    <t>23 53 00</t>
  </si>
  <si>
    <t xml:space="preserve">Boiler Feedwater Pumps </t>
  </si>
  <si>
    <t>23 53 13</t>
  </si>
  <si>
    <t xml:space="preserve">Deaerators </t>
  </si>
  <si>
    <t>23 53 16</t>
  </si>
  <si>
    <t xml:space="preserve">Furnaces </t>
  </si>
  <si>
    <t>23 54 00</t>
  </si>
  <si>
    <t xml:space="preserve">Solar Heat Generation </t>
  </si>
  <si>
    <t>23 56 00</t>
  </si>
  <si>
    <t xml:space="preserve">Heating Solar Collectors </t>
  </si>
  <si>
    <t>23 56 13</t>
  </si>
  <si>
    <t xml:space="preserve">Packaged Solar Heating Equipment </t>
  </si>
  <si>
    <t>23 56 16</t>
  </si>
  <si>
    <t>Geothermal Heat Generation</t>
  </si>
  <si>
    <t>Biomass Heat Generation</t>
  </si>
  <si>
    <t xml:space="preserve">Fuel-Fired Heaters </t>
  </si>
  <si>
    <t>23 55 00</t>
  </si>
  <si>
    <t xml:space="preserve">Heat Exchangers for HVAC </t>
  </si>
  <si>
    <t>23 57 00</t>
  </si>
  <si>
    <t xml:space="preserve">D3020.30 </t>
  </si>
  <si>
    <t>Thermal Heat Storage</t>
  </si>
  <si>
    <t xml:space="preserve">Thermal Heat Storage </t>
  </si>
  <si>
    <t>23 71 13</t>
  </si>
  <si>
    <t xml:space="preserve">D3020.70 </t>
  </si>
  <si>
    <t>Decentralized Heating Equipment</t>
  </si>
  <si>
    <t xml:space="preserve">Decentralized Heating Equipment </t>
  </si>
  <si>
    <t>23 80 00</t>
  </si>
  <si>
    <t xml:space="preserve">Convection Heating Units </t>
  </si>
  <si>
    <t>23 82 00</t>
  </si>
  <si>
    <t xml:space="preserve">Valance Heating Units </t>
  </si>
  <si>
    <t>23 82 13</t>
  </si>
  <si>
    <t xml:space="preserve">Chilled Beams </t>
  </si>
  <si>
    <t>23 82 14</t>
  </si>
  <si>
    <t xml:space="preserve">Air Coils </t>
  </si>
  <si>
    <t>23 82 16</t>
  </si>
  <si>
    <t xml:space="preserve">Fan Coil Units </t>
  </si>
  <si>
    <t>23 82 19</t>
  </si>
  <si>
    <t xml:space="preserve">Unit Ventilators </t>
  </si>
  <si>
    <t>23 82 23</t>
  </si>
  <si>
    <t xml:space="preserve">Induction Units </t>
  </si>
  <si>
    <t>23 82 26</t>
  </si>
  <si>
    <t xml:space="preserve">Radiators </t>
  </si>
  <si>
    <t>23 82 29</t>
  </si>
  <si>
    <t xml:space="preserve">Convectors </t>
  </si>
  <si>
    <t>23 82 33</t>
  </si>
  <si>
    <t xml:space="preserve">Finned-Tube Radiation Heaters </t>
  </si>
  <si>
    <t>23 82 36</t>
  </si>
  <si>
    <t xml:space="preserve">Unit Heaters </t>
  </si>
  <si>
    <t>23 82 39</t>
  </si>
  <si>
    <t xml:space="preserve">Radiant Heating Units </t>
  </si>
  <si>
    <t>23 83 00</t>
  </si>
  <si>
    <t xml:space="preserve">D3020.90 </t>
  </si>
  <si>
    <t>Heating System Supplementary Components</t>
  </si>
  <si>
    <t xml:space="preserve">Common Work Results for HVAC </t>
  </si>
  <si>
    <t>23 05 00</t>
  </si>
  <si>
    <t>23 05 19</t>
  </si>
  <si>
    <t xml:space="preserve">General-Duty Valves </t>
  </si>
  <si>
    <t>23 05 23</t>
  </si>
  <si>
    <t>23 05 29</t>
  </si>
  <si>
    <t>23 05 48</t>
  </si>
  <si>
    <t>23 05 53</t>
  </si>
  <si>
    <t xml:space="preserve">Anti-Microbial Coatings </t>
  </si>
  <si>
    <t>23 05 63</t>
  </si>
  <si>
    <t xml:space="preserve">Anti-Microbial Ultraviolet Emitters </t>
  </si>
  <si>
    <t>23 05 66</t>
  </si>
  <si>
    <t xml:space="preserve">Testing, Adjusting, and Balancing </t>
  </si>
  <si>
    <t>23 05 93</t>
  </si>
  <si>
    <t>23 07 00</t>
  </si>
  <si>
    <t xml:space="preserve">Instrumentation and Control </t>
  </si>
  <si>
    <t>23 09 00</t>
  </si>
  <si>
    <t xml:space="preserve">D3030 </t>
  </si>
  <si>
    <t>Cooling Systems</t>
  </si>
  <si>
    <t xml:space="preserve">D3030.10 </t>
  </si>
  <si>
    <t>Central Cooling</t>
  </si>
  <si>
    <t xml:space="preserve">Central Cooling </t>
  </si>
  <si>
    <t>23 60 00</t>
  </si>
  <si>
    <t xml:space="preserve">Refrigerant Compressors </t>
  </si>
  <si>
    <t>23 61 00</t>
  </si>
  <si>
    <t xml:space="preserve">Refrigerant Condensers </t>
  </si>
  <si>
    <t>23 63 00</t>
  </si>
  <si>
    <t xml:space="preserve">Packaged Compressor and Condenser Units </t>
  </si>
  <si>
    <t>23 62 00</t>
  </si>
  <si>
    <t xml:space="preserve">Water Chillers </t>
  </si>
  <si>
    <t>23 64 00</t>
  </si>
  <si>
    <t xml:space="preserve">Cooling Towers </t>
  </si>
  <si>
    <t>23 65 00</t>
  </si>
  <si>
    <t xml:space="preserve">D3030.30 </t>
  </si>
  <si>
    <t>Evaporative Air-Cooling</t>
  </si>
  <si>
    <t xml:space="preserve">Evaporative Air-Cooling </t>
  </si>
  <si>
    <t>23 76 00</t>
  </si>
  <si>
    <t xml:space="preserve">D3030.50 </t>
  </si>
  <si>
    <t>Thermal Cooling Storage</t>
  </si>
  <si>
    <t xml:space="preserve">Thermal Cooling Storage </t>
  </si>
  <si>
    <t>23 71 00</t>
  </si>
  <si>
    <t xml:space="preserve">Chilled-Water Thermal Storage </t>
  </si>
  <si>
    <t>23 71 16</t>
  </si>
  <si>
    <t xml:space="preserve">Ice Storage </t>
  </si>
  <si>
    <t>23 71 19</t>
  </si>
  <si>
    <t xml:space="preserve">D3030.70 </t>
  </si>
  <si>
    <t>Decentralized Cooling</t>
  </si>
  <si>
    <t>Air-Conditioners</t>
  </si>
  <si>
    <t xml:space="preserve">Packaged Terminal Air-Conditioners </t>
  </si>
  <si>
    <t>23 81 13</t>
  </si>
  <si>
    <t xml:space="preserve">Room Air-Conditioners </t>
  </si>
  <si>
    <t>23 81 16</t>
  </si>
  <si>
    <t xml:space="preserve">Self-Contained Air-conditioners </t>
  </si>
  <si>
    <t>23 81 19</t>
  </si>
  <si>
    <t xml:space="preserve">Computer-Room Air-Conditioners </t>
  </si>
  <si>
    <t>23 81 23</t>
  </si>
  <si>
    <t xml:space="preserve">Split-System Air-Conditioners </t>
  </si>
  <si>
    <t>23 81 26</t>
  </si>
  <si>
    <t>Unitary Heat Pumps</t>
  </si>
  <si>
    <t xml:space="preserve">Air-Source Heat Pumps </t>
  </si>
  <si>
    <t>23 81 43</t>
  </si>
  <si>
    <t xml:space="preserve">Water-Source Heat Pumps </t>
  </si>
  <si>
    <t>23 81 46</t>
  </si>
  <si>
    <t xml:space="preserve">Convection Cooling Units </t>
  </si>
  <si>
    <t xml:space="preserve">Valance Cooling Units </t>
  </si>
  <si>
    <t xml:space="preserve">D3030.90 </t>
  </si>
  <si>
    <t>Cooling System Supplementary Components</t>
  </si>
  <si>
    <t xml:space="preserve">D3050 </t>
  </si>
  <si>
    <t>Facility HVAC Distribution Systems</t>
  </si>
  <si>
    <t xml:space="preserve">D3050.10 </t>
  </si>
  <si>
    <t>Facility Hydronic Distribution</t>
  </si>
  <si>
    <t xml:space="preserve">Hydronic Distribution Performance Requirements </t>
  </si>
  <si>
    <t>01 86 19</t>
  </si>
  <si>
    <t xml:space="preserve">Hot-Water Heating Piping Working Pressure and Temperature </t>
  </si>
  <si>
    <t xml:space="preserve">Chilled-Water Piping Working Pressure and Temperature </t>
  </si>
  <si>
    <t xml:space="preserve">Dual-Temperature Heating and Cooling </t>
  </si>
  <si>
    <t>Water Piping Working Pressure and Temperature</t>
  </si>
  <si>
    <t xml:space="preserve">Condenser-Water Piping Working Pressure and Temperature </t>
  </si>
  <si>
    <t xml:space="preserve">Glycol Cooling-Water Piping Working Pressure and Temperature </t>
  </si>
  <si>
    <t xml:space="preserve">Makeup-Water Piping Working Pressure and Temperature </t>
  </si>
  <si>
    <t xml:space="preserve">Condensate-Drain Piping Working Temperature </t>
  </si>
  <si>
    <t xml:space="preserve">Blowdown-Drain Piping Working Temperature </t>
  </si>
  <si>
    <t xml:space="preserve">Air-Vent Piping Temperature </t>
  </si>
  <si>
    <t xml:space="preserve">Hydronic Pumps Capacities </t>
  </si>
  <si>
    <t>Hydronic Piping System</t>
  </si>
  <si>
    <t xml:space="preserve">Hydronic Pumps </t>
  </si>
  <si>
    <t>23 21 23</t>
  </si>
  <si>
    <t xml:space="preserve">Hydronic Piping </t>
  </si>
  <si>
    <t>23 21 13</t>
  </si>
  <si>
    <t xml:space="preserve">Water Treatment for Hydronic Systems </t>
  </si>
  <si>
    <t>23 25 00</t>
  </si>
  <si>
    <t xml:space="preserve">D3050.30 </t>
  </si>
  <si>
    <t>Facility Steam Distribution</t>
  </si>
  <si>
    <t xml:space="preserve">Steam Distribution Performance Requirements </t>
  </si>
  <si>
    <t xml:space="preserve">High Pressure Steam Piping Working Pressure </t>
  </si>
  <si>
    <t xml:space="preserve">Low Pressure Steam Piping Working Pressure </t>
  </si>
  <si>
    <t xml:space="preserve">Condensate Piping Working Pressure and Pressure </t>
  </si>
  <si>
    <t xml:space="preserve">Steam Condensate Pump Capacity </t>
  </si>
  <si>
    <t>Steam Piping System</t>
  </si>
  <si>
    <t xml:space="preserve">Steam Condensate Pumps </t>
  </si>
  <si>
    <t>23 22 23</t>
  </si>
  <si>
    <t xml:space="preserve">Steam Piping </t>
  </si>
  <si>
    <t>23 22 13</t>
  </si>
  <si>
    <t xml:space="preserve">Water Treatment for Steam Systems </t>
  </si>
  <si>
    <t>23 25 19</t>
  </si>
  <si>
    <t xml:space="preserve">D3050.50 </t>
  </si>
  <si>
    <t>HVAC Air Distribution</t>
  </si>
  <si>
    <t xml:space="preserve">HVAC Air Distribution Performance Requirements </t>
  </si>
  <si>
    <t xml:space="preserve">Fan Total Airflow and External Static Pressure </t>
  </si>
  <si>
    <t xml:space="preserve">Pressure Class, Seal Class, and Leakage Class for Supply Ducts </t>
  </si>
  <si>
    <t xml:space="preserve">Pressure Class, Seal Class, and Leakage Class for Return Ducts </t>
  </si>
  <si>
    <t xml:space="preserve">Filtration Efficiency </t>
  </si>
  <si>
    <t>Air-Handling Units</t>
  </si>
  <si>
    <t xml:space="preserve">Indoor Central-Station Air-Handling Units </t>
  </si>
  <si>
    <t>23 73 00</t>
  </si>
  <si>
    <t xml:space="preserve">Packaged Outdoor HVAC Equipment </t>
  </si>
  <si>
    <t>23 74 00</t>
  </si>
  <si>
    <t xml:space="preserve">Custom-Packaged Outdoor HVAC Equipment </t>
  </si>
  <si>
    <t>23 75 00</t>
  </si>
  <si>
    <t xml:space="preserve">HVAC Air Distribution Components </t>
  </si>
  <si>
    <t>23 30 00</t>
  </si>
  <si>
    <t xml:space="preserve">HVAC Fans </t>
  </si>
  <si>
    <t>23 34 00</t>
  </si>
  <si>
    <t xml:space="preserve">HVAC Ducts and Casings </t>
  </si>
  <si>
    <t>23 31 00</t>
  </si>
  <si>
    <t xml:space="preserve">Air Plenums and Chases </t>
  </si>
  <si>
    <t>23 32 00</t>
  </si>
  <si>
    <t xml:space="preserve">Air Duct Accessories </t>
  </si>
  <si>
    <t>23 33 00</t>
  </si>
  <si>
    <t xml:space="preserve">Air Terminal Units </t>
  </si>
  <si>
    <t>23 36 00</t>
  </si>
  <si>
    <t xml:space="preserve">Air Outlets and Inlets </t>
  </si>
  <si>
    <t>23 37 00</t>
  </si>
  <si>
    <t xml:space="preserve">HVAC Air Cleaning Devices </t>
  </si>
  <si>
    <t>23 40 00</t>
  </si>
  <si>
    <t xml:space="preserve">Particulate Air Filtration </t>
  </si>
  <si>
    <t>23 41 00</t>
  </si>
  <si>
    <t xml:space="preserve">Gas-Phase Air Filtration </t>
  </si>
  <si>
    <t>23 42 00</t>
  </si>
  <si>
    <t xml:space="preserve">Electronic Air Cleaners </t>
  </si>
  <si>
    <t>23 43 00</t>
  </si>
  <si>
    <t xml:space="preserve">Humidity Control </t>
  </si>
  <si>
    <t>23 84 00</t>
  </si>
  <si>
    <t>D3050.90</t>
  </si>
  <si>
    <t>Facility Distribution Systems Supplementary Components</t>
  </si>
  <si>
    <t>23 05 16</t>
  </si>
  <si>
    <t>23 05 33</t>
  </si>
  <si>
    <t xml:space="preserve">D3060 </t>
  </si>
  <si>
    <t>Ventilation</t>
  </si>
  <si>
    <t xml:space="preserve">D3060.10 </t>
  </si>
  <si>
    <t>Supply Air</t>
  </si>
  <si>
    <t xml:space="preserve">Supply Air HVAC Fans </t>
  </si>
  <si>
    <t xml:space="preserve">Supply Air Ducts and Casings </t>
  </si>
  <si>
    <t xml:space="preserve">Supply Air Plenums and Chases </t>
  </si>
  <si>
    <t xml:space="preserve">Supply Air Duct Accessories </t>
  </si>
  <si>
    <t xml:space="preserve">Supply Air Terminal Units </t>
  </si>
  <si>
    <t xml:space="preserve">Supply Air Outlets </t>
  </si>
  <si>
    <t xml:space="preserve">D3060.20 </t>
  </si>
  <si>
    <t>Return Air</t>
  </si>
  <si>
    <t xml:space="preserve">Return Air HVAC Fans </t>
  </si>
  <si>
    <t xml:space="preserve">Return Air Ducts and Casings </t>
  </si>
  <si>
    <t xml:space="preserve">Return Air Plenums and Chases </t>
  </si>
  <si>
    <t xml:space="preserve">Return Air Duct Accessories </t>
  </si>
  <si>
    <t xml:space="preserve">Return Air Outlets and Inlets </t>
  </si>
  <si>
    <t xml:space="preserve">D3060.30 </t>
  </si>
  <si>
    <t>Exhaust Air</t>
  </si>
  <si>
    <t xml:space="preserve">Special Exhaust Systems </t>
  </si>
  <si>
    <t>23 35 00</t>
  </si>
  <si>
    <t>Air-Borne Particulate Collection Systems</t>
  </si>
  <si>
    <t xml:space="preserve">Sawdust Collection Systems </t>
  </si>
  <si>
    <t>23 35 13.13</t>
  </si>
  <si>
    <t xml:space="preserve">Engine Exhaust Systems </t>
  </si>
  <si>
    <t>23 35 16</t>
  </si>
  <si>
    <t xml:space="preserve">Ventilation Hoods </t>
  </si>
  <si>
    <t>23 38 00</t>
  </si>
  <si>
    <t xml:space="preserve">Commercial Kitchen Hoods </t>
  </si>
  <si>
    <t>23 38 13</t>
  </si>
  <si>
    <t xml:space="preserve">Fume Hood Exhaust </t>
  </si>
  <si>
    <t>23 38 16</t>
  </si>
  <si>
    <t xml:space="preserve">Exhaust Air HVAC Fans </t>
  </si>
  <si>
    <t xml:space="preserve">Exhaust Air Ducts and Casings </t>
  </si>
  <si>
    <t xml:space="preserve">Exhaust Air Plenums and Chases </t>
  </si>
  <si>
    <t xml:space="preserve">Exhaust Air Duct Accessories </t>
  </si>
  <si>
    <t xml:space="preserve">Exhaust Air Inlets </t>
  </si>
  <si>
    <t xml:space="preserve">D3060.40 </t>
  </si>
  <si>
    <t>Outside Air</t>
  </si>
  <si>
    <t xml:space="preserve">Outside Air HVAC Fans </t>
  </si>
  <si>
    <t xml:space="preserve">Outside Air Ducts and Casings </t>
  </si>
  <si>
    <t xml:space="preserve">Outside Air Plenums and Chases </t>
  </si>
  <si>
    <t xml:space="preserve">Outside Air Duct Accessories </t>
  </si>
  <si>
    <t xml:space="preserve">Outside Air Terminal Units </t>
  </si>
  <si>
    <t xml:space="preserve">Outside Air Outlets and Inlets </t>
  </si>
  <si>
    <t xml:space="preserve">D3060.60 </t>
  </si>
  <si>
    <t>Air-to-Air Energy Recovery</t>
  </si>
  <si>
    <t xml:space="preserve">Air-to-Air Energy Recovery </t>
  </si>
  <si>
    <t>23 72 00</t>
  </si>
  <si>
    <t xml:space="preserve">D3060.70 </t>
  </si>
  <si>
    <t>HVAC Air Cleaning</t>
  </si>
  <si>
    <t xml:space="preserve">HVAC Air Cleaning </t>
  </si>
  <si>
    <t xml:space="preserve">D3060.90 </t>
  </si>
  <si>
    <t>Ventilation Supplementary Components</t>
  </si>
  <si>
    <t xml:space="preserve">D3070 </t>
  </si>
  <si>
    <t>Special Purpose HVAC Systems</t>
  </si>
  <si>
    <t xml:space="preserve">D3070.10 </t>
  </si>
  <si>
    <t>Snow Melting</t>
  </si>
  <si>
    <t xml:space="preserve">Radiant-Heating Electric Cables </t>
  </si>
  <si>
    <t>23 83 13</t>
  </si>
  <si>
    <t xml:space="preserve">Radiant-Heating Hydronic Piping </t>
  </si>
  <si>
    <t>23 83 16</t>
  </si>
  <si>
    <t>D40</t>
  </si>
  <si>
    <t>FIRE PROTECTION</t>
  </si>
  <si>
    <t xml:space="preserve">D4010 </t>
  </si>
  <si>
    <t>Fire Suppression</t>
  </si>
  <si>
    <t>21 00 00</t>
  </si>
  <si>
    <t xml:space="preserve">D4010.10 </t>
  </si>
  <si>
    <t>Water-Based Fire-Suppression</t>
  </si>
  <si>
    <t xml:space="preserve">Water-Based Fire-Suppression </t>
  </si>
  <si>
    <t>21 10 00</t>
  </si>
  <si>
    <t xml:space="preserve">Water-Based Fire Suppression Performance Requirements </t>
  </si>
  <si>
    <t>01 86 13</t>
  </si>
  <si>
    <t xml:space="preserve">Sprinkler Occupancy Hazard Classifications </t>
  </si>
  <si>
    <t xml:space="preserve">Standard-Pressure Piping Working Pressure </t>
  </si>
  <si>
    <t xml:space="preserve">High-Pressure Piping Working Pressure </t>
  </si>
  <si>
    <t xml:space="preserve">Fire-Suppression Water Storage </t>
  </si>
  <si>
    <t>21 40 00</t>
  </si>
  <si>
    <t xml:space="preserve">Fire Pumps </t>
  </si>
  <si>
    <t>21 30 00</t>
  </si>
  <si>
    <t xml:space="preserve">Fire-Suppression Piping </t>
  </si>
  <si>
    <t>21 11 00</t>
  </si>
  <si>
    <t xml:space="preserve">Fire-Suppression Standpipes </t>
  </si>
  <si>
    <t>21 12 00</t>
  </si>
  <si>
    <t xml:space="preserve">Fire-Suppression Sprinkler Systems </t>
  </si>
  <si>
    <t>21 13 00</t>
  </si>
  <si>
    <t xml:space="preserve">Wet-Pipe Sprinkler Systems </t>
  </si>
  <si>
    <t>21 13 13</t>
  </si>
  <si>
    <t xml:space="preserve">Dry-Pipe Sprinkler Systems </t>
  </si>
  <si>
    <t>21 13 16</t>
  </si>
  <si>
    <t xml:space="preserve">Precaution Sprinkler Systems </t>
  </si>
  <si>
    <t>21 13 19</t>
  </si>
  <si>
    <t>Combined Dry-Pipe and Precaution  Sprinkler Systems</t>
  </si>
  <si>
    <t>21 13 23</t>
  </si>
  <si>
    <t>Deluge Fire-Suppression Sprinkler Systems</t>
  </si>
  <si>
    <t>21 13 26</t>
  </si>
  <si>
    <t xml:space="preserve">Water Spray Fixed Systems </t>
  </si>
  <si>
    <t>21 13 29</t>
  </si>
  <si>
    <t xml:space="preserve">Antifreeze Sprinkler Systems </t>
  </si>
  <si>
    <t>21 13 36</t>
  </si>
  <si>
    <t xml:space="preserve">Foam-Water Systems </t>
  </si>
  <si>
    <t>21 13 39</t>
  </si>
  <si>
    <t xml:space="preserve">D4010.50 </t>
  </si>
  <si>
    <t>Fire-Extinguishing</t>
  </si>
  <si>
    <t xml:space="preserve">Fire-Extinguishing </t>
  </si>
  <si>
    <t>21 20 00</t>
  </si>
  <si>
    <t xml:space="preserve">Carbon-Dioxide Fire-Extinguishing Systems </t>
  </si>
  <si>
    <t>21 21 00</t>
  </si>
  <si>
    <t xml:space="preserve">Clean-Agent Fire-Extinguishing Systems </t>
  </si>
  <si>
    <t>21 22 00</t>
  </si>
  <si>
    <t xml:space="preserve">Wet-Chemical Fire-Extinguishing Systems </t>
  </si>
  <si>
    <t>21 23 00</t>
  </si>
  <si>
    <t xml:space="preserve">Dry-Chemical Fire-Extinguishing Systems </t>
  </si>
  <si>
    <t>21 24 00</t>
  </si>
  <si>
    <t xml:space="preserve">D4010.90 </t>
  </si>
  <si>
    <t>Fire Suppression Supplementary Components</t>
  </si>
  <si>
    <t xml:space="preserve">Common Work Results for Fire Suppression </t>
  </si>
  <si>
    <t>21 05 00</t>
  </si>
  <si>
    <t>21 05 16</t>
  </si>
  <si>
    <t>21 05 19</t>
  </si>
  <si>
    <t>21 05 23</t>
  </si>
  <si>
    <t>21 05 29</t>
  </si>
  <si>
    <t>21 05 33</t>
  </si>
  <si>
    <t>21 05 48</t>
  </si>
  <si>
    <t>21 05 53</t>
  </si>
  <si>
    <t>21 07 00</t>
  </si>
  <si>
    <t>21 09 00</t>
  </si>
  <si>
    <t xml:space="preserve">D4030 </t>
  </si>
  <si>
    <t>Fire Protection Specialties</t>
  </si>
  <si>
    <t>10 44 00</t>
  </si>
  <si>
    <t xml:space="preserve">D4030.10 </t>
  </si>
  <si>
    <t>Fire Protection Cabinets</t>
  </si>
  <si>
    <t xml:space="preserve">Fire Protection Cabinets </t>
  </si>
  <si>
    <t>10 44 13</t>
  </si>
  <si>
    <t>D4030.30</t>
  </si>
  <si>
    <t>Fire Extinguishers</t>
  </si>
  <si>
    <t xml:space="preserve">Fire Extinguishers </t>
  </si>
  <si>
    <t>10 44 16</t>
  </si>
  <si>
    <t xml:space="preserve">D4030.50 </t>
  </si>
  <si>
    <t>Breathing Air Replenishment Systems</t>
  </si>
  <si>
    <t xml:space="preserve">Breathing Air Replenishment Systems </t>
  </si>
  <si>
    <t>10 44 33</t>
  </si>
  <si>
    <t xml:space="preserve">D4030.70 </t>
  </si>
  <si>
    <t>Fire Extinguisher Accessories</t>
  </si>
  <si>
    <t xml:space="preserve">Fire Extinguisher Accessories </t>
  </si>
  <si>
    <t>10 44 43</t>
  </si>
  <si>
    <t xml:space="preserve">D50 </t>
  </si>
  <si>
    <t>ELECTRICAL</t>
  </si>
  <si>
    <t xml:space="preserve">D5010 </t>
  </si>
  <si>
    <t>Facility Power Generation</t>
  </si>
  <si>
    <t xml:space="preserve">D5010.10 </t>
  </si>
  <si>
    <t>Packaged Generator Assemblies</t>
  </si>
  <si>
    <t>26 32 00</t>
  </si>
  <si>
    <t xml:space="preserve">Engine Generators </t>
  </si>
  <si>
    <t>26 32 13</t>
  </si>
  <si>
    <t xml:space="preserve">Steam-Turbine Generators </t>
  </si>
  <si>
    <t>26 32 16</t>
  </si>
  <si>
    <t xml:space="preserve">Hydro-Turbine Generators </t>
  </si>
  <si>
    <t>26 32 19</t>
  </si>
  <si>
    <t xml:space="preserve">Wind Energy Equipment </t>
  </si>
  <si>
    <t>26 32 23</t>
  </si>
  <si>
    <t xml:space="preserve">Frequency Converters </t>
  </si>
  <si>
    <t>26 32 26</t>
  </si>
  <si>
    <t xml:space="preserve">Rotary Converters </t>
  </si>
  <si>
    <t>26 32 29</t>
  </si>
  <si>
    <t xml:space="preserve">Uninterruptible Power Systems </t>
  </si>
  <si>
    <t>26 32 33</t>
  </si>
  <si>
    <t xml:space="preserve">D5010.20 </t>
  </si>
  <si>
    <t>Battery Equipment</t>
  </si>
  <si>
    <t xml:space="preserve">Battery Equipment </t>
  </si>
  <si>
    <t xml:space="preserve">26 33 00 </t>
  </si>
  <si>
    <t xml:space="preserve">Batteries </t>
  </si>
  <si>
    <t>26 33 13</t>
  </si>
  <si>
    <t xml:space="preserve">Battery Racks </t>
  </si>
  <si>
    <t>26 33 16</t>
  </si>
  <si>
    <t xml:space="preserve">Battery Units </t>
  </si>
  <si>
    <t>26 33 19</t>
  </si>
  <si>
    <t xml:space="preserve">Central Battery Equipment </t>
  </si>
  <si>
    <t>26 33 23</t>
  </si>
  <si>
    <t xml:space="preserve">Static Power Converters </t>
  </si>
  <si>
    <t>26 33 33</t>
  </si>
  <si>
    <t xml:space="preserve">Battery Chargers </t>
  </si>
  <si>
    <t>26 33 43</t>
  </si>
  <si>
    <t xml:space="preserve">Battery Monitoring </t>
  </si>
  <si>
    <t>26 33 46</t>
  </si>
  <si>
    <t xml:space="preserve">Static Uninterruptible Power Supply </t>
  </si>
  <si>
    <t>26 33 53</t>
  </si>
  <si>
    <t xml:space="preserve">D5010.30 </t>
  </si>
  <si>
    <t>Photovoltaic Collectors</t>
  </si>
  <si>
    <t xml:space="preserve">Photovoltaic Collectors </t>
  </si>
  <si>
    <t>26 31 00</t>
  </si>
  <si>
    <t xml:space="preserve">D5010.40 </t>
  </si>
  <si>
    <t>Fuel Cells</t>
  </si>
  <si>
    <t xml:space="preserve">Fuel Cells </t>
  </si>
  <si>
    <t>48 18 00</t>
  </si>
  <si>
    <t xml:space="preserve">D5010.60 </t>
  </si>
  <si>
    <t>Power Filtering and Conditioning</t>
  </si>
  <si>
    <t xml:space="preserve">Capacitors </t>
  </si>
  <si>
    <t>26 35 13</t>
  </si>
  <si>
    <t xml:space="preserve">Chokes and Inductors </t>
  </si>
  <si>
    <t>26 35 16</t>
  </si>
  <si>
    <t xml:space="preserve">Electromagnetic-Interference Filters </t>
  </si>
  <si>
    <t>26 35 23</t>
  </si>
  <si>
    <t xml:space="preserve">Harmonic Filters </t>
  </si>
  <si>
    <t>26 35 26</t>
  </si>
  <si>
    <t xml:space="preserve">Power Factor Correction Equipment </t>
  </si>
  <si>
    <t>26 35 33</t>
  </si>
  <si>
    <t xml:space="preserve">Slip Controllers </t>
  </si>
  <si>
    <t>26 35 36</t>
  </si>
  <si>
    <t xml:space="preserve">Static-Frequency Converters </t>
  </si>
  <si>
    <t>26 35 43</t>
  </si>
  <si>
    <t xml:space="preserve">Radio-Frequency-Interference Filters </t>
  </si>
  <si>
    <t>26 35 46</t>
  </si>
  <si>
    <t xml:space="preserve">Voltage Regulators </t>
  </si>
  <si>
    <t>26 35 53</t>
  </si>
  <si>
    <t xml:space="preserve">D5010.70 </t>
  </si>
  <si>
    <t>Transfer Switches</t>
  </si>
  <si>
    <t xml:space="preserve">Transfer Switches </t>
  </si>
  <si>
    <t>26 36 00</t>
  </si>
  <si>
    <t>D5010.90</t>
  </si>
  <si>
    <t>Facility Power Generation Supplementary Components</t>
  </si>
  <si>
    <t xml:space="preserve">Electrical Metal Supports </t>
  </si>
  <si>
    <t>05 45 16</t>
  </si>
  <si>
    <t xml:space="preserve">Common Work Results for Electrical </t>
  </si>
  <si>
    <t>26 05 00</t>
  </si>
  <si>
    <t xml:space="preserve">Grounding and Bonding </t>
  </si>
  <si>
    <t>26 05 26</t>
  </si>
  <si>
    <t>26 05 29</t>
  </si>
  <si>
    <t xml:space="preserve">Raceways and Boxes </t>
  </si>
  <si>
    <t>26 05 33</t>
  </si>
  <si>
    <t>26 05 48</t>
  </si>
  <si>
    <t>26 05 53</t>
  </si>
  <si>
    <t xml:space="preserve">Wiring Connectors </t>
  </si>
  <si>
    <t>26 05 83</t>
  </si>
  <si>
    <t>26 09 00</t>
  </si>
  <si>
    <t xml:space="preserve">D5020 </t>
  </si>
  <si>
    <t>Electrical Service and Distribution</t>
  </si>
  <si>
    <t xml:space="preserve">D5020.10 </t>
  </si>
  <si>
    <t>Electrical Service</t>
  </si>
  <si>
    <t xml:space="preserve">Electrical Service </t>
  </si>
  <si>
    <t>26 21 00</t>
  </si>
  <si>
    <t xml:space="preserve">Electricity Metering </t>
  </si>
  <si>
    <t>26 16 00</t>
  </si>
  <si>
    <t xml:space="preserve">Substations </t>
  </si>
  <si>
    <t>26 11 00</t>
  </si>
  <si>
    <t xml:space="preserve">Transformers </t>
  </si>
  <si>
    <t>26 12 00</t>
  </si>
  <si>
    <t>26 22 00</t>
  </si>
  <si>
    <t xml:space="preserve">Switchgear and Switchboards </t>
  </si>
  <si>
    <t>26 13 00</t>
  </si>
  <si>
    <t>26 23 00</t>
  </si>
  <si>
    <t xml:space="preserve">Protection Devices </t>
  </si>
  <si>
    <t>26 18 00</t>
  </si>
  <si>
    <t xml:space="preserve">D5020.30 </t>
  </si>
  <si>
    <t>Power Distribution</t>
  </si>
  <si>
    <t xml:space="preserve">Power Distribution </t>
  </si>
  <si>
    <t>26 20 00</t>
  </si>
  <si>
    <t xml:space="preserve">Switchboards and Panelboards </t>
  </si>
  <si>
    <t>26 24 00</t>
  </si>
  <si>
    <t xml:space="preserve">Switchboards </t>
  </si>
  <si>
    <t>26 24 13</t>
  </si>
  <si>
    <t xml:space="preserve">Panelboards </t>
  </si>
  <si>
    <t>26 24 16</t>
  </si>
  <si>
    <t xml:space="preserve">Motor-Control Centers </t>
  </si>
  <si>
    <t>26 24 19</t>
  </si>
  <si>
    <t xml:space="preserve">Bus Assemblies </t>
  </si>
  <si>
    <t>26 25 00</t>
  </si>
  <si>
    <t xml:space="preserve">Distribution Equipment </t>
  </si>
  <si>
    <t>26 27 00</t>
  </si>
  <si>
    <t xml:space="preserve">Electrical Cabinets and Enclosures </t>
  </si>
  <si>
    <t>26 27 16</t>
  </si>
  <si>
    <t>Electrical Wiring System</t>
  </si>
  <si>
    <t xml:space="preserve">Raceways and Enclosures </t>
  </si>
  <si>
    <t xml:space="preserve">Ducts </t>
  </si>
  <si>
    <t>26 05 43</t>
  </si>
  <si>
    <t xml:space="preserve">Cable Trays </t>
  </si>
  <si>
    <t>26 05 36</t>
  </si>
  <si>
    <t xml:space="preserve">Wiring </t>
  </si>
  <si>
    <t>26 05 13</t>
  </si>
  <si>
    <t xml:space="preserve">D5020.70 </t>
  </si>
  <si>
    <t>Facility Grounding</t>
  </si>
  <si>
    <t xml:space="preserve">Facility Grounding </t>
  </si>
  <si>
    <t xml:space="preserve">Raceways </t>
  </si>
  <si>
    <t>D5020.90</t>
  </si>
  <si>
    <t>Electrical Service and Distribution Supplementary Components</t>
  </si>
  <si>
    <t xml:space="preserve">Utility Poles </t>
  </si>
  <si>
    <t>26 05 46</t>
  </si>
  <si>
    <t xml:space="preserve">D5030 </t>
  </si>
  <si>
    <t>General Purpose Electrical Power</t>
  </si>
  <si>
    <t xml:space="preserve">D5030.10 </t>
  </si>
  <si>
    <t>Branch Wiring System</t>
  </si>
  <si>
    <t>26 05 19</t>
  </si>
  <si>
    <t xml:space="preserve">D5030.50 </t>
  </si>
  <si>
    <t>Wiring Devices</t>
  </si>
  <si>
    <t xml:space="preserve">Wiring Devices </t>
  </si>
  <si>
    <t>26 27 26</t>
  </si>
  <si>
    <t>D5030.90</t>
  </si>
  <si>
    <t>General Purpose Electrical Power Supplementary Components</t>
  </si>
  <si>
    <t xml:space="preserve">D5040 </t>
  </si>
  <si>
    <t>Lighting</t>
  </si>
  <si>
    <t>26 50 00</t>
  </si>
  <si>
    <t xml:space="preserve">D5040.10 </t>
  </si>
  <si>
    <t>Lighting Control</t>
  </si>
  <si>
    <t xml:space="preserve">Lighting Control </t>
  </si>
  <si>
    <t>26 09 23</t>
  </si>
  <si>
    <t xml:space="preserve">Lighting Control Devices </t>
  </si>
  <si>
    <t xml:space="preserve">Lighting Control Panels </t>
  </si>
  <si>
    <t>26 09 26</t>
  </si>
  <si>
    <t xml:space="preserve">Central Dimming Control </t>
  </si>
  <si>
    <t>26 09 33</t>
  </si>
  <si>
    <t xml:space="preserve">Modular Dimming Control </t>
  </si>
  <si>
    <t>26 09 36</t>
  </si>
  <si>
    <t xml:space="preserve">Network Lighting Control </t>
  </si>
  <si>
    <t>26 09 43</t>
  </si>
  <si>
    <t xml:space="preserve">Theatrical Lighting Control </t>
  </si>
  <si>
    <t>26 09 61</t>
  </si>
  <si>
    <t xml:space="preserve">D5040.20 </t>
  </si>
  <si>
    <t>Branch Wiring for Lighting</t>
  </si>
  <si>
    <t xml:space="preserve">D5040.50 </t>
  </si>
  <si>
    <t>Lighting Fixtures</t>
  </si>
  <si>
    <t xml:space="preserve">Interior Lighting </t>
  </si>
  <si>
    <t>26 51 00</t>
  </si>
  <si>
    <t xml:space="preserve">Emergency Lighting </t>
  </si>
  <si>
    <t>26 52 00</t>
  </si>
  <si>
    <t xml:space="preserve">Exit Signs </t>
  </si>
  <si>
    <t>26 53 00</t>
  </si>
  <si>
    <t xml:space="preserve">Classified Location Lighting </t>
  </si>
  <si>
    <t>26 54 00</t>
  </si>
  <si>
    <t xml:space="preserve">Special Purpose Lighting </t>
  </si>
  <si>
    <t>26 55 00</t>
  </si>
  <si>
    <t xml:space="preserve">Outline Lighting </t>
  </si>
  <si>
    <t>26 55 23</t>
  </si>
  <si>
    <t xml:space="preserve">Underwater Lighting </t>
  </si>
  <si>
    <t>26 55 29</t>
  </si>
  <si>
    <t xml:space="preserve">Hazard Warning Lighting </t>
  </si>
  <si>
    <t>26 55 33</t>
  </si>
  <si>
    <t xml:space="preserve">Obstruction Lighting </t>
  </si>
  <si>
    <t>26 55 36</t>
  </si>
  <si>
    <t xml:space="preserve">Helipad Lighting </t>
  </si>
  <si>
    <t>26 55 39</t>
  </si>
  <si>
    <t xml:space="preserve">Security Lighting </t>
  </si>
  <si>
    <t>26 55 53</t>
  </si>
  <si>
    <t xml:space="preserve">Display Lighting </t>
  </si>
  <si>
    <t>26 55 59</t>
  </si>
  <si>
    <t xml:space="preserve">Theatrical Lighting </t>
  </si>
  <si>
    <t>26 55 61</t>
  </si>
  <si>
    <t xml:space="preserve">Detention Lighting </t>
  </si>
  <si>
    <t>26 55 63</t>
  </si>
  <si>
    <t xml:space="preserve">Healthcare Lighting </t>
  </si>
  <si>
    <t>26 55 70</t>
  </si>
  <si>
    <t>D5040.90</t>
  </si>
  <si>
    <t>Lighting Supplementary Components</t>
  </si>
  <si>
    <t xml:space="preserve">D5080 </t>
  </si>
  <si>
    <t>Miscellaneous Electrical Systems</t>
  </si>
  <si>
    <t xml:space="preserve">D5080.10 </t>
  </si>
  <si>
    <t>Lightning Protection</t>
  </si>
  <si>
    <t xml:space="preserve">Lightning Protection </t>
  </si>
  <si>
    <t>26 41 00</t>
  </si>
  <si>
    <t xml:space="preserve">Lightning Protection Performance Requirements </t>
  </si>
  <si>
    <t>01 86 26</t>
  </si>
  <si>
    <t xml:space="preserve">Lightning Protection for Structures </t>
  </si>
  <si>
    <t>26 41 13</t>
  </si>
  <si>
    <t xml:space="preserve">Lightning Protection and Dissipation </t>
  </si>
  <si>
    <t>26 41 16</t>
  </si>
  <si>
    <t xml:space="preserve">Early Streamer Emission Lightning Protection </t>
  </si>
  <si>
    <t>26 41 19</t>
  </si>
  <si>
    <t xml:space="preserve">Lightning Protection Surge Arresters and Suppressors </t>
  </si>
  <si>
    <t>26 41 23</t>
  </si>
  <si>
    <t xml:space="preserve">D5080.40 </t>
  </si>
  <si>
    <t>Cathodic Protection</t>
  </si>
  <si>
    <t xml:space="preserve">Cathodic Protection </t>
  </si>
  <si>
    <t>26 42 00</t>
  </si>
  <si>
    <t xml:space="preserve">Cathodic Protection Performance Requirements </t>
  </si>
  <si>
    <t xml:space="preserve">Passive Cathodic Protection for Underground and Submerged Piping </t>
  </si>
  <si>
    <t>26 42 13</t>
  </si>
  <si>
    <t xml:space="preserve">Passive Cathodic Protection for Underground Storage Tanks </t>
  </si>
  <si>
    <t>26 42 16</t>
  </si>
  <si>
    <t xml:space="preserve">D5080.70 </t>
  </si>
  <si>
    <t>Transient Voltage Suppression</t>
  </si>
  <si>
    <t xml:space="preserve">Transient Voltage Suppression </t>
  </si>
  <si>
    <t>26 43 00</t>
  </si>
  <si>
    <t>D5080.90</t>
  </si>
  <si>
    <t>Miscellaneous Electrical Systems Supplementary Components</t>
  </si>
  <si>
    <t>D60</t>
  </si>
  <si>
    <t>COMMUNICATIONS</t>
  </si>
  <si>
    <t xml:space="preserve">D6010 </t>
  </si>
  <si>
    <t>Data Communications</t>
  </si>
  <si>
    <t>27 20 00</t>
  </si>
  <si>
    <t xml:space="preserve">D6010.10 </t>
  </si>
  <si>
    <t>Data Communications Network Equipment</t>
  </si>
  <si>
    <t xml:space="preserve">Data Communications Network Equipment </t>
  </si>
  <si>
    <t>27 21 00</t>
  </si>
  <si>
    <t xml:space="preserve">Data Communications Firewalls </t>
  </si>
  <si>
    <t>27 21 13</t>
  </si>
  <si>
    <t xml:space="preserve">Data Communications Routers, CSU/DSU, Multiplexers, Codecs, and Modems </t>
  </si>
  <si>
    <t>27 21 16</t>
  </si>
  <si>
    <t xml:space="preserve">Data Communications Network Management </t>
  </si>
  <si>
    <t>27 21 26</t>
  </si>
  <si>
    <t xml:space="preserve">Data Communications Switches and Hubs </t>
  </si>
  <si>
    <t>27 21 29</t>
  </si>
  <si>
    <t xml:space="preserve">Data Communications Wireless Access Points </t>
  </si>
  <si>
    <t>27 21 33</t>
  </si>
  <si>
    <t xml:space="preserve">D6010.20 </t>
  </si>
  <si>
    <t>Data Communications Hardware</t>
  </si>
  <si>
    <t xml:space="preserve">Data Communications Hardware </t>
  </si>
  <si>
    <t>27 22 00</t>
  </si>
  <si>
    <t xml:space="preserve">Data Communications Mainframes </t>
  </si>
  <si>
    <t>27 22 13</t>
  </si>
  <si>
    <t xml:space="preserve">Data Communications Storage and Backup </t>
  </si>
  <si>
    <t>27 22 16</t>
  </si>
  <si>
    <t xml:space="preserve">Data Communications Servers </t>
  </si>
  <si>
    <t>27 22 19</t>
  </si>
  <si>
    <t xml:space="preserve">Data Communications Desktops </t>
  </si>
  <si>
    <t>27 22 23</t>
  </si>
  <si>
    <t xml:space="preserve">Data Communications Laptops </t>
  </si>
  <si>
    <t>27 22 26</t>
  </si>
  <si>
    <t xml:space="preserve">Data Communications Handhelds </t>
  </si>
  <si>
    <t>27 22 29</t>
  </si>
  <si>
    <t xml:space="preserve">D6010.30 </t>
  </si>
  <si>
    <t>Data Communications Peripheral Data Equipment</t>
  </si>
  <si>
    <t xml:space="preserve">Data Communications Peripheral Data Equipment </t>
  </si>
  <si>
    <t>27 24 00</t>
  </si>
  <si>
    <t xml:space="preserve">Printers </t>
  </si>
  <si>
    <t>27 24 13</t>
  </si>
  <si>
    <t xml:space="preserve">Scanners </t>
  </si>
  <si>
    <t>27 24 16</t>
  </si>
  <si>
    <t xml:space="preserve">External Devices </t>
  </si>
  <si>
    <t>27 24 19</t>
  </si>
  <si>
    <t xml:space="preserve">Audio-Video Devices </t>
  </si>
  <si>
    <t>27 24 23</t>
  </si>
  <si>
    <t xml:space="preserve">Virtual Reality Equipment </t>
  </si>
  <si>
    <t>27 24 26</t>
  </si>
  <si>
    <t xml:space="preserve">Disaster Recovery Equipment </t>
  </si>
  <si>
    <t>27 24 29</t>
  </si>
  <si>
    <t xml:space="preserve">D6010.50 </t>
  </si>
  <si>
    <t>Data Communications Software</t>
  </si>
  <si>
    <t xml:space="preserve">Data Communications Software </t>
  </si>
  <si>
    <t>27 25 00</t>
  </si>
  <si>
    <t xml:space="preserve">Virus Protection Software </t>
  </si>
  <si>
    <t>27 25 13</t>
  </si>
  <si>
    <t xml:space="preserve">Application Suites </t>
  </si>
  <si>
    <t>27 25 16</t>
  </si>
  <si>
    <t xml:space="preserve">Email Software </t>
  </si>
  <si>
    <t>27 25 19</t>
  </si>
  <si>
    <t xml:space="preserve">Graphics/Multimedia Software </t>
  </si>
  <si>
    <t>27 25 23</t>
  </si>
  <si>
    <t xml:space="preserve">Customer Relationship Management Software </t>
  </si>
  <si>
    <t>27 25 26</t>
  </si>
  <si>
    <t xml:space="preserve">Operating System Software </t>
  </si>
  <si>
    <t>27 25 29</t>
  </si>
  <si>
    <t xml:space="preserve">Database Software </t>
  </si>
  <si>
    <t>27 25 33</t>
  </si>
  <si>
    <t xml:space="preserve">Virtual Private Network Software </t>
  </si>
  <si>
    <t>27 25 37</t>
  </si>
  <si>
    <t xml:space="preserve">Internet Conferencing Software </t>
  </si>
  <si>
    <t>27 25 39</t>
  </si>
  <si>
    <t>D6010.60</t>
  </si>
  <si>
    <t>Data Communication Program and Integration Services</t>
  </si>
  <si>
    <t xml:space="preserve">Data Communication Program and Integration Services </t>
  </si>
  <si>
    <t>27 26 00</t>
  </si>
  <si>
    <t xml:space="preserve">Web Development </t>
  </si>
  <si>
    <t>27 26 13</t>
  </si>
  <si>
    <t xml:space="preserve">Database Development </t>
  </si>
  <si>
    <t>27 26 16</t>
  </si>
  <si>
    <t xml:space="preserve">Application Development </t>
  </si>
  <si>
    <t>27 26 19</t>
  </si>
  <si>
    <t xml:space="preserve">Network Integration Requirements </t>
  </si>
  <si>
    <t>27 26 23</t>
  </si>
  <si>
    <t xml:space="preserve">Data Communications Integration Requirements </t>
  </si>
  <si>
    <t>27 26 26</t>
  </si>
  <si>
    <t xml:space="preserve">D6020 </t>
  </si>
  <si>
    <t>Voice Communications</t>
  </si>
  <si>
    <t>27 30 00</t>
  </si>
  <si>
    <t>D6020.10</t>
  </si>
  <si>
    <t>Voice Communications Switching and Routing Equipment</t>
  </si>
  <si>
    <t xml:space="preserve">Voice Communications Switching and Routing Equipment </t>
  </si>
  <si>
    <t>27 31 00</t>
  </si>
  <si>
    <t xml:space="preserve">PDX/Key Systems </t>
  </si>
  <si>
    <t>27 31 13</t>
  </si>
  <si>
    <t xml:space="preserve">Internet Protocol Voice Switches </t>
  </si>
  <si>
    <t>27 31 23</t>
  </si>
  <si>
    <t xml:space="preserve">D6020.20 </t>
  </si>
  <si>
    <t>Voice Communications Terminal Equipment</t>
  </si>
  <si>
    <t xml:space="preserve">Voice Communications Terminal Equipment </t>
  </si>
  <si>
    <t>27 32 00</t>
  </si>
  <si>
    <t xml:space="preserve">Telephone Sets </t>
  </si>
  <si>
    <t>27 32 13</t>
  </si>
  <si>
    <t xml:space="preserve">Wireless Transceivers </t>
  </si>
  <si>
    <t>27 32 16</t>
  </si>
  <si>
    <t xml:space="preserve">Elevator Telephones </t>
  </si>
  <si>
    <t>27 32 23</t>
  </si>
  <si>
    <t xml:space="preserve">Ring-Down Emergency Telephones </t>
  </si>
  <si>
    <t>27 32 26</t>
  </si>
  <si>
    <t xml:space="preserve">Facsimiles and Modems </t>
  </si>
  <si>
    <t>27 32 29</t>
  </si>
  <si>
    <t xml:space="preserve">TTY equipment </t>
  </si>
  <si>
    <t>27 32 36</t>
  </si>
  <si>
    <t xml:space="preserve">Radio Communications Equipment </t>
  </si>
  <si>
    <t>27 32 43</t>
  </si>
  <si>
    <t>D6020.30</t>
  </si>
  <si>
    <t>Voice Communications Messaging</t>
  </si>
  <si>
    <t xml:space="preserve">Voice Communications Messaging </t>
  </si>
  <si>
    <t>27 33 00</t>
  </si>
  <si>
    <t xml:space="preserve">Voice Mail and Auto Attendant </t>
  </si>
  <si>
    <t>27 33 16</t>
  </si>
  <si>
    <t xml:space="preserve">Interactive Voice Response </t>
  </si>
  <si>
    <t>27 33 23</t>
  </si>
  <si>
    <t xml:space="preserve">Facsimile Servers </t>
  </si>
  <si>
    <t>27 33 26</t>
  </si>
  <si>
    <t>D6020.40</t>
  </si>
  <si>
    <t>Call Accounting</t>
  </si>
  <si>
    <t xml:space="preserve">Call Accounting </t>
  </si>
  <si>
    <t>27 34 00</t>
  </si>
  <si>
    <t xml:space="preserve">Toll Fraud Equipment and Software </t>
  </si>
  <si>
    <t>27 34 13</t>
  </si>
  <si>
    <t xml:space="preserve">Telemanagement Software </t>
  </si>
  <si>
    <t>27 34 16</t>
  </si>
  <si>
    <t>D6020.50</t>
  </si>
  <si>
    <t>Call Management</t>
  </si>
  <si>
    <t xml:space="preserve">Call Management </t>
  </si>
  <si>
    <t>27 35 00</t>
  </si>
  <si>
    <t xml:space="preserve">Digital Voice Announcers </t>
  </si>
  <si>
    <t>27 35 13</t>
  </si>
  <si>
    <t xml:space="preserve">Automatic Call Distributors </t>
  </si>
  <si>
    <t>27 35 16</t>
  </si>
  <si>
    <t xml:space="preserve">Call Status and Management Displays </t>
  </si>
  <si>
    <t>27 35 19</t>
  </si>
  <si>
    <t xml:space="preserve">Dedicated </t>
  </si>
  <si>
    <t>911 Systems 27 35 23</t>
  </si>
  <si>
    <t xml:space="preserve">D6030 </t>
  </si>
  <si>
    <t>Audio-Video Communication</t>
  </si>
  <si>
    <t>27 40 00</t>
  </si>
  <si>
    <t xml:space="preserve">D6030.10 </t>
  </si>
  <si>
    <t>Audio-Video Systems</t>
  </si>
  <si>
    <t xml:space="preserve">Audio-Video Systems </t>
  </si>
  <si>
    <t>27 41 00</t>
  </si>
  <si>
    <t xml:space="preserve">Architecturally Integrated Audio-Video Equipment </t>
  </si>
  <si>
    <t>27 41 13</t>
  </si>
  <si>
    <t xml:space="preserve">Integrated Audio-Video Systems and Equipment </t>
  </si>
  <si>
    <t>27 41 16</t>
  </si>
  <si>
    <t xml:space="preserve">Portable Audio-Video Equipment </t>
  </si>
  <si>
    <t>27 41 19</t>
  </si>
  <si>
    <t xml:space="preserve">Audio-Video Accessories </t>
  </si>
  <si>
    <t>27 41 23</t>
  </si>
  <si>
    <t xml:space="preserve">Master Antenna Television Systems </t>
  </si>
  <si>
    <t>27 41 33</t>
  </si>
  <si>
    <t xml:space="preserve">Audio-Video Conferencing </t>
  </si>
  <si>
    <t>27 41 43</t>
  </si>
  <si>
    <t>Audio-Video Communication Performance</t>
  </si>
  <si>
    <t>Requirements</t>
  </si>
  <si>
    <t xml:space="preserve">D6030.50 </t>
  </si>
  <si>
    <t>Electronic Digital Systems</t>
  </si>
  <si>
    <t xml:space="preserve">Electronic Digital Systems </t>
  </si>
  <si>
    <t>27 42 00</t>
  </si>
  <si>
    <t xml:space="preserve">Point of Sale Systems </t>
  </si>
  <si>
    <t>27 42 13</t>
  </si>
  <si>
    <t xml:space="preserve">Transportation Information Display Systems </t>
  </si>
  <si>
    <t>27 42 16</t>
  </si>
  <si>
    <t xml:space="preserve">Public Information Systems </t>
  </si>
  <si>
    <t>27 42 19</t>
  </si>
  <si>
    <t xml:space="preserve">D6060 </t>
  </si>
  <si>
    <t>Distributed Communications and Monitoring</t>
  </si>
  <si>
    <t>27 50 00</t>
  </si>
  <si>
    <t xml:space="preserve">D6060.10 </t>
  </si>
  <si>
    <t>Distributed Audio-Video Communications Systems</t>
  </si>
  <si>
    <t xml:space="preserve">Distributed Audio-Video Communications Systems </t>
  </si>
  <si>
    <t>27 51 00</t>
  </si>
  <si>
    <t xml:space="preserve">Paging Systems </t>
  </si>
  <si>
    <t>27 51 13</t>
  </si>
  <si>
    <t xml:space="preserve">Public Address and Mass Notification Systems </t>
  </si>
  <si>
    <t>27 51 16</t>
  </si>
  <si>
    <t xml:space="preserve">Sound Masking Systems </t>
  </si>
  <si>
    <t>27 51 19</t>
  </si>
  <si>
    <t xml:space="preserve">Intercommunications and Program Systems </t>
  </si>
  <si>
    <t>27 51 23</t>
  </si>
  <si>
    <t xml:space="preserve">Assistive Listening Systems </t>
  </si>
  <si>
    <t>27 51 26</t>
  </si>
  <si>
    <t xml:space="preserve">D6060.30 </t>
  </si>
  <si>
    <t>Healthcare Communications and Monitoring</t>
  </si>
  <si>
    <t xml:space="preserve">Healthcare Communications and Monitoring </t>
  </si>
  <si>
    <t>27 52 00</t>
  </si>
  <si>
    <t xml:space="preserve">Patient Monitoring and Telemetry Systems </t>
  </si>
  <si>
    <t>27 52 13</t>
  </si>
  <si>
    <t xml:space="preserve">Telemedicine Systems </t>
  </si>
  <si>
    <t>27 52 16</t>
  </si>
  <si>
    <t xml:space="preserve">Healthcare Imaging Systems </t>
  </si>
  <si>
    <t>27 52 19</t>
  </si>
  <si>
    <t xml:space="preserve">Nurse Call/Code Blue Systems </t>
  </si>
  <si>
    <t>27 52 23</t>
  </si>
  <si>
    <t xml:space="preserve">D6060.50 </t>
  </si>
  <si>
    <t>Distributed Systems</t>
  </si>
  <si>
    <t xml:space="preserve">Distributed Systems </t>
  </si>
  <si>
    <t>27 53 00</t>
  </si>
  <si>
    <t xml:space="preserve">Clock Systems </t>
  </si>
  <si>
    <t>27 53 13</t>
  </si>
  <si>
    <t xml:space="preserve">Infrared and Radio Frequency Tracking Systems </t>
  </si>
  <si>
    <t>27 53 16</t>
  </si>
  <si>
    <t xml:space="preserve">Internal Cellular, Paging, and Antenna Systems </t>
  </si>
  <si>
    <t>27 53 19</t>
  </si>
  <si>
    <t xml:space="preserve">D6090 </t>
  </si>
  <si>
    <t>Communications Supplementary Components</t>
  </si>
  <si>
    <t xml:space="preserve">D6090.10 </t>
  </si>
  <si>
    <t>Supplementary Components</t>
  </si>
  <si>
    <t xml:space="preserve">Communications Metal Supports </t>
  </si>
  <si>
    <t>05 45 19</t>
  </si>
  <si>
    <t xml:space="preserve">Common Work Results for Communications </t>
  </si>
  <si>
    <t>27 05 00</t>
  </si>
  <si>
    <t>27 05 26</t>
  </si>
  <si>
    <t xml:space="preserve">Pathways </t>
  </si>
  <si>
    <t>27 05 28</t>
  </si>
  <si>
    <t>27 05 29</t>
  </si>
  <si>
    <t xml:space="preserve">Conduits and Back Boxes </t>
  </si>
  <si>
    <t>27 05 33</t>
  </si>
  <si>
    <t>27 05 36</t>
  </si>
  <si>
    <t>27 05 46</t>
  </si>
  <si>
    <t>27 05 48</t>
  </si>
  <si>
    <t>27 05 53</t>
  </si>
  <si>
    <t>D70</t>
  </si>
  <si>
    <t>ELECTRONIC SAFETY AND SECURITY</t>
  </si>
  <si>
    <t xml:space="preserve">D7010 </t>
  </si>
  <si>
    <t>Access Control and Intrusion Detection</t>
  </si>
  <si>
    <t>28 10 00</t>
  </si>
  <si>
    <t xml:space="preserve">D7010.10 </t>
  </si>
  <si>
    <t>Access Control</t>
  </si>
  <si>
    <t xml:space="preserve">Access Control </t>
  </si>
  <si>
    <t>28 13 00</t>
  </si>
  <si>
    <t xml:space="preserve">Access Control Hardware </t>
  </si>
  <si>
    <t>08 74 00</t>
  </si>
  <si>
    <t xml:space="preserve">Access Control Global Applications </t>
  </si>
  <si>
    <t>28 13 13</t>
  </si>
  <si>
    <t xml:space="preserve">Access Control Systems and Database Management </t>
  </si>
  <si>
    <t>28 13 16</t>
  </si>
  <si>
    <t xml:space="preserve">Access Control Systems Infrastructure </t>
  </si>
  <si>
    <t>28 13 19</t>
  </si>
  <si>
    <t xml:space="preserve">Access Control Remote Devices </t>
  </si>
  <si>
    <t>28 13 26</t>
  </si>
  <si>
    <t xml:space="preserve">Access Control Interfaces </t>
  </si>
  <si>
    <t>28 13 33</t>
  </si>
  <si>
    <t xml:space="preserve">Access Control Identification Management Systems </t>
  </si>
  <si>
    <t>28 13 43</t>
  </si>
  <si>
    <t xml:space="preserve">Security Access Detection </t>
  </si>
  <si>
    <t>28 13 53</t>
  </si>
  <si>
    <t xml:space="preserve">Access Control Vehicle Identification System </t>
  </si>
  <si>
    <t>28 13 63</t>
  </si>
  <si>
    <t xml:space="preserve">D7010.50 </t>
  </si>
  <si>
    <t>Intrusion Detection</t>
  </si>
  <si>
    <t xml:space="preserve">Intrusion Detection </t>
  </si>
  <si>
    <t>28 16 00</t>
  </si>
  <si>
    <t xml:space="preserve">Intrusion Detection Control, GUI and Logic Systems </t>
  </si>
  <si>
    <t>28 16 13</t>
  </si>
  <si>
    <t xml:space="preserve">Intrusion Detection Systems Infrastructure </t>
  </si>
  <si>
    <t>28 16 16</t>
  </si>
  <si>
    <t xml:space="preserve">Intrusion Detection Remote Devices and Sensors </t>
  </si>
  <si>
    <t>28 16 19</t>
  </si>
  <si>
    <t xml:space="preserve">Intrusion Detection Interfaces </t>
  </si>
  <si>
    <t>28 16 33</t>
  </si>
  <si>
    <t xml:space="preserve">Perimeter Security Systems </t>
  </si>
  <si>
    <t>28 16 43</t>
  </si>
  <si>
    <t xml:space="preserve">D7030 </t>
  </si>
  <si>
    <t>Electronic Surveillance</t>
  </si>
  <si>
    <t>28 20 00</t>
  </si>
  <si>
    <t xml:space="preserve">D7030.10 </t>
  </si>
  <si>
    <t>Video Surveillance</t>
  </si>
  <si>
    <t xml:space="preserve">Video Surveillance </t>
  </si>
  <si>
    <t>28 23 00</t>
  </si>
  <si>
    <t xml:space="preserve">Video Surveillance Control and Management Systems </t>
  </si>
  <si>
    <t>28 23 13</t>
  </si>
  <si>
    <t xml:space="preserve">Video Surveillance Monitoring and Supervisory Interfaces </t>
  </si>
  <si>
    <t>28 23 16</t>
  </si>
  <si>
    <t xml:space="preserve">Digital Video Recorders and Analog Recording Devices </t>
  </si>
  <si>
    <t>28 23 19</t>
  </si>
  <si>
    <t xml:space="preserve">Video Surveillance Systems Infrastructure </t>
  </si>
  <si>
    <t>28 23 23</t>
  </si>
  <si>
    <t xml:space="preserve">Video Surveillance Remote Positioning Equipment </t>
  </si>
  <si>
    <t>28 23 26</t>
  </si>
  <si>
    <t xml:space="preserve">Video Surveillance Remote Devices and Sensors </t>
  </si>
  <si>
    <t>28 23 29</t>
  </si>
  <si>
    <t xml:space="preserve">D7030.50 </t>
  </si>
  <si>
    <t>Electronic Personal Protection</t>
  </si>
  <si>
    <t xml:space="preserve">Electronic Personal Protection </t>
  </si>
  <si>
    <t>28 26 00</t>
  </si>
  <si>
    <t xml:space="preserve">Electronic Personal Safety Detection Systems </t>
  </si>
  <si>
    <t>28 26 13</t>
  </si>
  <si>
    <t xml:space="preserve">Electronic Personal Safety Alarm Annunciation and Control Systems </t>
  </si>
  <si>
    <t>28 26 16</t>
  </si>
  <si>
    <t xml:space="preserve">Electronic Personal Safety Interfaces to Remote Monitoring </t>
  </si>
  <si>
    <t>28 26 19</t>
  </si>
  <si>
    <t xml:space="preserve">Electronic Personal Safety Emergency Aid Devices </t>
  </si>
  <si>
    <t>28 26 23</t>
  </si>
  <si>
    <t xml:space="preserve">D7050 </t>
  </si>
  <si>
    <t>Detection and Alarm</t>
  </si>
  <si>
    <t>28 30 00</t>
  </si>
  <si>
    <t xml:space="preserve">D7050.10 </t>
  </si>
  <si>
    <t>Fire Detection and Alarm</t>
  </si>
  <si>
    <t xml:space="preserve">Fire Detection and Alarm </t>
  </si>
  <si>
    <t>28 31 00</t>
  </si>
  <si>
    <t xml:space="preserve">Fire Detection and Alarm Performance Requirements </t>
  </si>
  <si>
    <t>01 86 33</t>
  </si>
  <si>
    <t xml:space="preserve">Digital, Addressable Fire-Alarm Systems </t>
  </si>
  <si>
    <t>28 31 11</t>
  </si>
  <si>
    <t xml:space="preserve">Zoned Fire-Alarm Systems </t>
  </si>
  <si>
    <t>28 31 12</t>
  </si>
  <si>
    <t xml:space="preserve">Fire Detection and Alarm Control, GUI and Logic Systems </t>
  </si>
  <si>
    <t>28 31 13</t>
  </si>
  <si>
    <t xml:space="preserve">Fire Detection and Alarm Annunciation Panels and Fire Stations </t>
  </si>
  <si>
    <t>28 31 23</t>
  </si>
  <si>
    <t xml:space="preserve">Fire Detection and Alarm Interfaces </t>
  </si>
  <si>
    <t>28 31 33</t>
  </si>
  <si>
    <t xml:space="preserve">Fire Detection Sensors </t>
  </si>
  <si>
    <t>28 31 43</t>
  </si>
  <si>
    <t xml:space="preserve">Smoke Detection Sensors </t>
  </si>
  <si>
    <t>28 31 46</t>
  </si>
  <si>
    <t xml:space="preserve">Carbon-Monoxide Detection Sensors </t>
  </si>
  <si>
    <t>28 31 49</t>
  </si>
  <si>
    <t xml:space="preserve">Fire Alarm Initiating Devices </t>
  </si>
  <si>
    <t>28 31 53</t>
  </si>
  <si>
    <t xml:space="preserve">D7050.20 </t>
  </si>
  <si>
    <t>Radiation Detection and Alarm</t>
  </si>
  <si>
    <t xml:space="preserve">Radiation Detection and Alarm </t>
  </si>
  <si>
    <t>28 32 00</t>
  </si>
  <si>
    <t xml:space="preserve">Radiation Detection and Alarm Performance Requirements </t>
  </si>
  <si>
    <t xml:space="preserve">Radiation Detection and Alarm Control, GUI and Logic Systems </t>
  </si>
  <si>
    <t>28 32 13</t>
  </si>
  <si>
    <t xml:space="preserve">Radiation Detection and Alarm Integrated Audio Evacuation Systems </t>
  </si>
  <si>
    <t>28 32 23</t>
  </si>
  <si>
    <t xml:space="preserve">Radiation Detection Sensors </t>
  </si>
  <si>
    <t>28 32 33</t>
  </si>
  <si>
    <t xml:space="preserve">Radiation Dosimeters </t>
  </si>
  <si>
    <t>28 32 43</t>
  </si>
  <si>
    <t xml:space="preserve">D7050.30 </t>
  </si>
  <si>
    <t>Fuel-Gas Detection and Alarm</t>
  </si>
  <si>
    <t xml:space="preserve">Fuel-Gas Detection and Alarm </t>
  </si>
  <si>
    <t>28 33 00</t>
  </si>
  <si>
    <t xml:space="preserve">Fuel-Gas Detection and Alarm Performance Requirements </t>
  </si>
  <si>
    <t xml:space="preserve">Fuel-Gas Detection and Alarm Control, GUI and Logic Systems </t>
  </si>
  <si>
    <t>28 33 13</t>
  </si>
  <si>
    <t xml:space="preserve">Fuel-Gas Detection and Alarm Integrated Audio Evacuation Systems </t>
  </si>
  <si>
    <t>28 33 23</t>
  </si>
  <si>
    <t xml:space="preserve">Fuel-Gas Detection Sensors </t>
  </si>
  <si>
    <t>28 33 33</t>
  </si>
  <si>
    <t xml:space="preserve">D7050.40 </t>
  </si>
  <si>
    <t>Fuel-Oil Detection and Alarm</t>
  </si>
  <si>
    <t xml:space="preserve">Fuel-Oil Detection and Alarm </t>
  </si>
  <si>
    <t>28 34 00</t>
  </si>
  <si>
    <t xml:space="preserve">Fuel-Oil Detection and Alarm Performance Requirements </t>
  </si>
  <si>
    <t xml:space="preserve">Fuel-Oil Detection and Alarm Control, GUI and Logic Systems </t>
  </si>
  <si>
    <t>28 34 13</t>
  </si>
  <si>
    <t xml:space="preserve">Fuel-Oil Detection and Alarm Integrated Audio Evacuation Systems </t>
  </si>
  <si>
    <t>28 34 23</t>
  </si>
  <si>
    <t xml:space="preserve">Fuel-Oil Detection Sensors </t>
  </si>
  <si>
    <t>28 34 33</t>
  </si>
  <si>
    <t xml:space="preserve">D7050.50 </t>
  </si>
  <si>
    <t>Refrigeration Detection and Alarm</t>
  </si>
  <si>
    <t xml:space="preserve">Refrigeration Detection and Alarm </t>
  </si>
  <si>
    <t>28 35 00</t>
  </si>
  <si>
    <t xml:space="preserve">Refrigeration Detection and Alarm Performance Requirements </t>
  </si>
  <si>
    <t xml:space="preserve">Refrigeration Detection and Alarm Control, GUI and Logic Systems </t>
  </si>
  <si>
    <t>28 35 13</t>
  </si>
  <si>
    <t xml:space="preserve">Refrigeration Detection and Alarm Integrated Audio Evacuation Systems </t>
  </si>
  <si>
    <t>28 35 23</t>
  </si>
  <si>
    <t xml:space="preserve">Refrigeration Detection Sensors </t>
  </si>
  <si>
    <t>28 35 33</t>
  </si>
  <si>
    <t xml:space="preserve">D7050.60 </t>
  </si>
  <si>
    <t>Water Intrusion Detection and Alarm</t>
  </si>
  <si>
    <t xml:space="preserve">Water Intrusion Detection and Alarm </t>
  </si>
  <si>
    <t>28 36 00</t>
  </si>
  <si>
    <t xml:space="preserve">Water Intrusion Detection and Alarm Performance Requirements </t>
  </si>
  <si>
    <t xml:space="preserve">Water Detection and Alarm Control, GUI and Logic Systems </t>
  </si>
  <si>
    <t>28 36 13</t>
  </si>
  <si>
    <t xml:space="preserve">Water Detection Sensors </t>
  </si>
  <si>
    <t>28 36 33</t>
  </si>
  <si>
    <t xml:space="preserve">D7070 </t>
  </si>
  <si>
    <t>Electronic Monitoring and Control</t>
  </si>
  <si>
    <t>28 46 00</t>
  </si>
  <si>
    <t xml:space="preserve">D7070.10 </t>
  </si>
  <si>
    <t>Electronic Detention Monitoring and Control</t>
  </si>
  <si>
    <t xml:space="preserve">Electronic Detention Monitoring and Control </t>
  </si>
  <si>
    <t>23 46 00</t>
  </si>
  <si>
    <t xml:space="preserve">Hard-Wired Detention Monitoring and Control Systems </t>
  </si>
  <si>
    <t>28 46 13</t>
  </si>
  <si>
    <t xml:space="preserve">Relay-Logic Detention Monitoring and Control Systems </t>
  </si>
  <si>
    <t>28 46 16</t>
  </si>
  <si>
    <t xml:space="preserve">PLC Electronic Detention Monitoring and Control Systems </t>
  </si>
  <si>
    <t>28 46 19</t>
  </si>
  <si>
    <t xml:space="preserve">Computer-Based Detention Monitoring and Control Systems </t>
  </si>
  <si>
    <t>28 46 23</t>
  </si>
  <si>
    <t xml:space="preserve">Discreet-Logic Detention Monitoring and Control Systems </t>
  </si>
  <si>
    <t>28 46 26</t>
  </si>
  <si>
    <t xml:space="preserve">Discreet-Distributed Intelligence Detention </t>
  </si>
  <si>
    <t>28 46 29</t>
  </si>
  <si>
    <t>D7090</t>
  </si>
  <si>
    <t>Electronic Safety and Security Supplementary Components</t>
  </si>
  <si>
    <t xml:space="preserve">D7090.10 </t>
  </si>
  <si>
    <t xml:space="preserve">Common Work Results for Electronic Safety and Security </t>
  </si>
  <si>
    <t>28 05 00</t>
  </si>
  <si>
    <t xml:space="preserve">Conductors and Cables </t>
  </si>
  <si>
    <t>28 05 13</t>
  </si>
  <si>
    <t>28 05 26</t>
  </si>
  <si>
    <t>28 05 28</t>
  </si>
  <si>
    <t>28 05 48</t>
  </si>
  <si>
    <t>28 05 53</t>
  </si>
  <si>
    <t>D80</t>
  </si>
  <si>
    <t>INTEGRATED AUTOMATION</t>
  </si>
  <si>
    <t xml:space="preserve">D8010 </t>
  </si>
  <si>
    <t>Integrated Automation Facility Controls</t>
  </si>
  <si>
    <t>25 50 00</t>
  </si>
  <si>
    <t xml:space="preserve">D8010.10 </t>
  </si>
  <si>
    <t>Integrated Automation Control of Equipment</t>
  </si>
  <si>
    <t xml:space="preserve">Integrated Automation Control of Equipment </t>
  </si>
  <si>
    <t>25 51 00</t>
  </si>
  <si>
    <t>D8010.20</t>
  </si>
  <si>
    <t>Integrated Automation Control of Conveying Equipment</t>
  </si>
  <si>
    <t xml:space="preserve">Integrated Automation Control of Conveying Equipment </t>
  </si>
  <si>
    <t>25 52 00</t>
  </si>
  <si>
    <t>D8010.30</t>
  </si>
  <si>
    <t>Integrated Automation Control of Fire-Suppression Systems</t>
  </si>
  <si>
    <t xml:space="preserve">Integrated Automation Control of Fire-Suppression Systems </t>
  </si>
  <si>
    <t>25 53 00</t>
  </si>
  <si>
    <t>D8010.40</t>
  </si>
  <si>
    <t>Integrated Automation Control of Plumbing Systems</t>
  </si>
  <si>
    <t xml:space="preserve">Integrated Automation Control of Plumbing Systems </t>
  </si>
  <si>
    <t>25 54 00</t>
  </si>
  <si>
    <t>D8010.50</t>
  </si>
  <si>
    <t>Integrated Automation Control of HVAC Systems</t>
  </si>
  <si>
    <t xml:space="preserve">Integrated Automation Control of HVAC Systems </t>
  </si>
  <si>
    <t>25 55 00</t>
  </si>
  <si>
    <t>D8010.60</t>
  </si>
  <si>
    <t>Integrated Automation Control of Electrical Systems</t>
  </si>
  <si>
    <t xml:space="preserve">Integrated Automation Control of Electrical Systems </t>
  </si>
  <si>
    <t>25 56 00</t>
  </si>
  <si>
    <t>D8010.70</t>
  </si>
  <si>
    <t>Integrated Automation Control of Communication Systems</t>
  </si>
  <si>
    <t xml:space="preserve">Integrated Automation Control of Communication Systems </t>
  </si>
  <si>
    <t>25 57 00</t>
  </si>
  <si>
    <t>D8010.80</t>
  </si>
  <si>
    <t>Integrated Automation Control of Electronic Safety and Security Systems</t>
  </si>
  <si>
    <t xml:space="preserve">Integrated Automation Control of Electronic Safety and Security Systems </t>
  </si>
  <si>
    <t>25 58 00</t>
  </si>
  <si>
    <t>D8010.90</t>
  </si>
  <si>
    <t>Integrated Automation Supplementary Components</t>
  </si>
  <si>
    <t xml:space="preserve">Common Work Results for Integrated Automation </t>
  </si>
  <si>
    <t>25 05 00</t>
  </si>
  <si>
    <t>25 05 13</t>
  </si>
  <si>
    <t>25 05 26</t>
  </si>
  <si>
    <t>25 05 28</t>
  </si>
  <si>
    <t>25 05 48</t>
  </si>
  <si>
    <t>25 05 53</t>
  </si>
  <si>
    <r>
      <rPr>
        <b/>
        <sz val="14"/>
        <color rgb="FF006666"/>
        <rFont val="Arial"/>
        <family val="2"/>
      </rPr>
      <t>.</t>
    </r>
    <r>
      <rPr>
        <b/>
        <sz val="14"/>
        <color theme="0"/>
        <rFont val="Arial"/>
        <family val="2"/>
      </rPr>
      <t>EQUIPMENT &amp; FURNISHINGS</t>
    </r>
  </si>
  <si>
    <t>E10</t>
  </si>
  <si>
    <t>EQUIPMENT</t>
  </si>
  <si>
    <t xml:space="preserve">E1010 </t>
  </si>
  <si>
    <t>Vehicle and Pedestrian Equipment</t>
  </si>
  <si>
    <t>11 10 00</t>
  </si>
  <si>
    <t xml:space="preserve">E1010.10 </t>
  </si>
  <si>
    <t>Vehicle Servicing Equipment</t>
  </si>
  <si>
    <t xml:space="preserve">Vehicle Servicing Equipment </t>
  </si>
  <si>
    <t>11 11 00</t>
  </si>
  <si>
    <t xml:space="preserve">Vehicle Lubrication Equipment </t>
  </si>
  <si>
    <t>11 11 19</t>
  </si>
  <si>
    <t xml:space="preserve">Tire-Changing Equipment </t>
  </si>
  <si>
    <t>11 11 23</t>
  </si>
  <si>
    <t xml:space="preserve">Vehicle Washing Equipment </t>
  </si>
  <si>
    <t>11 11 26</t>
  </si>
  <si>
    <t xml:space="preserve">E1010.30 </t>
  </si>
  <si>
    <t>Interior Parking Control Equipment</t>
  </si>
  <si>
    <t xml:space="preserve">Interior Parking Control Equipment </t>
  </si>
  <si>
    <t>11 12 00</t>
  </si>
  <si>
    <t xml:space="preserve">Interior Parking Key and Card Control Units </t>
  </si>
  <si>
    <t>11 12 13</t>
  </si>
  <si>
    <t xml:space="preserve">Interior Parking Ticket Dispensers </t>
  </si>
  <si>
    <t>11 12 16</t>
  </si>
  <si>
    <t xml:space="preserve">Interior Parking Meters </t>
  </si>
  <si>
    <t>11 12 23</t>
  </si>
  <si>
    <t xml:space="preserve">Interior Parking Fee Collection Equipment </t>
  </si>
  <si>
    <t>11 12 26</t>
  </si>
  <si>
    <t xml:space="preserve">Interior Parking Gates </t>
  </si>
  <si>
    <t>11 12 33</t>
  </si>
  <si>
    <t>E1010.50</t>
  </si>
  <si>
    <t>Loading Dock Equipment</t>
  </si>
  <si>
    <t xml:space="preserve">Loading Dock Equipment </t>
  </si>
  <si>
    <t>11 13 00</t>
  </si>
  <si>
    <t xml:space="preserve">Loading Dock Bumpers </t>
  </si>
  <si>
    <t>11 13 13</t>
  </si>
  <si>
    <t xml:space="preserve">Loading Dock Seals and Shelters </t>
  </si>
  <si>
    <t>11 13 16</t>
  </si>
  <si>
    <t xml:space="preserve">Loading Dock Levelers </t>
  </si>
  <si>
    <t>11 13 19.13</t>
  </si>
  <si>
    <t xml:space="preserve">Loading Dock Lifts </t>
  </si>
  <si>
    <t>11 13 19.23</t>
  </si>
  <si>
    <t xml:space="preserve">Loading Dock Lights </t>
  </si>
  <si>
    <t>11 13 26</t>
  </si>
  <si>
    <t>E1010.70</t>
  </si>
  <si>
    <t>Interior Pedestrian Control Equipment</t>
  </si>
  <si>
    <t xml:space="preserve">Interior Pedestrian Control Equipment </t>
  </si>
  <si>
    <t>11 14 00</t>
  </si>
  <si>
    <t xml:space="preserve">Interior Pedestrian Gates </t>
  </si>
  <si>
    <t>11 14 13</t>
  </si>
  <si>
    <t xml:space="preserve">Interior Money-Changing Equipment </t>
  </si>
  <si>
    <t>11 14 16</t>
  </si>
  <si>
    <t xml:space="preserve">Interior Pedestrian Fare Collection Equipment </t>
  </si>
  <si>
    <t>11 14 26</t>
  </si>
  <si>
    <t xml:space="preserve">Interior Pedestrian Detection Equipment </t>
  </si>
  <si>
    <t>11 14 43</t>
  </si>
  <si>
    <t xml:space="preserve">Interior Pedestrian Security Equipment </t>
  </si>
  <si>
    <t>11 14 53</t>
  </si>
  <si>
    <t xml:space="preserve">E1030 </t>
  </si>
  <si>
    <t>Commercial Equipment</t>
  </si>
  <si>
    <t>11 20 00</t>
  </si>
  <si>
    <t xml:space="preserve">E1030.10 </t>
  </si>
  <si>
    <t>Mercantile and Service Equipment</t>
  </si>
  <si>
    <t xml:space="preserve">Mercantile and Service Equipment </t>
  </si>
  <si>
    <t>11 21 00</t>
  </si>
  <si>
    <t xml:space="preserve">Cash Registers and Checking Equipment </t>
  </si>
  <si>
    <t>11 21 13</t>
  </si>
  <si>
    <t xml:space="preserve">Vending Equipment </t>
  </si>
  <si>
    <t>11 21 23</t>
  </si>
  <si>
    <t xml:space="preserve">Checkroom Equipment </t>
  </si>
  <si>
    <t>11 21 33</t>
  </si>
  <si>
    <t xml:space="preserve">Weighing and Wrapping Equipment </t>
  </si>
  <si>
    <t>11 21 43</t>
  </si>
  <si>
    <t xml:space="preserve">Barber and Beauty Shop Equipment </t>
  </si>
  <si>
    <t>11 21 53</t>
  </si>
  <si>
    <t xml:space="preserve">E1030.20 </t>
  </si>
  <si>
    <t>Vault Equipment</t>
  </si>
  <si>
    <t xml:space="preserve">Vault Equipment </t>
  </si>
  <si>
    <t>11 16 00</t>
  </si>
  <si>
    <t xml:space="preserve">Safe Deposit Boxes </t>
  </si>
  <si>
    <t>11 16 13</t>
  </si>
  <si>
    <t xml:space="preserve">Safes </t>
  </si>
  <si>
    <t>11 16 16</t>
  </si>
  <si>
    <t xml:space="preserve">Vault Ventilators </t>
  </si>
  <si>
    <t>11 16 23</t>
  </si>
  <si>
    <t xml:space="preserve">E1030.25 </t>
  </si>
  <si>
    <t>Teller and Service Equipment</t>
  </si>
  <si>
    <t xml:space="preserve">Teller and Service Equipment </t>
  </si>
  <si>
    <t>11 17 00</t>
  </si>
  <si>
    <t xml:space="preserve">Teller Equipment Systems </t>
  </si>
  <si>
    <t>11 17 13</t>
  </si>
  <si>
    <t xml:space="preserve">Automatic Banking Systems </t>
  </si>
  <si>
    <t>11 17 16</t>
  </si>
  <si>
    <t xml:space="preserve">Money Handling Equipment </t>
  </si>
  <si>
    <t>11 17 23</t>
  </si>
  <si>
    <t xml:space="preserve">Money Cart Pass-Through </t>
  </si>
  <si>
    <t>11 17 33</t>
  </si>
  <si>
    <t xml:space="preserve">Package Transfer Units </t>
  </si>
  <si>
    <t>11 17 36</t>
  </si>
  <si>
    <t xml:space="preserve">E1030.30 </t>
  </si>
  <si>
    <t>Refrigerated Display Equipment</t>
  </si>
  <si>
    <t xml:space="preserve">Refrigerated Display Equipment </t>
  </si>
  <si>
    <t>11 22 00</t>
  </si>
  <si>
    <t xml:space="preserve">E1030.35 </t>
  </si>
  <si>
    <t>Commercial Laundry and Dry Cleaning Equipment</t>
  </si>
  <si>
    <t xml:space="preserve">Commercial Laundry and Dry Cleaning Equipment </t>
  </si>
  <si>
    <t>11 23 00</t>
  </si>
  <si>
    <t xml:space="preserve">Dry Cleaning Equipment </t>
  </si>
  <si>
    <t>11 23 13</t>
  </si>
  <si>
    <t xml:space="preserve">Drying and Conditioning Equipment </t>
  </si>
  <si>
    <t>11 23 16</t>
  </si>
  <si>
    <t xml:space="preserve">Finishing Equipment </t>
  </si>
  <si>
    <t>11 23 19</t>
  </si>
  <si>
    <t xml:space="preserve">Commercial Ironing Equipment </t>
  </si>
  <si>
    <t>11 23 23</t>
  </si>
  <si>
    <t xml:space="preserve">Commercial Washers and Extractors </t>
  </si>
  <si>
    <t>11 23 26</t>
  </si>
  <si>
    <t xml:space="preserve">Coin-Operated Laundry Equipment </t>
  </si>
  <si>
    <t>11 23 33</t>
  </si>
  <si>
    <t xml:space="preserve">Hanging Garment Conveyors </t>
  </si>
  <si>
    <t>11 23 43</t>
  </si>
  <si>
    <t xml:space="preserve">E1030.40 </t>
  </si>
  <si>
    <t>Maintenance Equipment</t>
  </si>
  <si>
    <t xml:space="preserve">Maintenance Equipment </t>
  </si>
  <si>
    <t>11 24 00</t>
  </si>
  <si>
    <t xml:space="preserve">Floor and Wall Cleaning Equipment </t>
  </si>
  <si>
    <t>11 24 13</t>
  </si>
  <si>
    <t xml:space="preserve">Housekeeping Carts </t>
  </si>
  <si>
    <t>11 24 16</t>
  </si>
  <si>
    <t xml:space="preserve">Vacuum Cleaning Systems </t>
  </si>
  <si>
    <t>11 24 19</t>
  </si>
  <si>
    <t xml:space="preserve">Window Washing Systems </t>
  </si>
  <si>
    <t>11 24 23.13</t>
  </si>
  <si>
    <t xml:space="preserve">E1030.50 </t>
  </si>
  <si>
    <t>Hospitality Equipment</t>
  </si>
  <si>
    <t xml:space="preserve">Hospitality Equipment </t>
  </si>
  <si>
    <t>11 25 00</t>
  </si>
  <si>
    <t xml:space="preserve">Registration Equipment </t>
  </si>
  <si>
    <t>11 25 13</t>
  </si>
  <si>
    <t xml:space="preserve">E1030.55 </t>
  </si>
  <si>
    <t>Unit Kitchens</t>
  </si>
  <si>
    <t xml:space="preserve">Unit Kitchens </t>
  </si>
  <si>
    <t>11 26 00</t>
  </si>
  <si>
    <t xml:space="preserve">E1030.60 </t>
  </si>
  <si>
    <t>Photographic Processing Equipment</t>
  </si>
  <si>
    <t xml:space="preserve">Photographic Processing Equipment </t>
  </si>
  <si>
    <t>11 27 00</t>
  </si>
  <si>
    <t xml:space="preserve">Darkroom Processing Equipment </t>
  </si>
  <si>
    <t>11 27 13</t>
  </si>
  <si>
    <t xml:space="preserve">Film Transfer Cabinets </t>
  </si>
  <si>
    <t>11 27 16</t>
  </si>
  <si>
    <t xml:space="preserve">E1030.70 </t>
  </si>
  <si>
    <t>Postal, Packaging, and Shipping Equipment</t>
  </si>
  <si>
    <t xml:space="preserve">Postal, Packaging, and Shipping Equipment </t>
  </si>
  <si>
    <t>11 29 00</t>
  </si>
  <si>
    <t xml:space="preserve">Packaging Equipment </t>
  </si>
  <si>
    <t>11 29 23</t>
  </si>
  <si>
    <t xml:space="preserve">Shipping Equipment </t>
  </si>
  <si>
    <t>11 29 33</t>
  </si>
  <si>
    <t xml:space="preserve">Postal Equipment </t>
  </si>
  <si>
    <t>11 29 55</t>
  </si>
  <si>
    <t xml:space="preserve">Copiers </t>
  </si>
  <si>
    <t>11 28 23</t>
  </si>
  <si>
    <t xml:space="preserve">E1030.75 </t>
  </si>
  <si>
    <t>Office Equipment</t>
  </si>
  <si>
    <t xml:space="preserve">Office Equipment </t>
  </si>
  <si>
    <t>11 28 00</t>
  </si>
  <si>
    <t xml:space="preserve">Computers </t>
  </si>
  <si>
    <t>11 28 13</t>
  </si>
  <si>
    <t>11 28 16</t>
  </si>
  <si>
    <t xml:space="preserve">Facsimile Machines </t>
  </si>
  <si>
    <t>11 28 19</t>
  </si>
  <si>
    <t xml:space="preserve">E1030.80 </t>
  </si>
  <si>
    <t>Foodservice Equipment</t>
  </si>
  <si>
    <t xml:space="preserve">Foodservice Equipment </t>
  </si>
  <si>
    <t>11 40 00</t>
  </si>
  <si>
    <t xml:space="preserve">Food Storage Equipment </t>
  </si>
  <si>
    <t>11 41 00</t>
  </si>
  <si>
    <t xml:space="preserve">Refrigerated Food Storage Cases </t>
  </si>
  <si>
    <t>11 41 13</t>
  </si>
  <si>
    <t xml:space="preserve">Walk-In Coolers </t>
  </si>
  <si>
    <t>11 41 23</t>
  </si>
  <si>
    <t xml:space="preserve">Walk-In Freezers </t>
  </si>
  <si>
    <t>11 41 26</t>
  </si>
  <si>
    <t xml:space="preserve">Food Service Shelving </t>
  </si>
  <si>
    <t>11 41 33</t>
  </si>
  <si>
    <t xml:space="preserve">Food Preparation Equipment </t>
  </si>
  <si>
    <t>11 42 00</t>
  </si>
  <si>
    <t xml:space="preserve">Food Delivery Carts and Conveyors </t>
  </si>
  <si>
    <t>11 43 00</t>
  </si>
  <si>
    <t xml:space="preserve">Food Delivery Carts </t>
  </si>
  <si>
    <t>11 43 13</t>
  </si>
  <si>
    <t xml:space="preserve">Food Delivery Conveyors </t>
  </si>
  <si>
    <t>11 43 16</t>
  </si>
  <si>
    <t xml:space="preserve">Food Cooking Equipment </t>
  </si>
  <si>
    <t>11 44 00</t>
  </si>
  <si>
    <t xml:space="preserve">Commercial Ranges </t>
  </si>
  <si>
    <t>11 44 13</t>
  </si>
  <si>
    <t xml:space="preserve">Commercial Ovens </t>
  </si>
  <si>
    <t>11 44 16</t>
  </si>
  <si>
    <t xml:space="preserve">Food Dispensing Equipment </t>
  </si>
  <si>
    <t>11 46 00</t>
  </si>
  <si>
    <t xml:space="preserve">Bar Equipment </t>
  </si>
  <si>
    <t>11 46 13</t>
  </si>
  <si>
    <t xml:space="preserve">Service Line Equipment </t>
  </si>
  <si>
    <t>11 46 16</t>
  </si>
  <si>
    <t xml:space="preserve">Soda Fountain Equipment </t>
  </si>
  <si>
    <t>11 46 19</t>
  </si>
  <si>
    <t xml:space="preserve">Ice Machines </t>
  </si>
  <si>
    <t>11 47 00</t>
  </si>
  <si>
    <t xml:space="preserve">Cleaning and Disposal Equipment </t>
  </si>
  <si>
    <t>11 48 00</t>
  </si>
  <si>
    <t xml:space="preserve">Commercial Dishwashers </t>
  </si>
  <si>
    <t>11 48 13</t>
  </si>
  <si>
    <t xml:space="preserve">E1040 </t>
  </si>
  <si>
    <t>Institutional Equipment</t>
  </si>
  <si>
    <t>11 50 00</t>
  </si>
  <si>
    <t xml:space="preserve">E1040.10 </t>
  </si>
  <si>
    <t>Educational and Scientific Equipment</t>
  </si>
  <si>
    <t xml:space="preserve">Educational and Scientific Equipment </t>
  </si>
  <si>
    <t xml:space="preserve">Library Equipment </t>
  </si>
  <si>
    <t>11 51 00</t>
  </si>
  <si>
    <t xml:space="preserve">Automatic Book Storage and Retrieval Book Storage and Retrieval
Systems </t>
  </si>
  <si>
    <t>11 51 13</t>
  </si>
  <si>
    <t xml:space="preserve">Book Depositories </t>
  </si>
  <si>
    <t>11 51 16</t>
  </si>
  <si>
    <t xml:space="preserve">Book Theft Protection Equipment </t>
  </si>
  <si>
    <t>11 51 19</t>
  </si>
  <si>
    <t xml:space="preserve">Library Stack Systems </t>
  </si>
  <si>
    <t>11 51 23</t>
  </si>
  <si>
    <t xml:space="preserve">Audio-Visual Equipment </t>
  </si>
  <si>
    <t>11 52 00</t>
  </si>
  <si>
    <t xml:space="preserve">Projection Screens </t>
  </si>
  <si>
    <t>11 52 13</t>
  </si>
  <si>
    <t xml:space="preserve">Projectors </t>
  </si>
  <si>
    <t>11 52 16</t>
  </si>
  <si>
    <t xml:space="preserve">Players and Recorders </t>
  </si>
  <si>
    <t>11 52 19</t>
  </si>
  <si>
    <t xml:space="preserve">Laboratory Equipment </t>
  </si>
  <si>
    <t>11 53 00</t>
  </si>
  <si>
    <t xml:space="preserve">Laboratory Fume Hoods </t>
  </si>
  <si>
    <t>11 53 13</t>
  </si>
  <si>
    <t xml:space="preserve">Laboratory Incubators </t>
  </si>
  <si>
    <t>11 53 16</t>
  </si>
  <si>
    <t xml:space="preserve">Laboratory Sterilizers </t>
  </si>
  <si>
    <t>11 53 19</t>
  </si>
  <si>
    <t xml:space="preserve">Laboratory Refrigerators </t>
  </si>
  <si>
    <t>11 53 23</t>
  </si>
  <si>
    <t xml:space="preserve">Emergency Safety Appliances </t>
  </si>
  <si>
    <t>11 53 33</t>
  </si>
  <si>
    <t xml:space="preserve">Service Fittings and Accessories </t>
  </si>
  <si>
    <t>11 53 43</t>
  </si>
  <si>
    <t xml:space="preserve">Biological Safety Cabinets </t>
  </si>
  <si>
    <t>11 53 53</t>
  </si>
  <si>
    <t xml:space="preserve">Planetarium Equipment </t>
  </si>
  <si>
    <t>11 55 00</t>
  </si>
  <si>
    <t xml:space="preserve">Planetarium Projectors </t>
  </si>
  <si>
    <t>11 55 13</t>
  </si>
  <si>
    <t xml:space="preserve">Planetarium Pendulums </t>
  </si>
  <si>
    <t>11 55 16</t>
  </si>
  <si>
    <t xml:space="preserve">Observatory Equipment </t>
  </si>
  <si>
    <t>11 56 00</t>
  </si>
  <si>
    <t xml:space="preserve">Telescopes </t>
  </si>
  <si>
    <t>11 56 13</t>
  </si>
  <si>
    <t xml:space="preserve">Vocational Shop Equipment </t>
  </si>
  <si>
    <t>11 57 00</t>
  </si>
  <si>
    <t xml:space="preserve">Exhibit Equipment </t>
  </si>
  <si>
    <t>11 59 00</t>
  </si>
  <si>
    <t xml:space="preserve">Arts and Crafts Equipment </t>
  </si>
  <si>
    <t>11 95 00</t>
  </si>
  <si>
    <t xml:space="preserve">Kilns </t>
  </si>
  <si>
    <t>11 95 13</t>
  </si>
  <si>
    <t xml:space="preserve">E1040.20 </t>
  </si>
  <si>
    <t>Healthcare Equipment</t>
  </si>
  <si>
    <t xml:space="preserve">Healthcare Equipment </t>
  </si>
  <si>
    <t>11 70 00</t>
  </si>
  <si>
    <t xml:space="preserve">Medical Sterilizing Equipment </t>
  </si>
  <si>
    <t>11 71 00</t>
  </si>
  <si>
    <t xml:space="preserve">Examination and Treatment Equipment </t>
  </si>
  <si>
    <t>11 72 00</t>
  </si>
  <si>
    <t xml:space="preserve">Patient Care Equipment </t>
  </si>
  <si>
    <t>11 73 00</t>
  </si>
  <si>
    <t xml:space="preserve">Dental Equipment </t>
  </si>
  <si>
    <t>11 74 00</t>
  </si>
  <si>
    <t xml:space="preserve">Optometry Equipment </t>
  </si>
  <si>
    <t>11 75 00</t>
  </si>
  <si>
    <t xml:space="preserve">Operating Room Equipment </t>
  </si>
  <si>
    <t>11 76 00</t>
  </si>
  <si>
    <t xml:space="preserve">Radiology Equipment </t>
  </si>
  <si>
    <t>11 77 00</t>
  </si>
  <si>
    <t xml:space="preserve">Mortuary Equipment </t>
  </si>
  <si>
    <t>11 78 00</t>
  </si>
  <si>
    <t xml:space="preserve">Mortuary Refrigerators </t>
  </si>
  <si>
    <t>11 78 13</t>
  </si>
  <si>
    <t xml:space="preserve">Crematorium Equipment </t>
  </si>
  <si>
    <t>11 78 16</t>
  </si>
  <si>
    <t xml:space="preserve">Mortuary Lifts </t>
  </si>
  <si>
    <t>11 78 19</t>
  </si>
  <si>
    <t xml:space="preserve">Therapy Equipment </t>
  </si>
  <si>
    <t>11 79 00</t>
  </si>
  <si>
    <t xml:space="preserve">E1040.40 </t>
  </si>
  <si>
    <t>Religious Equipment</t>
  </si>
  <si>
    <t xml:space="preserve">Religious Equipment </t>
  </si>
  <si>
    <t>11 91 00</t>
  </si>
  <si>
    <t xml:space="preserve">Baptisteries </t>
  </si>
  <si>
    <t>11 91 13</t>
  </si>
  <si>
    <t xml:space="preserve">E1040.60 </t>
  </si>
  <si>
    <t>Security Equipment</t>
  </si>
  <si>
    <t xml:space="preserve">Security Equipment </t>
  </si>
  <si>
    <t>11 18 00</t>
  </si>
  <si>
    <t>Security Equipment Performance Requirements</t>
  </si>
  <si>
    <t xml:space="preserve">Deal Drawers </t>
  </si>
  <si>
    <t>11 18 13</t>
  </si>
  <si>
    <t xml:space="preserve">Gun Ports </t>
  </si>
  <si>
    <t>11 18 16</t>
  </si>
  <si>
    <t xml:space="preserve">E1040.70 </t>
  </si>
  <si>
    <t>Detention Equipment</t>
  </si>
  <si>
    <t xml:space="preserve">Detention Equipment </t>
  </si>
  <si>
    <t>11 19 00</t>
  </si>
  <si>
    <t xml:space="preserve">Detention Equipment Performance Requirements </t>
  </si>
  <si>
    <t>01 87 13</t>
  </si>
  <si>
    <t xml:space="preserve">Levels of Security </t>
  </si>
  <si>
    <t xml:space="preserve">Detention Pass-Through Doors </t>
  </si>
  <si>
    <t>11 19 13</t>
  </si>
  <si>
    <t xml:space="preserve">Detention Gun Lockers </t>
  </si>
  <si>
    <t>11 19 16</t>
  </si>
  <si>
    <t xml:space="preserve">E1060 </t>
  </si>
  <si>
    <t>Residential Equipment</t>
  </si>
  <si>
    <t>11 30 00</t>
  </si>
  <si>
    <t xml:space="preserve">E1060.10 </t>
  </si>
  <si>
    <t>Residential Appliances</t>
  </si>
  <si>
    <t xml:space="preserve">Residential Appliances </t>
  </si>
  <si>
    <t>11 31 00</t>
  </si>
  <si>
    <t xml:space="preserve">Residential Kitchen Appliances </t>
  </si>
  <si>
    <t>11 31 13</t>
  </si>
  <si>
    <t xml:space="preserve">Residential Laundry Appliances </t>
  </si>
  <si>
    <t>11 31 23</t>
  </si>
  <si>
    <t xml:space="preserve">E1060.50 </t>
  </si>
  <si>
    <t>Retractable Stairs</t>
  </si>
  <si>
    <t xml:space="preserve">Retractable Stairs </t>
  </si>
  <si>
    <t>11 33 00</t>
  </si>
  <si>
    <t xml:space="preserve">E1060.70 </t>
  </si>
  <si>
    <t>Residential Ceiling Fans</t>
  </si>
  <si>
    <t xml:space="preserve">Residential Ceiling Fans </t>
  </si>
  <si>
    <t>11 34 00</t>
  </si>
  <si>
    <t xml:space="preserve">E1070 </t>
  </si>
  <si>
    <t>Entertainment and Recreational Equipment</t>
  </si>
  <si>
    <t xml:space="preserve">E1070.10 </t>
  </si>
  <si>
    <t>Theater and Stage Equipment</t>
  </si>
  <si>
    <t xml:space="preserve">Theater and Stage Equipment </t>
  </si>
  <si>
    <t>11 61 00</t>
  </si>
  <si>
    <t xml:space="preserve">Acoustical Shells </t>
  </si>
  <si>
    <t>11 61 13</t>
  </si>
  <si>
    <t xml:space="preserve">Folding and Portable Stages </t>
  </si>
  <si>
    <t>11 61 23</t>
  </si>
  <si>
    <t xml:space="preserve">Rigging Systems and Controls </t>
  </si>
  <si>
    <t>11 61 33</t>
  </si>
  <si>
    <t xml:space="preserve">Stage Curtains </t>
  </si>
  <si>
    <t>11 61 43</t>
  </si>
  <si>
    <t xml:space="preserve">E1070.20 </t>
  </si>
  <si>
    <t>Musical Equipment</t>
  </si>
  <si>
    <t xml:space="preserve">Musical Equipment </t>
  </si>
  <si>
    <t>11 62 00</t>
  </si>
  <si>
    <t xml:space="preserve">Bells </t>
  </si>
  <si>
    <t>11 62 13</t>
  </si>
  <si>
    <t xml:space="preserve">Carillons </t>
  </si>
  <si>
    <t>11 62 16</t>
  </si>
  <si>
    <t xml:space="preserve">Organs </t>
  </si>
  <si>
    <t>11 62 19</t>
  </si>
  <si>
    <t xml:space="preserve">E1070.50 </t>
  </si>
  <si>
    <t>Athletic Equipment</t>
  </si>
  <si>
    <t xml:space="preserve">Athletic Equipment </t>
  </si>
  <si>
    <t>11 66 00</t>
  </si>
  <si>
    <t xml:space="preserve">Exercise Equipment </t>
  </si>
  <si>
    <t>11 66 13</t>
  </si>
  <si>
    <t xml:space="preserve">Gymnasium Equipment </t>
  </si>
  <si>
    <t>11 66 23</t>
  </si>
  <si>
    <t xml:space="preserve">Interior Scoreboards </t>
  </si>
  <si>
    <t>11 66 43</t>
  </si>
  <si>
    <t xml:space="preserve">Gymnasium Dividers </t>
  </si>
  <si>
    <t>11 66 53</t>
  </si>
  <si>
    <t xml:space="preserve">E1070.60 </t>
  </si>
  <si>
    <t>Recreational Equipment</t>
  </si>
  <si>
    <t xml:space="preserve">Recreational Equipment </t>
  </si>
  <si>
    <t>11 67 00</t>
  </si>
  <si>
    <t xml:space="preserve">Bowling Alley Equipment </t>
  </si>
  <si>
    <t>11 67 13</t>
  </si>
  <si>
    <t xml:space="preserve">Shooting Range Equipment </t>
  </si>
  <si>
    <t>11 67 23</t>
  </si>
  <si>
    <t xml:space="preserve">Climbing Walls </t>
  </si>
  <si>
    <t>11 67 33</t>
  </si>
  <si>
    <t xml:space="preserve">Table Games Equipment </t>
  </si>
  <si>
    <t>11 67 43</t>
  </si>
  <si>
    <t xml:space="preserve">Game Room Equipment </t>
  </si>
  <si>
    <t>11 67 53</t>
  </si>
  <si>
    <t xml:space="preserve">E1090 </t>
  </si>
  <si>
    <t>Other Equipment</t>
  </si>
  <si>
    <t>11 90 00</t>
  </si>
  <si>
    <t xml:space="preserve">E1090.10 </t>
  </si>
  <si>
    <t>Solid Waste Handling Equipment</t>
  </si>
  <si>
    <t xml:space="preserve">Solid Waste Handling Equipment </t>
  </si>
  <si>
    <t>11 82 00</t>
  </si>
  <si>
    <t xml:space="preserve">Solid Waste Handling Equipment Performance Requirements </t>
  </si>
  <si>
    <t xml:space="preserve">Solid Waste Bins </t>
  </si>
  <si>
    <t>11 82 13</t>
  </si>
  <si>
    <t xml:space="preserve">Incinerators </t>
  </si>
  <si>
    <t>11 82 19</t>
  </si>
  <si>
    <t xml:space="preserve">Recycling Equipment </t>
  </si>
  <si>
    <t>11 82 23</t>
  </si>
  <si>
    <t xml:space="preserve">Waste Compactors and Destructors </t>
  </si>
  <si>
    <t>11 82 26</t>
  </si>
  <si>
    <t xml:space="preserve">Composting Equipment </t>
  </si>
  <si>
    <t>11 82 29</t>
  </si>
  <si>
    <t xml:space="preserve">Facility Waste Shredders </t>
  </si>
  <si>
    <t>11 82 33</t>
  </si>
  <si>
    <t xml:space="preserve">Facility Waste Balers </t>
  </si>
  <si>
    <t>11 82 36</t>
  </si>
  <si>
    <t xml:space="preserve">E1090.30 </t>
  </si>
  <si>
    <t>Agricultural Equipment</t>
  </si>
  <si>
    <t xml:space="preserve">Agricultural Equipment </t>
  </si>
  <si>
    <t>11 92 00</t>
  </si>
  <si>
    <t xml:space="preserve">Milkers </t>
  </si>
  <si>
    <t>11 92 13</t>
  </si>
  <si>
    <t xml:space="preserve">Stock Feeders </t>
  </si>
  <si>
    <t>11 92 16</t>
  </si>
  <si>
    <t xml:space="preserve">Stock Waterers </t>
  </si>
  <si>
    <t>11 92 19</t>
  </si>
  <si>
    <t xml:space="preserve">Agricultural Waste Clean-Up Equipment </t>
  </si>
  <si>
    <t>11 92 23</t>
  </si>
  <si>
    <t xml:space="preserve">E1090.40 </t>
  </si>
  <si>
    <t>Horticultural Equipment</t>
  </si>
  <si>
    <t xml:space="preserve">Horticultural Equipment </t>
  </si>
  <si>
    <t>11 93 00</t>
  </si>
  <si>
    <t xml:space="preserve">Hydroponic Growing Systems </t>
  </si>
  <si>
    <t>11 93 13</t>
  </si>
  <si>
    <t xml:space="preserve">Seeders </t>
  </si>
  <si>
    <t>11 93 16</t>
  </si>
  <si>
    <t xml:space="preserve">Transplanters </t>
  </si>
  <si>
    <t>11 93 19</t>
  </si>
  <si>
    <t xml:space="preserve">Potting Machines </t>
  </si>
  <si>
    <t>11 93 23</t>
  </si>
  <si>
    <t xml:space="preserve">Flat Fillers </t>
  </si>
  <si>
    <t>11 93 26</t>
  </si>
  <si>
    <t xml:space="preserve">Baggers </t>
  </si>
  <si>
    <t>11 93 29</t>
  </si>
  <si>
    <t xml:space="preserve">Soil Mixers </t>
  </si>
  <si>
    <t>11 93 33</t>
  </si>
  <si>
    <t xml:space="preserve">Agricultural Irrigation </t>
  </si>
  <si>
    <t>32 86 00</t>
  </si>
  <si>
    <t xml:space="preserve">E1090.60 </t>
  </si>
  <si>
    <t>Decontamination Equipment</t>
  </si>
  <si>
    <t>E20</t>
  </si>
  <si>
    <t>FURNISHINGS</t>
  </si>
  <si>
    <t xml:space="preserve">E2010 </t>
  </si>
  <si>
    <t>Fixed Furnishings</t>
  </si>
  <si>
    <t xml:space="preserve">E2010.10 </t>
  </si>
  <si>
    <t>Fixed Art</t>
  </si>
  <si>
    <t xml:space="preserve">Fixed Art </t>
  </si>
  <si>
    <t>12 10 00</t>
  </si>
  <si>
    <t xml:space="preserve">Murals </t>
  </si>
  <si>
    <t>12 11 00</t>
  </si>
  <si>
    <t xml:space="preserve">Fixed Wall Decorations </t>
  </si>
  <si>
    <t>12 12 00</t>
  </si>
  <si>
    <t xml:space="preserve">Paintings </t>
  </si>
  <si>
    <t xml:space="preserve">Tapestries </t>
  </si>
  <si>
    <t>12 12 23</t>
  </si>
  <si>
    <t xml:space="preserve">Wall Hangings </t>
  </si>
  <si>
    <t>12 12 26</t>
  </si>
  <si>
    <t xml:space="preserve">Fixed Sculptures </t>
  </si>
  <si>
    <t>12 14 00</t>
  </si>
  <si>
    <t xml:space="preserve">Art Glass </t>
  </si>
  <si>
    <t>12 17 00</t>
  </si>
  <si>
    <t xml:space="preserve">Fixed Religious Art </t>
  </si>
  <si>
    <t>12 19 00</t>
  </si>
  <si>
    <t xml:space="preserve">E2010.20 </t>
  </si>
  <si>
    <t>Window Treatments</t>
  </si>
  <si>
    <t xml:space="preserve">Window Treatments </t>
  </si>
  <si>
    <t>12 20 00</t>
  </si>
  <si>
    <t xml:space="preserve">Window Blinds </t>
  </si>
  <si>
    <t>12 21 00</t>
  </si>
  <si>
    <t xml:space="preserve">Curtains and Drapes </t>
  </si>
  <si>
    <t>12 22 00</t>
  </si>
  <si>
    <t xml:space="preserve">Interior Shutters </t>
  </si>
  <si>
    <t>12 23 00</t>
  </si>
  <si>
    <t xml:space="preserve">Window Shades </t>
  </si>
  <si>
    <t>12 24 00</t>
  </si>
  <si>
    <t xml:space="preserve">Window Treatment Operating Hardware </t>
  </si>
  <si>
    <t>12 25 00</t>
  </si>
  <si>
    <t xml:space="preserve">E2010.30 </t>
  </si>
  <si>
    <t>Casework</t>
  </si>
  <si>
    <t xml:space="preserve">Casework </t>
  </si>
  <si>
    <t>12 30 00</t>
  </si>
  <si>
    <t xml:space="preserve">Specialty Casework </t>
  </si>
  <si>
    <t>12 35 00</t>
  </si>
  <si>
    <t xml:space="preserve">Bank Casework </t>
  </si>
  <si>
    <t>12 35 17</t>
  </si>
  <si>
    <t xml:space="preserve">Hospitality Casework </t>
  </si>
  <si>
    <t>12 35 25</t>
  </si>
  <si>
    <t xml:space="preserve">Residential Casework </t>
  </si>
  <si>
    <t>12 35 30</t>
  </si>
  <si>
    <t xml:space="preserve">Utility Room Casework </t>
  </si>
  <si>
    <t>12 35 33</t>
  </si>
  <si>
    <t xml:space="preserve">Educational/Library Casework </t>
  </si>
  <si>
    <t>12 35 50</t>
  </si>
  <si>
    <t xml:space="preserve">Laboratory Casework </t>
  </si>
  <si>
    <t>12 35 53</t>
  </si>
  <si>
    <t xml:space="preserve">Display Casework </t>
  </si>
  <si>
    <t>12 35 59</t>
  </si>
  <si>
    <t xml:space="preserve">Healthcare Casework </t>
  </si>
  <si>
    <t>12 35 70</t>
  </si>
  <si>
    <t xml:space="preserve">Religious Casework </t>
  </si>
  <si>
    <t>12 35 91</t>
  </si>
  <si>
    <t>Reception Casework</t>
  </si>
  <si>
    <t xml:space="preserve">Countertops </t>
  </si>
  <si>
    <t>12 36 00</t>
  </si>
  <si>
    <t xml:space="preserve">E2010.70 </t>
  </si>
  <si>
    <t>Fixed Multiple Seating</t>
  </si>
  <si>
    <t xml:space="preserve">Fixed Multiple Seating </t>
  </si>
  <si>
    <t>12 60 00</t>
  </si>
  <si>
    <t>Fixed Waiting Area Seating</t>
  </si>
  <si>
    <t xml:space="preserve">Fixed Audience Seating </t>
  </si>
  <si>
    <t>12 61 00</t>
  </si>
  <si>
    <t xml:space="preserve">Stadium and Arena Seating </t>
  </si>
  <si>
    <t>12 63 00</t>
  </si>
  <si>
    <t xml:space="preserve">Bleachers </t>
  </si>
  <si>
    <t>13 34 16.53</t>
  </si>
  <si>
    <t xml:space="preserve">Fixed Booths and Tables </t>
  </si>
  <si>
    <t>12 64 00</t>
  </si>
  <si>
    <t xml:space="preserve">Multiple-Use Fixed Seating </t>
  </si>
  <si>
    <t>12 65 00</t>
  </si>
  <si>
    <t xml:space="preserve">Telescoping Stands </t>
  </si>
  <si>
    <t>12 66 00</t>
  </si>
  <si>
    <t xml:space="preserve">Fixed Pews and Benches </t>
  </si>
  <si>
    <t>12 67 00</t>
  </si>
  <si>
    <t xml:space="preserve">Fixed Seat and Table Assemblies </t>
  </si>
  <si>
    <t>12 68 00</t>
  </si>
  <si>
    <t>Lecture Hall Seating</t>
  </si>
  <si>
    <t xml:space="preserve">E2010.90 </t>
  </si>
  <si>
    <t>Other Fixed Furnishings</t>
  </si>
  <si>
    <t xml:space="preserve">Other Fixed Furnishings </t>
  </si>
  <si>
    <t>12 90 00</t>
  </si>
  <si>
    <t xml:space="preserve">Fixed Interior Planters and Artificial Plants </t>
  </si>
  <si>
    <t>12 92 00</t>
  </si>
  <si>
    <t xml:space="preserve">Fixed Interior Artificial Plants </t>
  </si>
  <si>
    <t>12 92 13</t>
  </si>
  <si>
    <t xml:space="preserve">Fixed Interior Planters </t>
  </si>
  <si>
    <t>12 92 33</t>
  </si>
  <si>
    <t xml:space="preserve">Interior Landscaping Accessories </t>
  </si>
  <si>
    <t>12 92 43</t>
  </si>
  <si>
    <t xml:space="preserve">E2050 </t>
  </si>
  <si>
    <t>Movable Furnishings</t>
  </si>
  <si>
    <t xml:space="preserve">E2050.10 </t>
  </si>
  <si>
    <t>Movable Art</t>
  </si>
  <si>
    <t xml:space="preserve">Movable Art </t>
  </si>
  <si>
    <t xml:space="preserve">Movable Sculptures </t>
  </si>
  <si>
    <t xml:space="preserve">Movable Religious Art </t>
  </si>
  <si>
    <t xml:space="preserve">E2050.30 </t>
  </si>
  <si>
    <t>Furniture</t>
  </si>
  <si>
    <t xml:space="preserve">Furniture </t>
  </si>
  <si>
    <t>12 50 00</t>
  </si>
  <si>
    <t xml:space="preserve">Office Furniture </t>
  </si>
  <si>
    <t>12 51 00</t>
  </si>
  <si>
    <t xml:space="preserve">Seating </t>
  </si>
  <si>
    <t>12 52 00</t>
  </si>
  <si>
    <t xml:space="preserve">Office Seating </t>
  </si>
  <si>
    <t>12 52 23</t>
  </si>
  <si>
    <t xml:space="preserve">Healthcare Seating </t>
  </si>
  <si>
    <t>12 52 70</t>
  </si>
  <si>
    <t xml:space="preserve">Retail Furniture </t>
  </si>
  <si>
    <t>12 53 00</t>
  </si>
  <si>
    <t xml:space="preserve">Hospitality Furniture </t>
  </si>
  <si>
    <t>12 54 00</t>
  </si>
  <si>
    <t xml:space="preserve">Hotel and Motel Furniture </t>
  </si>
  <si>
    <t>12 54 13</t>
  </si>
  <si>
    <t xml:space="preserve">Restaurant Furniture </t>
  </si>
  <si>
    <t>12 54 16</t>
  </si>
  <si>
    <t>Educational Furniture</t>
  </si>
  <si>
    <t xml:space="preserve">Detention Furniture </t>
  </si>
  <si>
    <t>12 55 00</t>
  </si>
  <si>
    <t xml:space="preserve">Institutional Furniture </t>
  </si>
  <si>
    <t>12 56 00</t>
  </si>
  <si>
    <t xml:space="preserve">Classroom Furniture </t>
  </si>
  <si>
    <t>12 56 33</t>
  </si>
  <si>
    <t xml:space="preserve">Lecterns </t>
  </si>
  <si>
    <t>12 56 39</t>
  </si>
  <si>
    <t xml:space="preserve">Dormitory Furniture </t>
  </si>
  <si>
    <t>12 56 43</t>
  </si>
  <si>
    <t xml:space="preserve">Library Furniture </t>
  </si>
  <si>
    <t>12 56 51</t>
  </si>
  <si>
    <t xml:space="preserve">Audio-Visual Furniture </t>
  </si>
  <si>
    <t>12 56 52</t>
  </si>
  <si>
    <t xml:space="preserve">Laboratory Furniture </t>
  </si>
  <si>
    <t>12 56 53</t>
  </si>
  <si>
    <t xml:space="preserve">Healthcare Furniture </t>
  </si>
  <si>
    <t>12 56 70</t>
  </si>
  <si>
    <t xml:space="preserve">Industrial Furniture </t>
  </si>
  <si>
    <t>12 57 00</t>
  </si>
  <si>
    <t xml:space="preserve">Welding Benches </t>
  </si>
  <si>
    <t>12 57 13</t>
  </si>
  <si>
    <t xml:space="preserve">Welding Screens </t>
  </si>
  <si>
    <t>12 57 16</t>
  </si>
  <si>
    <t xml:space="preserve">Residential Furniture </t>
  </si>
  <si>
    <t>12 58 00</t>
  </si>
  <si>
    <t xml:space="preserve">Systems Furniture </t>
  </si>
  <si>
    <t>12 59 00</t>
  </si>
  <si>
    <t xml:space="preserve">E2050.40 </t>
  </si>
  <si>
    <t>Accessories</t>
  </si>
  <si>
    <t xml:space="preserve">Accessories </t>
  </si>
  <si>
    <t>12 40 00</t>
  </si>
  <si>
    <t xml:space="preserve">Office Accessories </t>
  </si>
  <si>
    <t>12 41 00</t>
  </si>
  <si>
    <t xml:space="preserve">Table Accessories </t>
  </si>
  <si>
    <t>12 42 00</t>
  </si>
  <si>
    <t xml:space="preserve">Portable Lamps </t>
  </si>
  <si>
    <t>12 43 00</t>
  </si>
  <si>
    <t xml:space="preserve">Bath Furnishings </t>
  </si>
  <si>
    <t>12 44 00</t>
  </si>
  <si>
    <t xml:space="preserve">Shower Curtains </t>
  </si>
  <si>
    <t>12 44 16</t>
  </si>
  <si>
    <t xml:space="preserve">Bedroom Furnishings </t>
  </si>
  <si>
    <t>12 45 00</t>
  </si>
  <si>
    <t xml:space="preserve">Furnishing Accessories </t>
  </si>
  <si>
    <t>12 46 00</t>
  </si>
  <si>
    <t xml:space="preserve">Moveable Rugs and Mats </t>
  </si>
  <si>
    <t>12 48 00</t>
  </si>
  <si>
    <t xml:space="preserve">E2050.60 </t>
  </si>
  <si>
    <t>Movable Multiple Seating</t>
  </si>
  <si>
    <t xml:space="preserve">Movable Multiple Seating </t>
  </si>
  <si>
    <t xml:space="preserve">Portable Audience Seating </t>
  </si>
  <si>
    <t>12 62 00</t>
  </si>
  <si>
    <t xml:space="preserve">Portable Multiple-Use Seating </t>
  </si>
  <si>
    <t xml:space="preserve">Portable Pews and Benches </t>
  </si>
  <si>
    <t xml:space="preserve">Portable Seat and Table Assemblies </t>
  </si>
  <si>
    <t>Portable Waiting Area Seating</t>
  </si>
  <si>
    <t xml:space="preserve">E2050.90 </t>
  </si>
  <si>
    <t>Other Movable Furnishings</t>
  </si>
  <si>
    <t xml:space="preserve">Other Movable Furnishings </t>
  </si>
  <si>
    <t xml:space="preserve">Movable Interior Planters and Artificial Plants </t>
  </si>
  <si>
    <t xml:space="preserve">Movable Interior Artificial Plants </t>
  </si>
  <si>
    <t xml:space="preserve">Movable Interior Planters </t>
  </si>
  <si>
    <t>SPECIAL CONSTRUCTION AND DEMOLITION</t>
  </si>
  <si>
    <t xml:space="preserve">F10 </t>
  </si>
  <si>
    <t>SPECIAL CONSTRUCTION</t>
  </si>
  <si>
    <t xml:space="preserve">F1010 </t>
  </si>
  <si>
    <t>Integrated Construction</t>
  </si>
  <si>
    <t xml:space="preserve">F1010.10 </t>
  </si>
  <si>
    <t>Building Modules</t>
  </si>
  <si>
    <t xml:space="preserve">Building Modules Performance Requirements </t>
  </si>
  <si>
    <t>01 88 13</t>
  </si>
  <si>
    <t xml:space="preserve">Vapor Transmission Resistance </t>
  </si>
  <si>
    <t xml:space="preserve">Hospital Unit Modules </t>
  </si>
  <si>
    <t>13 42 25</t>
  </si>
  <si>
    <t xml:space="preserve">Dwelling Unit Modules </t>
  </si>
  <si>
    <t>13 42 33</t>
  </si>
  <si>
    <t xml:space="preserve">Dormitory Unit Modules </t>
  </si>
  <si>
    <t>13 42 43</t>
  </si>
  <si>
    <t xml:space="preserve">Detention Cell Modules </t>
  </si>
  <si>
    <t>13 42 63</t>
  </si>
  <si>
    <t xml:space="preserve">F1010.50 </t>
  </si>
  <si>
    <t>Manufactured/Fabricated Rooms</t>
  </si>
  <si>
    <t xml:space="preserve">Manufactured/Fabricated Rooms </t>
  </si>
  <si>
    <t>13 20 00</t>
  </si>
  <si>
    <t xml:space="preserve">Manufactured/Fabricated Rooms Performance Requirements </t>
  </si>
  <si>
    <t xml:space="preserve">Controlled Environment Rooms </t>
  </si>
  <si>
    <t>13 21 00</t>
  </si>
  <si>
    <t xml:space="preserve">Clean Rooms </t>
  </si>
  <si>
    <t>13 21 13</t>
  </si>
  <si>
    <t xml:space="preserve">Hyperbaric Rooms </t>
  </si>
  <si>
    <t>13 21 16</t>
  </si>
  <si>
    <t xml:space="preserve">Insulated Rooms </t>
  </si>
  <si>
    <t>13 21 23</t>
  </si>
  <si>
    <t xml:space="preserve">Cold Storage Rooms </t>
  </si>
  <si>
    <t>13 21 26</t>
  </si>
  <si>
    <t xml:space="preserve">Constant Temperature Rooms </t>
  </si>
  <si>
    <t>13 21 29</t>
  </si>
  <si>
    <t xml:space="preserve">Sound-Conditioned Rooms </t>
  </si>
  <si>
    <t>13 21 48</t>
  </si>
  <si>
    <t xml:space="preserve">Office Shelters and Booths </t>
  </si>
  <si>
    <t>13 22 00</t>
  </si>
  <si>
    <t xml:space="preserve">Planetariums </t>
  </si>
  <si>
    <t>13 23 00</t>
  </si>
  <si>
    <t xml:space="preserve">Special Activity Rooms </t>
  </si>
  <si>
    <t>13 24 00</t>
  </si>
  <si>
    <t xml:space="preserve">Saunas </t>
  </si>
  <si>
    <t>13 24 16</t>
  </si>
  <si>
    <t xml:space="preserve">Steam Baths </t>
  </si>
  <si>
    <t>13 24 26</t>
  </si>
  <si>
    <t xml:space="preserve">Athletic Rooms </t>
  </si>
  <si>
    <t>13 24 66</t>
  </si>
  <si>
    <t xml:space="preserve">Vaults </t>
  </si>
  <si>
    <t>13 27 00</t>
  </si>
  <si>
    <t xml:space="preserve">Metal Detention Enclosures </t>
  </si>
  <si>
    <t>05 59 63</t>
  </si>
  <si>
    <t xml:space="preserve">F1010.70 </t>
  </si>
  <si>
    <t>Modular Mezzanines</t>
  </si>
  <si>
    <t xml:space="preserve">Modular Mezzanines </t>
  </si>
  <si>
    <t>13 44 00</t>
  </si>
  <si>
    <t xml:space="preserve">Modular Mezzanines Performance Requirements </t>
  </si>
  <si>
    <t xml:space="preserve">Vibration </t>
  </si>
  <si>
    <t xml:space="preserve">Levelness </t>
  </si>
  <si>
    <t xml:space="preserve">F1020 </t>
  </si>
  <si>
    <t>Special Structures</t>
  </si>
  <si>
    <t>13 30 00</t>
  </si>
  <si>
    <t xml:space="preserve">F1020.10 </t>
  </si>
  <si>
    <t>Fabric Structures</t>
  </si>
  <si>
    <t xml:space="preserve">Fabric Structures </t>
  </si>
  <si>
    <t>13 31 00</t>
  </si>
  <si>
    <t xml:space="preserve">Fabric Structures Performance Requirements </t>
  </si>
  <si>
    <t xml:space="preserve">Air-Supported Fabric Structures </t>
  </si>
  <si>
    <t>13 31 13</t>
  </si>
  <si>
    <t xml:space="preserve">Tensioned Fabric Structures </t>
  </si>
  <si>
    <t>13 31 23</t>
  </si>
  <si>
    <t xml:space="preserve">Framed Fabric Structures </t>
  </si>
  <si>
    <t>13 31 33</t>
  </si>
  <si>
    <t xml:space="preserve">F1020.20 </t>
  </si>
  <si>
    <t>Space Frames</t>
  </si>
  <si>
    <t xml:space="preserve">Space Frames </t>
  </si>
  <si>
    <t>13 32 00</t>
  </si>
  <si>
    <t>Space Frames Performance Requirements Load Capacity</t>
  </si>
  <si>
    <t xml:space="preserve">F1020.30 </t>
  </si>
  <si>
    <t>Geodesic Structures</t>
  </si>
  <si>
    <t xml:space="preserve">Geodesic Structures </t>
  </si>
  <si>
    <t>13 33 00</t>
  </si>
  <si>
    <t xml:space="preserve">Geodesic Structures Performance Requirements </t>
  </si>
  <si>
    <t xml:space="preserve">Geodesic Domes </t>
  </si>
  <si>
    <t>13 33 13</t>
  </si>
  <si>
    <t xml:space="preserve">F1020.40 </t>
  </si>
  <si>
    <t>Manufacturer-Engineered Structures</t>
  </si>
  <si>
    <t xml:space="preserve">Manufacturer-Engineered Structures </t>
  </si>
  <si>
    <t>13 34 00</t>
  </si>
  <si>
    <t xml:space="preserve">Manufactured-Engineered Structures Performance Requirements </t>
  </si>
  <si>
    <t xml:space="preserve">Glazed Structures </t>
  </si>
  <si>
    <t>13 34 13</t>
  </si>
  <si>
    <t xml:space="preserve">Exterior Grandstands and Bleachers </t>
  </si>
  <si>
    <t>13 34 16</t>
  </si>
  <si>
    <t xml:space="preserve">Metal Building Systems </t>
  </si>
  <si>
    <t>13 34 19</t>
  </si>
  <si>
    <t xml:space="preserve">Observatories </t>
  </si>
  <si>
    <t>13 34 56</t>
  </si>
  <si>
    <t xml:space="preserve">F1020.60 </t>
  </si>
  <si>
    <t>Manufactured Canopies</t>
  </si>
  <si>
    <t xml:space="preserve">Manufactured Canopies </t>
  </si>
  <si>
    <t>10 73 16</t>
  </si>
  <si>
    <t xml:space="preserve">Manufactured Canopy Performance Requirements </t>
  </si>
  <si>
    <t xml:space="preserve">F1020.65 </t>
  </si>
  <si>
    <t>Rammed Earth Construction</t>
  </si>
  <si>
    <t xml:space="preserve">Rammed Earth Construction </t>
  </si>
  <si>
    <t>13 35 00</t>
  </si>
  <si>
    <t xml:space="preserve">Rammed Earth Walls </t>
  </si>
  <si>
    <t>13 35 13</t>
  </si>
  <si>
    <t xml:space="preserve">F1020.70 </t>
  </si>
  <si>
    <t>Towers</t>
  </si>
  <si>
    <t xml:space="preserve">Towers </t>
  </si>
  <si>
    <t>13 36 00</t>
  </si>
  <si>
    <t xml:space="preserve">Towers Performance Requirements </t>
  </si>
  <si>
    <t xml:space="preserve">F1030 </t>
  </si>
  <si>
    <t>Special Function Construction</t>
  </si>
  <si>
    <t xml:space="preserve">F1030.10 </t>
  </si>
  <si>
    <t>Sound and Vibration Control</t>
  </si>
  <si>
    <t xml:space="preserve">Sound and Vibration Control Performance Requirements </t>
  </si>
  <si>
    <t xml:space="preserve">F1030.30 </t>
  </si>
  <si>
    <t>Seismic Control</t>
  </si>
  <si>
    <t xml:space="preserve">Seismic Control </t>
  </si>
  <si>
    <t xml:space="preserve">Seismic Control Performance Requirements </t>
  </si>
  <si>
    <t xml:space="preserve">Seismic Zone </t>
  </si>
  <si>
    <t xml:space="preserve">F1030.50 </t>
  </si>
  <si>
    <t>Radiation Protection</t>
  </si>
  <si>
    <t xml:space="preserve">Radiation Protection </t>
  </si>
  <si>
    <t>13 49 00</t>
  </si>
  <si>
    <t xml:space="preserve">Radiation Protection Performance Requirements </t>
  </si>
  <si>
    <t xml:space="preserve">Radiation Levels </t>
  </si>
  <si>
    <t xml:space="preserve">Radio Frequency Protection </t>
  </si>
  <si>
    <t xml:space="preserve">X-Ray Protection </t>
  </si>
  <si>
    <t xml:space="preserve">Nuclear Radiation Protection </t>
  </si>
  <si>
    <t xml:space="preserve">Electromagnetic Field Protection </t>
  </si>
  <si>
    <t xml:space="preserve">High Energy Magnetic Pulse Protection </t>
  </si>
  <si>
    <t xml:space="preserve">F1050 </t>
  </si>
  <si>
    <t>Special Facility Components</t>
  </si>
  <si>
    <t xml:space="preserve">F1050.10 </t>
  </si>
  <si>
    <t>Pools</t>
  </si>
  <si>
    <t xml:space="preserve">Pools Performance Requirements </t>
  </si>
  <si>
    <t xml:space="preserve">Swimming Pools </t>
  </si>
  <si>
    <t>13 11 00</t>
  </si>
  <si>
    <t xml:space="preserve">Tubs and Pools </t>
  </si>
  <si>
    <t>13 17 00</t>
  </si>
  <si>
    <t xml:space="preserve">Hot Tubs </t>
  </si>
  <si>
    <t>13 17 13</t>
  </si>
  <si>
    <t xml:space="preserve">Therapeutic Pools </t>
  </si>
  <si>
    <t>13 17 23</t>
  </si>
  <si>
    <t xml:space="preserve">Whirlpool Tubs </t>
  </si>
  <si>
    <t>13 17 33</t>
  </si>
  <si>
    <t xml:space="preserve">Pool Plumbing Systems </t>
  </si>
  <si>
    <t>22 51 00</t>
  </si>
  <si>
    <t>Pool Equipment</t>
  </si>
  <si>
    <t xml:space="preserve">Pool Water Treatment </t>
  </si>
  <si>
    <t>22 51 19</t>
  </si>
  <si>
    <t xml:space="preserve">Pool Pumps </t>
  </si>
  <si>
    <t>22 51 16</t>
  </si>
  <si>
    <t xml:space="preserve">Pool Equipment Controls </t>
  </si>
  <si>
    <t>22 51 23</t>
  </si>
  <si>
    <t xml:space="preserve">Pool Piping System </t>
  </si>
  <si>
    <t>22 51 13</t>
  </si>
  <si>
    <t xml:space="preserve">F1050.20 </t>
  </si>
  <si>
    <t>Interior Fountains</t>
  </si>
  <si>
    <t xml:space="preserve">Interior Fountains </t>
  </si>
  <si>
    <t>13 12 23</t>
  </si>
  <si>
    <t xml:space="preserve">Interior Fountains Performance Requirements </t>
  </si>
  <si>
    <t xml:space="preserve">Interior Fountain Plumbing Systems </t>
  </si>
  <si>
    <t>22 52 00</t>
  </si>
  <si>
    <t>Interior Fountain Equipment</t>
  </si>
  <si>
    <t xml:space="preserve">Interior Fountain Water Treatment </t>
  </si>
  <si>
    <t>22 52 19</t>
  </si>
  <si>
    <t xml:space="preserve">Interior Fountain Pumps </t>
  </si>
  <si>
    <t>22 52 16</t>
  </si>
  <si>
    <t xml:space="preserve">Interior Fountain Equipment Controls </t>
  </si>
  <si>
    <t>22 52 23</t>
  </si>
  <si>
    <t xml:space="preserve">Interior Fountain Piping System </t>
  </si>
  <si>
    <t>22 52 13</t>
  </si>
  <si>
    <t xml:space="preserve">F1050.30 </t>
  </si>
  <si>
    <t>Interior Water Features</t>
  </si>
  <si>
    <t>Decorative Water Curtains</t>
  </si>
  <si>
    <t>F1050.40</t>
  </si>
  <si>
    <t>Aquariums</t>
  </si>
  <si>
    <t xml:space="preserve">Aquariums </t>
  </si>
  <si>
    <t>13 13 00</t>
  </si>
  <si>
    <t xml:space="preserve">F1050.50 </t>
  </si>
  <si>
    <t>Amusement Park Structures and Equipment</t>
  </si>
  <si>
    <t xml:space="preserve">Amusement Park Structures and Equipment </t>
  </si>
  <si>
    <t>13 14 00</t>
  </si>
  <si>
    <t xml:space="preserve">Water Slides </t>
  </si>
  <si>
    <t>13 14 13</t>
  </si>
  <si>
    <t xml:space="preserve">Wave Generating Equipment </t>
  </si>
  <si>
    <t>13 14 16</t>
  </si>
  <si>
    <t xml:space="preserve">Amusement Park Rides </t>
  </si>
  <si>
    <t>13 14 23</t>
  </si>
  <si>
    <t xml:space="preserve">F1050.60 </t>
  </si>
  <si>
    <t>Ice Rinks</t>
  </si>
  <si>
    <t xml:space="preserve">Ice Rinks </t>
  </si>
  <si>
    <t>13 18 00</t>
  </si>
  <si>
    <t xml:space="preserve">F1050.70 </t>
  </si>
  <si>
    <t>Animal Containment</t>
  </si>
  <si>
    <t xml:space="preserve">Animal Containment </t>
  </si>
  <si>
    <t>13 19 00</t>
  </si>
  <si>
    <t xml:space="preserve">F1060 </t>
  </si>
  <si>
    <t>Athletic and Recreational Special Construction</t>
  </si>
  <si>
    <t>13 28 00</t>
  </si>
  <si>
    <t>F1060.10</t>
  </si>
  <si>
    <t>Indoor Soccer Boards</t>
  </si>
  <si>
    <t xml:space="preserve">Indoor Soccer Boards </t>
  </si>
  <si>
    <t>13 28 13</t>
  </si>
  <si>
    <t xml:space="preserve">F1060.20 </t>
  </si>
  <si>
    <t>Safety Netting</t>
  </si>
  <si>
    <t xml:space="preserve">Safety Netting </t>
  </si>
  <si>
    <t>13 28 16</t>
  </si>
  <si>
    <t xml:space="preserve">F1060.30 </t>
  </si>
  <si>
    <t>Arena Football Boards</t>
  </si>
  <si>
    <t xml:space="preserve">Arena Football Boards </t>
  </si>
  <si>
    <t>13 28 19</t>
  </si>
  <si>
    <t xml:space="preserve">F1060.40 </t>
  </si>
  <si>
    <t>Floor Sockets</t>
  </si>
  <si>
    <t xml:space="preserve">Floor Sockets </t>
  </si>
  <si>
    <t>13 28 26</t>
  </si>
  <si>
    <t xml:space="preserve">F1060.50 </t>
  </si>
  <si>
    <t>Athletic and Recreational Court Walls</t>
  </si>
  <si>
    <t xml:space="preserve">Athletic and Recreational Court Walls </t>
  </si>
  <si>
    <t>13 28 33</t>
  </si>
  <si>
    <t xml:space="preserve">F1060.60 </t>
  </si>
  <si>
    <t>Demountable Athletic Surfaces</t>
  </si>
  <si>
    <t xml:space="preserve">Demountable Athletic Surfaces </t>
  </si>
  <si>
    <t>13 28 66</t>
  </si>
  <si>
    <t xml:space="preserve">F1080 </t>
  </si>
  <si>
    <t>Special Instrumentation</t>
  </si>
  <si>
    <t>13 50 00</t>
  </si>
  <si>
    <t xml:space="preserve">F1080.10 </t>
  </si>
  <si>
    <t xml:space="preserve">Stress Instrumentation </t>
  </si>
  <si>
    <t>13 51 0</t>
  </si>
  <si>
    <t xml:space="preserve">F1080.20 </t>
  </si>
  <si>
    <t>Seismic Instrumentation</t>
  </si>
  <si>
    <t xml:space="preserve">Seismic Instrumentation </t>
  </si>
  <si>
    <t>13 52 00</t>
  </si>
  <si>
    <t xml:space="preserve">F1080.40 </t>
  </si>
  <si>
    <t>Meteorological Instrumentation</t>
  </si>
  <si>
    <t xml:space="preserve">Meteorological Instrumentation </t>
  </si>
  <si>
    <t>13 53 00</t>
  </si>
  <si>
    <t xml:space="preserve">Solar Instrumentation </t>
  </si>
  <si>
    <t>13 53 13</t>
  </si>
  <si>
    <t xml:space="preserve">Wind Instrumentation </t>
  </si>
  <si>
    <t>13 53 23</t>
  </si>
  <si>
    <t xml:space="preserve">F1080.60 </t>
  </si>
  <si>
    <t>Earth Movement Monitoring</t>
  </si>
  <si>
    <t>F20</t>
  </si>
  <si>
    <t>FACILITY REMEDIATION</t>
  </si>
  <si>
    <t xml:space="preserve">F2010 </t>
  </si>
  <si>
    <t>Hazardous Materials Remediation</t>
  </si>
  <si>
    <t>02 80 00</t>
  </si>
  <si>
    <t xml:space="preserve">F2010.10 </t>
  </si>
  <si>
    <t>Transportation and Disposal of Hazardous Materials</t>
  </si>
  <si>
    <t xml:space="preserve">Transportation and Disposal of Hazardous Materials </t>
  </si>
  <si>
    <t>02 81 00</t>
  </si>
  <si>
    <t xml:space="preserve">F2010.20 </t>
  </si>
  <si>
    <t>Asbestos Remediation</t>
  </si>
  <si>
    <t xml:space="preserve">Asbestos Remediation </t>
  </si>
  <si>
    <t>02 82 00</t>
  </si>
  <si>
    <t xml:space="preserve">Asbestos Abatement </t>
  </si>
  <si>
    <t>02 82 13</t>
  </si>
  <si>
    <t xml:space="preserve">Engineered Control of Asbestos Containing </t>
  </si>
  <si>
    <t>02 82 16</t>
  </si>
  <si>
    <t xml:space="preserve">Removal and Disposal of Asbestos Containing </t>
  </si>
  <si>
    <t>02 82 33</t>
  </si>
  <si>
    <t xml:space="preserve">F2010.30 </t>
  </si>
  <si>
    <t>Lead Remediation</t>
  </si>
  <si>
    <t xml:space="preserve">Lead Remediation </t>
  </si>
  <si>
    <t>02 83 00</t>
  </si>
  <si>
    <t xml:space="preserve">Lead Hazard Control Activities </t>
  </si>
  <si>
    <t>02 83 13</t>
  </si>
  <si>
    <t xml:space="preserve">Lead-Based Paint Remediation </t>
  </si>
  <si>
    <t>02 83 19</t>
  </si>
  <si>
    <t xml:space="preserve">Removal and Disposal of Materials Containing </t>
  </si>
  <si>
    <t>02 83 33</t>
  </si>
  <si>
    <t xml:space="preserve">F2010.40 </t>
  </si>
  <si>
    <t>Polychlorinate Biphenyl Remediation</t>
  </si>
  <si>
    <t xml:space="preserve">Polychlorinate Biphenyl Remediation </t>
  </si>
  <si>
    <t>02 84 00</t>
  </si>
  <si>
    <t xml:space="preserve">Handling of Lighting Ballasts and Lamps </t>
  </si>
  <si>
    <t>02 84 16</t>
  </si>
  <si>
    <t xml:space="preserve">Removal and Disposal of Polychlorinate </t>
  </si>
  <si>
    <t>02 84 33</t>
  </si>
  <si>
    <t xml:space="preserve">F2010.50 </t>
  </si>
  <si>
    <t>Mold Remediation</t>
  </si>
  <si>
    <t xml:space="preserve">Mold Remediation </t>
  </si>
  <si>
    <t>02 85 00</t>
  </si>
  <si>
    <t xml:space="preserve">Precautions for Mold Remediation </t>
  </si>
  <si>
    <t>02 85 13</t>
  </si>
  <si>
    <t xml:space="preserve">Mold Remediation Preparation and Containment </t>
  </si>
  <si>
    <t>02 85 16</t>
  </si>
  <si>
    <t xml:space="preserve">Mold Remediation Clearance Air Sampling </t>
  </si>
  <si>
    <t>02 85 19</t>
  </si>
  <si>
    <t xml:space="preserve">Removal and Disposal of Materials with Mold </t>
  </si>
  <si>
    <t>02 85 33</t>
  </si>
  <si>
    <t>F30</t>
  </si>
  <si>
    <t>DEMOLITION</t>
  </si>
  <si>
    <t xml:space="preserve">F3010 </t>
  </si>
  <si>
    <t>Structure Demolition</t>
  </si>
  <si>
    <t>02 41 16</t>
  </si>
  <si>
    <t xml:space="preserve">F3010.10 </t>
  </si>
  <si>
    <t>Building Demolition</t>
  </si>
  <si>
    <t xml:space="preserve">Building Demolition </t>
  </si>
  <si>
    <t>02 41 16.13</t>
  </si>
  <si>
    <t xml:space="preserve">F3010.30 </t>
  </si>
  <si>
    <t>Tower Demolition</t>
  </si>
  <si>
    <t xml:space="preserve">Tower Demolition </t>
  </si>
  <si>
    <t>02 41 16.23</t>
  </si>
  <si>
    <t xml:space="preserve">F3010.50 </t>
  </si>
  <si>
    <t>Bridge Demolition</t>
  </si>
  <si>
    <t xml:space="preserve">Bridge Demolition </t>
  </si>
  <si>
    <t>02 41 16.33</t>
  </si>
  <si>
    <t xml:space="preserve">F3010.70 </t>
  </si>
  <si>
    <t>Dam Demolition</t>
  </si>
  <si>
    <t xml:space="preserve">Dam Demolition </t>
  </si>
  <si>
    <t>02 41 16.43</t>
  </si>
  <si>
    <t xml:space="preserve">F3030 </t>
  </si>
  <si>
    <t>Selective Demolition</t>
  </si>
  <si>
    <t>02 41 19</t>
  </si>
  <si>
    <t xml:space="preserve">F3030.10 </t>
  </si>
  <si>
    <t>Selective Building Demolition</t>
  </si>
  <si>
    <t xml:space="preserve">Selective Building Demolition </t>
  </si>
  <si>
    <t>02 41 19.13</t>
  </si>
  <si>
    <t xml:space="preserve">F3030.30 </t>
  </si>
  <si>
    <t>Selective Interior Demolition</t>
  </si>
  <si>
    <t xml:space="preserve">Selective Interior Demolition </t>
  </si>
  <si>
    <t>02 41 19.16</t>
  </si>
  <si>
    <t xml:space="preserve">F3030.50 </t>
  </si>
  <si>
    <t>Selective Bridge Demolition</t>
  </si>
  <si>
    <t xml:space="preserve">Selective Bridge Demolition </t>
  </si>
  <si>
    <t>02 41 19.33</t>
  </si>
  <si>
    <t xml:space="preserve">F3030.70 </t>
  </si>
  <si>
    <t>Selective Historic Demolition</t>
  </si>
  <si>
    <t xml:space="preserve">Selective Historic Demolition </t>
  </si>
  <si>
    <t>02 41 91</t>
  </si>
  <si>
    <t xml:space="preserve">F3050 </t>
  </si>
  <si>
    <t>Structure Moving</t>
  </si>
  <si>
    <t>02 43 00</t>
  </si>
  <si>
    <t xml:space="preserve">F3050.10 </t>
  </si>
  <si>
    <t>Structure Relocation</t>
  </si>
  <si>
    <t xml:space="preserve">Structure Relocation </t>
  </si>
  <si>
    <t>02 43 13</t>
  </si>
  <si>
    <t xml:space="preserve">F3050.30 </t>
  </si>
  <si>
    <t>Structure Raising</t>
  </si>
  <si>
    <t xml:space="preserve">Structure Raising </t>
  </si>
  <si>
    <t>02 43 16</t>
  </si>
  <si>
    <t>SITEWORK</t>
  </si>
  <si>
    <t xml:space="preserve">G10 </t>
  </si>
  <si>
    <t>SITE PREPARATION</t>
  </si>
  <si>
    <t xml:space="preserve">G1010 </t>
  </si>
  <si>
    <t>Site Clearing</t>
  </si>
  <si>
    <t>31 10 00</t>
  </si>
  <si>
    <t xml:space="preserve">G1010.10 </t>
  </si>
  <si>
    <t>Clearing and Grubbing</t>
  </si>
  <si>
    <t xml:space="preserve">Clearing and Grubbing </t>
  </si>
  <si>
    <t>31 11 00</t>
  </si>
  <si>
    <t xml:space="preserve">G1010.30 </t>
  </si>
  <si>
    <t>Tree and Shrub Removal and Trimming</t>
  </si>
  <si>
    <t xml:space="preserve">Tree and Shrub Removal and Trimming </t>
  </si>
  <si>
    <t>31 13 00</t>
  </si>
  <si>
    <t xml:space="preserve">G1010.50 </t>
  </si>
  <si>
    <t>Earth Stripping and Stockpiling</t>
  </si>
  <si>
    <t xml:space="preserve">Earth Stripping and Stockpiling </t>
  </si>
  <si>
    <t>31 14 00</t>
  </si>
  <si>
    <t xml:space="preserve">Soil Stripping and Stockpiling </t>
  </si>
  <si>
    <t>31 14 13</t>
  </si>
  <si>
    <t xml:space="preserve">Sod Stripping and Stockpiling </t>
  </si>
  <si>
    <t>31 14 16</t>
  </si>
  <si>
    <t>G1020</t>
  </si>
  <si>
    <t>Site Elements Demolition</t>
  </si>
  <si>
    <t xml:space="preserve">G1020.10 </t>
  </si>
  <si>
    <t>Utility Demolition</t>
  </si>
  <si>
    <t xml:space="preserve">G1020.30 </t>
  </si>
  <si>
    <t>Infrastructure Demolition</t>
  </si>
  <si>
    <t xml:space="preserve">G1020.50 </t>
  </si>
  <si>
    <t>Selective Site Demolition</t>
  </si>
  <si>
    <t xml:space="preserve">Selective Site Demolition </t>
  </si>
  <si>
    <t>02 41 13</t>
  </si>
  <si>
    <t xml:space="preserve">G1030 </t>
  </si>
  <si>
    <t>Site Element Relocations</t>
  </si>
  <si>
    <t xml:space="preserve">G1030.10 </t>
  </si>
  <si>
    <t>Utility Relocation</t>
  </si>
  <si>
    <t xml:space="preserve">G1050 </t>
  </si>
  <si>
    <t>Site Remediation</t>
  </si>
  <si>
    <t>02 50 00</t>
  </si>
  <si>
    <t xml:space="preserve">G1050.10 </t>
  </si>
  <si>
    <t>Physical Decontamination</t>
  </si>
  <si>
    <t xml:space="preserve">Physical Decontamination </t>
  </si>
  <si>
    <t>02 51 00</t>
  </si>
  <si>
    <t xml:space="preserve">Coagulation and Flocculation Decontamination </t>
  </si>
  <si>
    <t>02 51 13</t>
  </si>
  <si>
    <t xml:space="preserve">Reverse-Osmosis Decontamination </t>
  </si>
  <si>
    <t>02 51 16</t>
  </si>
  <si>
    <t xml:space="preserve">Solidification and Stabilization Decontamination </t>
  </si>
  <si>
    <t>02 51 19</t>
  </si>
  <si>
    <t xml:space="preserve">Mechanical Filtration Decontamination </t>
  </si>
  <si>
    <t>02 51 23</t>
  </si>
  <si>
    <t xml:space="preserve">Radioactive Decontamination </t>
  </si>
  <si>
    <t>02 51 26</t>
  </si>
  <si>
    <t xml:space="preserve">Surface Cleaning Decontamination </t>
  </si>
  <si>
    <t>02 51 29</t>
  </si>
  <si>
    <t xml:space="preserve">Surface Removal Decontamination </t>
  </si>
  <si>
    <t>02 51 33</t>
  </si>
  <si>
    <t xml:space="preserve">G1050.15 </t>
  </si>
  <si>
    <t>Chemical Decontamination</t>
  </si>
  <si>
    <t xml:space="preserve">Chemical Decontamination </t>
  </si>
  <si>
    <t>02 52 00</t>
  </si>
  <si>
    <t xml:space="preserve">Chemical Precipitation Decontamination </t>
  </si>
  <si>
    <t>02 52 13</t>
  </si>
  <si>
    <t xml:space="preserve">Ion Change Decontamination </t>
  </si>
  <si>
    <t>02 52 16</t>
  </si>
  <si>
    <t xml:space="preserve">Neutralization Decontamination </t>
  </si>
  <si>
    <t>02 52 19</t>
  </si>
  <si>
    <t xml:space="preserve">G1050.20 </t>
  </si>
  <si>
    <t>Thermal Decontamination</t>
  </si>
  <si>
    <t xml:space="preserve">Thermal Decontamination </t>
  </si>
  <si>
    <t>02 53 00</t>
  </si>
  <si>
    <t xml:space="preserve">Incineration Decontamination </t>
  </si>
  <si>
    <t>02 53 13</t>
  </si>
  <si>
    <t xml:space="preserve">Thermal Desoption Decontamination </t>
  </si>
  <si>
    <t>02 53 16</t>
  </si>
  <si>
    <t xml:space="preserve">Vitrification Decontamination </t>
  </si>
  <si>
    <t>02 53 19</t>
  </si>
  <si>
    <t xml:space="preserve">G1050.25 </t>
  </si>
  <si>
    <t>Biological Decontamination</t>
  </si>
  <si>
    <t xml:space="preserve">Biological Decontamination </t>
  </si>
  <si>
    <t>02 54 00</t>
  </si>
  <si>
    <t xml:space="preserve">Aerobic Processes Decontamination </t>
  </si>
  <si>
    <t>02 54 13</t>
  </si>
  <si>
    <t xml:space="preserve">Anaerobic Processes Decontamination </t>
  </si>
  <si>
    <t>02 54 16</t>
  </si>
  <si>
    <t xml:space="preserve">Bioremediation Decontamination </t>
  </si>
  <si>
    <t>02 54 19</t>
  </si>
  <si>
    <t xml:space="preserve">Soil Washing through Separation/Solubilization </t>
  </si>
  <si>
    <t>02 54 23</t>
  </si>
  <si>
    <t xml:space="preserve">Organic Decontamination </t>
  </si>
  <si>
    <t>02 54 26</t>
  </si>
  <si>
    <t xml:space="preserve">G1050.30 </t>
  </si>
  <si>
    <t>Remediation Soil Stabilization</t>
  </si>
  <si>
    <t xml:space="preserve">Remediation Soil Stabilization </t>
  </si>
  <si>
    <t>02 55 00</t>
  </si>
  <si>
    <t xml:space="preserve">G1050.40 </t>
  </si>
  <si>
    <t>Site Containment</t>
  </si>
  <si>
    <t xml:space="preserve">Site Containment </t>
  </si>
  <si>
    <t>02 56 00</t>
  </si>
  <si>
    <t xml:space="preserve">Waste Containment </t>
  </si>
  <si>
    <t>02 56 13</t>
  </si>
  <si>
    <t xml:space="preserve">Gas Containment </t>
  </si>
  <si>
    <t>02 56 19</t>
  </si>
  <si>
    <t xml:space="preserve">G1050.45 </t>
  </si>
  <si>
    <t>Sinkhole Remediation</t>
  </si>
  <si>
    <t xml:space="preserve">Sinkhole Remediation </t>
  </si>
  <si>
    <t>02 57 00</t>
  </si>
  <si>
    <t xml:space="preserve">Sinkhole Remediation by Grouting </t>
  </si>
  <si>
    <t>02 57 13</t>
  </si>
  <si>
    <t xml:space="preserve">Sinkhole Remediation by Backfilling </t>
  </si>
  <si>
    <t>02 57 16</t>
  </si>
  <si>
    <t>G1050.50</t>
  </si>
  <si>
    <t xml:space="preserve"> Hazardous Waste Drum Handling</t>
  </si>
  <si>
    <t xml:space="preserve">Hazardous Waste Drum Handling </t>
  </si>
  <si>
    <t>02 86 00</t>
  </si>
  <si>
    <t xml:space="preserve">G1050.60 </t>
  </si>
  <si>
    <t>Contaminated Site Material Removal</t>
  </si>
  <si>
    <t xml:space="preserve">Contaminated Site Material Removal </t>
  </si>
  <si>
    <t>02 60 00</t>
  </si>
  <si>
    <t xml:space="preserve">Removal and Disposal of Contaminated Soils </t>
  </si>
  <si>
    <t>02 61 00</t>
  </si>
  <si>
    <t xml:space="preserve">Hazardous Waste Recovery Processes </t>
  </si>
  <si>
    <t>02 62 00</t>
  </si>
  <si>
    <t xml:space="preserve">Underground Storage Tank Removal </t>
  </si>
  <si>
    <t>02 65 00</t>
  </si>
  <si>
    <t xml:space="preserve">Landfill Construction and Storage </t>
  </si>
  <si>
    <t>02 66 00</t>
  </si>
  <si>
    <t xml:space="preserve">G1050.80 </t>
  </si>
  <si>
    <t>Water Remediation</t>
  </si>
  <si>
    <t xml:space="preserve">Water Remediation </t>
  </si>
  <si>
    <t>02 70 00</t>
  </si>
  <si>
    <t xml:space="preserve">Groundwater Treatment </t>
  </si>
  <si>
    <t>02 71 00</t>
  </si>
  <si>
    <t xml:space="preserve">Water Decontamination </t>
  </si>
  <si>
    <t>02 72 00</t>
  </si>
  <si>
    <t xml:space="preserve">G1070 </t>
  </si>
  <si>
    <t>Site Earthwork</t>
  </si>
  <si>
    <t>31 20 00</t>
  </si>
  <si>
    <t xml:space="preserve">G1070.10 </t>
  </si>
  <si>
    <t>Grading</t>
  </si>
  <si>
    <t xml:space="preserve">Grading </t>
  </si>
  <si>
    <t>31 22 00</t>
  </si>
  <si>
    <t xml:space="preserve">Rough Grading </t>
  </si>
  <si>
    <t>31 22 13</t>
  </si>
  <si>
    <t xml:space="preserve">Fine Grading </t>
  </si>
  <si>
    <t>31 22 16</t>
  </si>
  <si>
    <t xml:space="preserve">Finish Grading </t>
  </si>
  <si>
    <t>31 22 19</t>
  </si>
  <si>
    <t xml:space="preserve">G1070.20 </t>
  </si>
  <si>
    <t>Excavation and Fill</t>
  </si>
  <si>
    <t xml:space="preserve">Excavation and Fill </t>
  </si>
  <si>
    <t>31 23 00</t>
  </si>
  <si>
    <t xml:space="preserve">Excavation </t>
  </si>
  <si>
    <t xml:space="preserve">Rock Removal </t>
  </si>
  <si>
    <t>31 23 16.26</t>
  </si>
  <si>
    <t xml:space="preserve">Fill </t>
  </si>
  <si>
    <t xml:space="preserve">Backfill </t>
  </si>
  <si>
    <t>31 23 23.13</t>
  </si>
  <si>
    <t>31 23 23.23</t>
  </si>
  <si>
    <t xml:space="preserve">Flowable Fill </t>
  </si>
  <si>
    <t>31 23 23.33</t>
  </si>
  <si>
    <t xml:space="preserve">Geofoam </t>
  </si>
  <si>
    <t>31 23 23.43</t>
  </si>
  <si>
    <t xml:space="preserve">Trenching and Backfilling </t>
  </si>
  <si>
    <t>31 23 33</t>
  </si>
  <si>
    <t xml:space="preserve">G1070.30 </t>
  </si>
  <si>
    <t>Embankments</t>
  </si>
  <si>
    <t xml:space="preserve">Embankments </t>
  </si>
  <si>
    <t>31 24 00</t>
  </si>
  <si>
    <t xml:space="preserve">Roadway Embankments </t>
  </si>
  <si>
    <t>31 24 13</t>
  </si>
  <si>
    <t xml:space="preserve">Railway Embankments </t>
  </si>
  <si>
    <t>31 24 16</t>
  </si>
  <si>
    <t xml:space="preserve">G1070.35 </t>
  </si>
  <si>
    <t>Erosion and Sedimentation Controls</t>
  </si>
  <si>
    <t xml:space="preserve">Erosion and Sedimentation Controls </t>
  </si>
  <si>
    <t>31 25 00</t>
  </si>
  <si>
    <t xml:space="preserve">G1070.40 </t>
  </si>
  <si>
    <t>Soil Stabilization</t>
  </si>
  <si>
    <t xml:space="preserve">Soil Stabilization </t>
  </si>
  <si>
    <t>31 32 00</t>
  </si>
  <si>
    <t xml:space="preserve">Soil Mixing Stabilization </t>
  </si>
  <si>
    <t>31 32 13</t>
  </si>
  <si>
    <t xml:space="preserve">Chemical Treatment Soil Stabilization </t>
  </si>
  <si>
    <t xml:space="preserve">Geosynthetic Soil Stabilization </t>
  </si>
  <si>
    <t>31 32 19</t>
  </si>
  <si>
    <t xml:space="preserve">Pressure Grouting Soil Stabilization </t>
  </si>
  <si>
    <t>31 32 23</t>
  </si>
  <si>
    <t xml:space="preserve">Shotcrete Soil Slope Stabilization </t>
  </si>
  <si>
    <t>31 32 33</t>
  </si>
  <si>
    <t xml:space="preserve">Soil Nailing </t>
  </si>
  <si>
    <t>31 32 36</t>
  </si>
  <si>
    <t xml:space="preserve">G1070.45 </t>
  </si>
  <si>
    <t>Rock Stabilization</t>
  </si>
  <si>
    <t xml:space="preserve">Rock Stabilization </t>
  </si>
  <si>
    <t>31 33 00</t>
  </si>
  <si>
    <t xml:space="preserve">Rock Bolting and Grouting </t>
  </si>
  <si>
    <t>31 33 13</t>
  </si>
  <si>
    <t xml:space="preserve">Rock Slope Netting </t>
  </si>
  <si>
    <t>31 33 23</t>
  </si>
  <si>
    <t xml:space="preserve">Rock Slope Wire Mesh </t>
  </si>
  <si>
    <t>31 33 26</t>
  </si>
  <si>
    <t xml:space="preserve">Shotcrete Rock Slope Stabilization </t>
  </si>
  <si>
    <t>31 33 33</t>
  </si>
  <si>
    <t xml:space="preserve">Vegetated Rock Slope Stabilization </t>
  </si>
  <si>
    <t>31 33 43</t>
  </si>
  <si>
    <t xml:space="preserve">G1070.50 </t>
  </si>
  <si>
    <t>Soil Reinforcement</t>
  </si>
  <si>
    <t xml:space="preserve">Soil Reinforcement </t>
  </si>
  <si>
    <t>31 34 00</t>
  </si>
  <si>
    <t xml:space="preserve">Geosynthetic Soil Reinforcement </t>
  </si>
  <si>
    <t>31 34 19</t>
  </si>
  <si>
    <t xml:space="preserve">Fiber Soil Reinforcement </t>
  </si>
  <si>
    <t>31 34 23</t>
  </si>
  <si>
    <t xml:space="preserve">G1070.55 </t>
  </si>
  <si>
    <t>Slope Protection</t>
  </si>
  <si>
    <t xml:space="preserve">Slope Protection </t>
  </si>
  <si>
    <t>31 35 00</t>
  </si>
  <si>
    <t xml:space="preserve">Geosynthetic Slope Protection </t>
  </si>
  <si>
    <t>31 35 19</t>
  </si>
  <si>
    <t xml:space="preserve">Slope Protection with Slope Paving </t>
  </si>
  <si>
    <t>31 35 23</t>
  </si>
  <si>
    <t xml:space="preserve">Containment Barriers </t>
  </si>
  <si>
    <t>31 35 26</t>
  </si>
  <si>
    <t xml:space="preserve">G1070.60 </t>
  </si>
  <si>
    <t>Gabions</t>
  </si>
  <si>
    <t xml:space="preserve">Gabions </t>
  </si>
  <si>
    <t>31 36 00</t>
  </si>
  <si>
    <t xml:space="preserve">Gabion Boxes </t>
  </si>
  <si>
    <t>31 36 13</t>
  </si>
  <si>
    <t xml:space="preserve">Gabion Mattresses </t>
  </si>
  <si>
    <t>31 36 19</t>
  </si>
  <si>
    <t xml:space="preserve">G1070.65 </t>
  </si>
  <si>
    <t>Riprap</t>
  </si>
  <si>
    <t xml:space="preserve">Riprap </t>
  </si>
  <si>
    <t>31 37 00</t>
  </si>
  <si>
    <t xml:space="preserve">G1070.70 </t>
  </si>
  <si>
    <t>Wetlands</t>
  </si>
  <si>
    <t xml:space="preserve">Wetlands </t>
  </si>
  <si>
    <t>32 70 00</t>
  </si>
  <si>
    <t xml:space="preserve">Constructed Wetlands </t>
  </si>
  <si>
    <t>32 71 00</t>
  </si>
  <si>
    <t xml:space="preserve">Wetlands Restoration </t>
  </si>
  <si>
    <t>32 72 00</t>
  </si>
  <si>
    <t xml:space="preserve">G1070.80 </t>
  </si>
  <si>
    <t>Earth Dams</t>
  </si>
  <si>
    <t xml:space="preserve">Earth Dams </t>
  </si>
  <si>
    <t>35 73 13</t>
  </si>
  <si>
    <t xml:space="preserve">G1070.90 </t>
  </si>
  <si>
    <t>Site Soil Treatment</t>
  </si>
  <si>
    <t xml:space="preserve">Site Soil Treatment </t>
  </si>
  <si>
    <t>G20</t>
  </si>
  <si>
    <t>SITE IMPROVEMENTS</t>
  </si>
  <si>
    <t xml:space="preserve">G2010 </t>
  </si>
  <si>
    <t>Roadways</t>
  </si>
  <si>
    <t xml:space="preserve">G2010.10 </t>
  </si>
  <si>
    <t>Roadway Pavement</t>
  </si>
  <si>
    <t xml:space="preserve">Roadway Pavement </t>
  </si>
  <si>
    <t>32 10 00</t>
  </si>
  <si>
    <t xml:space="preserve">Roadway Base Courses </t>
  </si>
  <si>
    <t>32 11 00</t>
  </si>
  <si>
    <t xml:space="preserve">Flexible Roadway Pavement </t>
  </si>
  <si>
    <t>32 12 00</t>
  </si>
  <si>
    <t xml:space="preserve">Rigid Roadway Pavement </t>
  </si>
  <si>
    <t xml:space="preserve">Roadway Unit Pavement </t>
  </si>
  <si>
    <t xml:space="preserve">Roadway Aggregate Surfacing </t>
  </si>
  <si>
    <t>32 15 00</t>
  </si>
  <si>
    <t xml:space="preserve">G2010.20 </t>
  </si>
  <si>
    <t>Roadway Curbs and Gutters</t>
  </si>
  <si>
    <t xml:space="preserve">Roadway Curbs and Gutters </t>
  </si>
  <si>
    <t>32 16 13</t>
  </si>
  <si>
    <t xml:space="preserve">G2010.40 </t>
  </si>
  <si>
    <t>Roadway Appurtenances</t>
  </si>
  <si>
    <t xml:space="preserve">Roadway Appurtenances </t>
  </si>
  <si>
    <t>32 17 00</t>
  </si>
  <si>
    <t xml:space="preserve">Speed Bumps </t>
  </si>
  <si>
    <t>32 17 16</t>
  </si>
  <si>
    <t xml:space="preserve">Pavement Snow Melting Systems </t>
  </si>
  <si>
    <t>32 17 43</t>
  </si>
  <si>
    <t xml:space="preserve">Roadway Construction </t>
  </si>
  <si>
    <t>34 71 00</t>
  </si>
  <si>
    <t xml:space="preserve">Vehicle Barriers </t>
  </si>
  <si>
    <t>34 71 13</t>
  </si>
  <si>
    <t xml:space="preserve">Impact Attenuating Devices </t>
  </si>
  <si>
    <t>34 71 16</t>
  </si>
  <si>
    <t xml:space="preserve">Vehicle Delineators </t>
  </si>
  <si>
    <t>34 71 19</t>
  </si>
  <si>
    <t xml:space="preserve">Traffic Signage </t>
  </si>
  <si>
    <t>10 14 53</t>
  </si>
  <si>
    <t xml:space="preserve">Roadway Signaling and Control Equipment </t>
  </si>
  <si>
    <t>34 41 00</t>
  </si>
  <si>
    <t xml:space="preserve">Traffic Signals </t>
  </si>
  <si>
    <t>34 41 13</t>
  </si>
  <si>
    <t xml:space="preserve">Traffic Control Equipment </t>
  </si>
  <si>
    <t>34 41 16</t>
  </si>
  <si>
    <t xml:space="preserve">Roadway Monitoring Equipment </t>
  </si>
  <si>
    <t>34 41 23</t>
  </si>
  <si>
    <t xml:space="preserve">Pavement Markings </t>
  </si>
  <si>
    <t>32 17 23</t>
  </si>
  <si>
    <t xml:space="preserve">G2010.70 </t>
  </si>
  <si>
    <t>Roadway Lighting</t>
  </si>
  <si>
    <t xml:space="preserve">Roadway Lighting </t>
  </si>
  <si>
    <t>26 56 19</t>
  </si>
  <si>
    <t xml:space="preserve">G2010.80 </t>
  </si>
  <si>
    <t>Vehicle Fare Collection</t>
  </si>
  <si>
    <t xml:space="preserve">Vehicle Fare Collection </t>
  </si>
  <si>
    <t>34 52 00</t>
  </si>
  <si>
    <t xml:space="preserve">Vehicle Ticketing Equipment </t>
  </si>
  <si>
    <t>34 52 16</t>
  </si>
  <si>
    <t xml:space="preserve">Vehicle Fare Collection Equipment </t>
  </si>
  <si>
    <t>34 52 26</t>
  </si>
  <si>
    <t xml:space="preserve">Vehicle Fare Gates </t>
  </si>
  <si>
    <t>34 52 33</t>
  </si>
  <si>
    <t xml:space="preserve">G2020 </t>
  </si>
  <si>
    <t>Parking Lots</t>
  </si>
  <si>
    <t xml:space="preserve">G2020.10 </t>
  </si>
  <si>
    <t>Parking Lot Pavement</t>
  </si>
  <si>
    <t xml:space="preserve">Parking Lot Pavement </t>
  </si>
  <si>
    <t xml:space="preserve">Parking Lot Base Courses </t>
  </si>
  <si>
    <t xml:space="preserve">Flexible Parking Lot Pavement </t>
  </si>
  <si>
    <t xml:space="preserve">Rigid Parking Lot Pavement </t>
  </si>
  <si>
    <t xml:space="preserve">Parking Lot Unit Pavement </t>
  </si>
  <si>
    <t xml:space="preserve">Parking Lot Aggregate Surfacing </t>
  </si>
  <si>
    <t xml:space="preserve">G2020.20 </t>
  </si>
  <si>
    <t>Parking Lot Curbs and Gutters</t>
  </si>
  <si>
    <t xml:space="preserve">Parking Lot Curbs and Gutters </t>
  </si>
  <si>
    <t xml:space="preserve">G2020.40 </t>
  </si>
  <si>
    <t>Parking Lot Appurtenances</t>
  </si>
  <si>
    <t xml:space="preserve">Parking Lot Appurtenances </t>
  </si>
  <si>
    <t xml:space="preserve">Parking Bumpers </t>
  </si>
  <si>
    <t>32 17 13</t>
  </si>
  <si>
    <t>32 17 4</t>
  </si>
  <si>
    <t xml:space="preserve">Parking Lot Traffic Signage </t>
  </si>
  <si>
    <t xml:space="preserve">Parking Lot Pavement Markings </t>
  </si>
  <si>
    <t xml:space="preserve">G2020.70 </t>
  </si>
  <si>
    <t>Parking Lot Lighting</t>
  </si>
  <si>
    <t xml:space="preserve">Parking Lot Lighting </t>
  </si>
  <si>
    <t>26 56 16</t>
  </si>
  <si>
    <t xml:space="preserve">G2020.80 </t>
  </si>
  <si>
    <t>Exterior Parking Control Equipment</t>
  </si>
  <si>
    <t xml:space="preserve">Exterior Parking Control Equipment </t>
  </si>
  <si>
    <t xml:space="preserve">Exterior Parking Key and Card Control Units </t>
  </si>
  <si>
    <t xml:space="preserve">Exterior Parking Ticket Dispensers </t>
  </si>
  <si>
    <t xml:space="preserve">Exterior Parking Meters </t>
  </si>
  <si>
    <t xml:space="preserve">Exterior Parking Fee Collection Equipment </t>
  </si>
  <si>
    <t>11 12 26.13</t>
  </si>
  <si>
    <t xml:space="preserve">Exterior Parking Gates </t>
  </si>
  <si>
    <t>G2030</t>
  </si>
  <si>
    <t>Pedestrian Plazas and Walkways</t>
  </si>
  <si>
    <t xml:space="preserve">G2030.10 </t>
  </si>
  <si>
    <t>Pedestrian Pavement</t>
  </si>
  <si>
    <t xml:space="preserve">Pedestrian Pavement </t>
  </si>
  <si>
    <t xml:space="preserve">Pedestrian Pavement Base Courses </t>
  </si>
  <si>
    <t xml:space="preserve">Flexible Pedestrian Pavement </t>
  </si>
  <si>
    <t xml:space="preserve">Rigid Pedestrian Pavement </t>
  </si>
  <si>
    <t xml:space="preserve">Pedestrian Unit Pavement </t>
  </si>
  <si>
    <t xml:space="preserve">Pedestrian Aggregate Surfacing </t>
  </si>
  <si>
    <t xml:space="preserve">G2030.20 </t>
  </si>
  <si>
    <t>Pedestrian Pavement Curbs and Gutters</t>
  </si>
  <si>
    <t xml:space="preserve">Pedestrian Pavement Curbs and Gutters </t>
  </si>
  <si>
    <t xml:space="preserve">G2030.30 </t>
  </si>
  <si>
    <t>Exterior Steps and Ramps</t>
  </si>
  <si>
    <t xml:space="preserve">G2030.40 </t>
  </si>
  <si>
    <t>Pedestrian Pavement Appurtenances</t>
  </si>
  <si>
    <t xml:space="preserve">Pedestrian Pavement Appurtenances </t>
  </si>
  <si>
    <t xml:space="preserve">Tactile Warning Surfacing </t>
  </si>
  <si>
    <t>32 17 26</t>
  </si>
  <si>
    <t xml:space="preserve">G2030.70 </t>
  </si>
  <si>
    <t>Plaza and Walkway Lighting</t>
  </si>
  <si>
    <t xml:space="preserve">Plaza and Walkway Lighting </t>
  </si>
  <si>
    <t>26 56 33</t>
  </si>
  <si>
    <t xml:space="preserve">G2030.80 </t>
  </si>
  <si>
    <t>Exterior Pedestrian Control Equipment</t>
  </si>
  <si>
    <t xml:space="preserve">Exterior Pedestrian Control Equipment </t>
  </si>
  <si>
    <t xml:space="preserve">Exterior Pedestrian Gates </t>
  </si>
  <si>
    <t xml:space="preserve">Exterior Money-Changing Equipment </t>
  </si>
  <si>
    <t xml:space="preserve">Exterior Pedestrian Fare Collection Equipment </t>
  </si>
  <si>
    <t xml:space="preserve">Exterior Pedestrian Detection Equipment </t>
  </si>
  <si>
    <t xml:space="preserve">Exterior Pedestrian Security Equipment </t>
  </si>
  <si>
    <t>G2040</t>
  </si>
  <si>
    <t>Airfields</t>
  </si>
  <si>
    <t xml:space="preserve">G2040.10 </t>
  </si>
  <si>
    <t>Aviation Pavement</t>
  </si>
  <si>
    <t xml:space="preserve">Aviation Pavement </t>
  </si>
  <si>
    <t xml:space="preserve">Aviation Pavement Base Courses </t>
  </si>
  <si>
    <t xml:space="preserve">Flexible Aviation Pavement </t>
  </si>
  <si>
    <t xml:space="preserve">Rigid Aviation Pavement </t>
  </si>
  <si>
    <t xml:space="preserve">Aviation Aggregate Surfacing </t>
  </si>
  <si>
    <t xml:space="preserve">G2040.20 </t>
  </si>
  <si>
    <t>Aviation Pavement Curbs and Gutters</t>
  </si>
  <si>
    <t xml:space="preserve">Aviation Pavement Curbs and Gutters </t>
  </si>
  <si>
    <t xml:space="preserve">G2040.40 </t>
  </si>
  <si>
    <t>Aviation Pavement Appurtenances</t>
  </si>
  <si>
    <t xml:space="preserve">Aviation Pavement Appurtenances </t>
  </si>
  <si>
    <t xml:space="preserve">Airfield Pavement Markings </t>
  </si>
  <si>
    <t xml:space="preserve">Airfield Traffic Signage </t>
  </si>
  <si>
    <t xml:space="preserve">G2040.70 </t>
  </si>
  <si>
    <t>Airfield Lighting</t>
  </si>
  <si>
    <t xml:space="preserve">Airfield Lighting </t>
  </si>
  <si>
    <t>26 56 00</t>
  </si>
  <si>
    <t xml:space="preserve">G2040.80 </t>
  </si>
  <si>
    <t>Airfield Signaling and Control Equipment</t>
  </si>
  <si>
    <t xml:space="preserve">Airfield Signaling and Control Equipment </t>
  </si>
  <si>
    <t>34 43 00</t>
  </si>
  <si>
    <t xml:space="preserve">Airfield Signals </t>
  </si>
  <si>
    <t>34 43 13</t>
  </si>
  <si>
    <t xml:space="preserve">Airfield Landing Equipment </t>
  </si>
  <si>
    <t>34 43 16</t>
  </si>
  <si>
    <t xml:space="preserve">Airfield Traffic Control Tower Equipment </t>
  </si>
  <si>
    <t>34 43 19</t>
  </si>
  <si>
    <t xml:space="preserve">Weather Observation Equipment </t>
  </si>
  <si>
    <t>34 43 23</t>
  </si>
  <si>
    <t xml:space="preserve">Airfield Control Equipment </t>
  </si>
  <si>
    <t>34 43 26</t>
  </si>
  <si>
    <t>G2050</t>
  </si>
  <si>
    <t>Athletic, Recreational, and Playfield Areas</t>
  </si>
  <si>
    <t xml:space="preserve">G2050.10 </t>
  </si>
  <si>
    <t>Athletic Areas</t>
  </si>
  <si>
    <t xml:space="preserve">Athletic Areas Performance Requirements </t>
  </si>
  <si>
    <t>01 89 16</t>
  </si>
  <si>
    <t xml:space="preserve">Lighting Levels </t>
  </si>
  <si>
    <t xml:space="preserve">Athletic Surfaces </t>
  </si>
  <si>
    <t>32 18 00</t>
  </si>
  <si>
    <t xml:space="preserve">Baseball Field Surfacing </t>
  </si>
  <si>
    <t>32 18 23.13</t>
  </si>
  <si>
    <t xml:space="preserve">Field Sport Surfacing </t>
  </si>
  <si>
    <t>32 18 23.23</t>
  </si>
  <si>
    <t xml:space="preserve">Running Track Surfacing </t>
  </si>
  <si>
    <t>32 18 23.33</t>
  </si>
  <si>
    <t xml:space="preserve">Tennis Court Surfacing </t>
  </si>
  <si>
    <t>32 18 23.53</t>
  </si>
  <si>
    <t>Athletic Court Fencing</t>
  </si>
  <si>
    <t xml:space="preserve">Tennis Court Fences and Gates </t>
  </si>
  <si>
    <t>32 31 13.26</t>
  </si>
  <si>
    <t xml:space="preserve">Tennis Court Wind Breaker </t>
  </si>
  <si>
    <t>32 31 13.29</t>
  </si>
  <si>
    <t xml:space="preserve">Athletic Field Equipment </t>
  </si>
  <si>
    <t>11 68 33</t>
  </si>
  <si>
    <t xml:space="preserve">Exterior Athletic Equipment </t>
  </si>
  <si>
    <t>11 68 23</t>
  </si>
  <si>
    <t xml:space="preserve">Exterior Scoreboards </t>
  </si>
  <si>
    <t>11 68 43</t>
  </si>
  <si>
    <t xml:space="preserve">Exterior Athletic Lighting </t>
  </si>
  <si>
    <t>26 56 68</t>
  </si>
  <si>
    <t xml:space="preserve">G2050.30 </t>
  </si>
  <si>
    <t>Recreational Areas</t>
  </si>
  <si>
    <t xml:space="preserve">Recreational Areas Performance Requirements </t>
  </si>
  <si>
    <t xml:space="preserve">Recreational Surfaces </t>
  </si>
  <si>
    <t xml:space="preserve">Recreational Court Surfacing </t>
  </si>
  <si>
    <t>32 18 23.43</t>
  </si>
  <si>
    <t xml:space="preserve">Recreational Court Fences and Gates </t>
  </si>
  <si>
    <t>32 31 13.23</t>
  </si>
  <si>
    <t xml:space="preserve">Recreational Area Lighting </t>
  </si>
  <si>
    <t xml:space="preserve">G2050.50 </t>
  </si>
  <si>
    <t>Playfield Areas</t>
  </si>
  <si>
    <t xml:space="preserve">Play Areas Performance Requirements </t>
  </si>
  <si>
    <t>Playfield Surfacing</t>
  </si>
  <si>
    <t xml:space="preserve">Synthetic Resilient Surfacing </t>
  </si>
  <si>
    <t>32 18 16</t>
  </si>
  <si>
    <t xml:space="preserve">Playfield Equipment and Structures </t>
  </si>
  <si>
    <t>11 68 00</t>
  </si>
  <si>
    <t xml:space="preserve">Playground Equipment </t>
  </si>
  <si>
    <t>11 68 13</t>
  </si>
  <si>
    <t xml:space="preserve">Play Structures </t>
  </si>
  <si>
    <t>11 68 16</t>
  </si>
  <si>
    <t xml:space="preserve">Playfield Lighting </t>
  </si>
  <si>
    <t>G2060</t>
  </si>
  <si>
    <t>Site Development</t>
  </si>
  <si>
    <t xml:space="preserve">G2060.10 </t>
  </si>
  <si>
    <t>Exterior Fountains</t>
  </si>
  <si>
    <t xml:space="preserve">Exterior Fountains </t>
  </si>
  <si>
    <t>13 12 13</t>
  </si>
  <si>
    <t xml:space="preserve">Exterior Fountains Performance Requirements </t>
  </si>
  <si>
    <t xml:space="preserve">Exterior Fountain Plumbing Systems </t>
  </si>
  <si>
    <t>Exterior Fountain Equipment</t>
  </si>
  <si>
    <t xml:space="preserve">Exterior Fountain Water Treatment </t>
  </si>
  <si>
    <t xml:space="preserve">Exterior Fountain Pumps </t>
  </si>
  <si>
    <t xml:space="preserve">Exterior Fountain Equipment Controls </t>
  </si>
  <si>
    <t xml:space="preserve">Exterior Fountain Piping System </t>
  </si>
  <si>
    <t xml:space="preserve">G2060.20 </t>
  </si>
  <si>
    <t>Fences and Gates</t>
  </si>
  <si>
    <t xml:space="preserve">Fences and Gates </t>
  </si>
  <si>
    <t>32 31 00</t>
  </si>
  <si>
    <t xml:space="preserve">Fences and Gates Performance Requirements Security Level </t>
  </si>
  <si>
    <t xml:space="preserve">Gate Operators </t>
  </si>
  <si>
    <t>32 31 11</t>
  </si>
  <si>
    <t xml:space="preserve">Chain Link Fences and Gates </t>
  </si>
  <si>
    <t>32 31 13</t>
  </si>
  <si>
    <t xml:space="preserve">Welded Wire Fences and Gates </t>
  </si>
  <si>
    <t>32 31 16</t>
  </si>
  <si>
    <t xml:space="preserve">Decorative Metal Fences and Gates </t>
  </si>
  <si>
    <t>32 31 19</t>
  </si>
  <si>
    <t xml:space="preserve">Plastic Fences and Gates </t>
  </si>
  <si>
    <t>32 31 23</t>
  </si>
  <si>
    <t xml:space="preserve">Wire Fences and Gates </t>
  </si>
  <si>
    <t>32 31 26</t>
  </si>
  <si>
    <t xml:space="preserve">Wood Fences and Gates </t>
  </si>
  <si>
    <t>32 31 29</t>
  </si>
  <si>
    <t xml:space="preserve">Cattle Guards </t>
  </si>
  <si>
    <t>32 31 53</t>
  </si>
  <si>
    <t xml:space="preserve">G2060.25 </t>
  </si>
  <si>
    <t>Site Furnishings</t>
  </si>
  <si>
    <t xml:space="preserve">Site Furnishings </t>
  </si>
  <si>
    <t>12 93 00</t>
  </si>
  <si>
    <t xml:space="preserve">Bicycle Racks </t>
  </si>
  <si>
    <t>12 93 13</t>
  </si>
  <si>
    <t xml:space="preserve">Trash and Litter Receptors </t>
  </si>
  <si>
    <t>12 93 23</t>
  </si>
  <si>
    <t xml:space="preserve">Planters </t>
  </si>
  <si>
    <t>12 93 33</t>
  </si>
  <si>
    <t xml:space="preserve">Site Seating and Tables </t>
  </si>
  <si>
    <t>12 93 43</t>
  </si>
  <si>
    <t xml:space="preserve">G2060.30 </t>
  </si>
  <si>
    <t>Exterior Signage</t>
  </si>
  <si>
    <t xml:space="preserve">Exterior Signage </t>
  </si>
  <si>
    <t xml:space="preserve">G2060.35 </t>
  </si>
  <si>
    <t>Flagpoles</t>
  </si>
  <si>
    <t xml:space="preserve">Flagpoles </t>
  </si>
  <si>
    <t>10 75 00</t>
  </si>
  <si>
    <t xml:space="preserve">Flagpoles Performance Requirements </t>
  </si>
  <si>
    <t xml:space="preserve">Automatic Flagpoles </t>
  </si>
  <si>
    <t>10 75 13</t>
  </si>
  <si>
    <t xml:space="preserve">Ground-Set Flagpoles </t>
  </si>
  <si>
    <t>10 75 16</t>
  </si>
  <si>
    <t xml:space="preserve">Nautical Flagpoles </t>
  </si>
  <si>
    <t>10 75 19</t>
  </si>
  <si>
    <t xml:space="preserve">Wall-Mounted Flagpoles </t>
  </si>
  <si>
    <t>10 75 23</t>
  </si>
  <si>
    <t xml:space="preserve">G2060.40 </t>
  </si>
  <si>
    <t>Covers and Shelters</t>
  </si>
  <si>
    <t xml:space="preserve">Covers and Shelters </t>
  </si>
  <si>
    <t>10 73 00</t>
  </si>
  <si>
    <t xml:space="preserve">Covers and Shelters Performance Requirements </t>
  </si>
  <si>
    <t>Attendant Booths</t>
  </si>
  <si>
    <t>Site Constructed Attendant Booths</t>
  </si>
  <si>
    <t>Manufactured Attendant Booths</t>
  </si>
  <si>
    <t xml:space="preserve">Car Shelters </t>
  </si>
  <si>
    <t>10 73 23</t>
  </si>
  <si>
    <t xml:space="preserve">Walkway Coverings </t>
  </si>
  <si>
    <t>10 73 26</t>
  </si>
  <si>
    <t xml:space="preserve">Transportation Stop Shelters </t>
  </si>
  <si>
    <t>10 73 43</t>
  </si>
  <si>
    <t xml:space="preserve">G2060.45 </t>
  </si>
  <si>
    <t>Exterior Gas Lighting</t>
  </si>
  <si>
    <t xml:space="preserve">Exterior Gas Lighting </t>
  </si>
  <si>
    <t>10 84 13</t>
  </si>
  <si>
    <t xml:space="preserve">G2060.50 </t>
  </si>
  <si>
    <t>Site Equipment</t>
  </si>
  <si>
    <t>Banking Equipment</t>
  </si>
  <si>
    <t xml:space="preserve">G2060.60 </t>
  </si>
  <si>
    <t>Retaining Walls</t>
  </si>
  <si>
    <t xml:space="preserve">Retaining Walls </t>
  </si>
  <si>
    <t>32 32 00</t>
  </si>
  <si>
    <t xml:space="preserve">Retaining Walls Performance Requirements </t>
  </si>
  <si>
    <t xml:space="preserve">Lateral Earth Pressures </t>
  </si>
  <si>
    <t xml:space="preserve">Cast-In-Place Concrete Retaining Walls </t>
  </si>
  <si>
    <t>32 32 13</t>
  </si>
  <si>
    <t xml:space="preserve">Precast Concrete Retaining Walls </t>
  </si>
  <si>
    <t>32 32 16</t>
  </si>
  <si>
    <t xml:space="preserve">Unit Masonry Retaining Walls </t>
  </si>
  <si>
    <t>32 32 19</t>
  </si>
  <si>
    <t xml:space="preserve">Segmental Retaining Walls </t>
  </si>
  <si>
    <t>32 32 23</t>
  </si>
  <si>
    <t xml:space="preserve">Metal Crib Retaining Walls </t>
  </si>
  <si>
    <t>32 32 26</t>
  </si>
  <si>
    <t xml:space="preserve">Timber Retaining Walls </t>
  </si>
  <si>
    <t>32 32 29</t>
  </si>
  <si>
    <t xml:space="preserve">Reinforced Soil Retaining Walls </t>
  </si>
  <si>
    <t>32 32 34</t>
  </si>
  <si>
    <t xml:space="preserve">Gabion Retaining Walls </t>
  </si>
  <si>
    <t>32 32 36</t>
  </si>
  <si>
    <t xml:space="preserve">Soldier-Beam Retaining Walls </t>
  </si>
  <si>
    <t>32 32 43</t>
  </si>
  <si>
    <t xml:space="preserve">Stone Retaining Walls </t>
  </si>
  <si>
    <t>32 32 53</t>
  </si>
  <si>
    <t xml:space="preserve">Retaining Wall Subdrainage </t>
  </si>
  <si>
    <t>33 46 33</t>
  </si>
  <si>
    <t xml:space="preserve">G2060.70 </t>
  </si>
  <si>
    <t>Site Bridges</t>
  </si>
  <si>
    <t xml:space="preserve">Site Bridges </t>
  </si>
  <si>
    <t>32 34 00</t>
  </si>
  <si>
    <t xml:space="preserve">Site Bridges Performance Requirements </t>
  </si>
  <si>
    <t xml:space="preserve">Live Load Capacity </t>
  </si>
  <si>
    <t xml:space="preserve">Pedestrian Bridges </t>
  </si>
  <si>
    <t>32 34 13</t>
  </si>
  <si>
    <t xml:space="preserve">Vehicular Bridges </t>
  </si>
  <si>
    <t>32 34 23</t>
  </si>
  <si>
    <t xml:space="preserve">G2060.80 </t>
  </si>
  <si>
    <t>Site Screening Devices</t>
  </si>
  <si>
    <t xml:space="preserve">Site Screening Devices </t>
  </si>
  <si>
    <t>32 35 00</t>
  </si>
  <si>
    <t xml:space="preserve">Screens and Louvers </t>
  </si>
  <si>
    <t>32 35 13</t>
  </si>
  <si>
    <t xml:space="preserve">Sound Barriers </t>
  </si>
  <si>
    <t>32 35 16</t>
  </si>
  <si>
    <t xml:space="preserve">G2060.85 </t>
  </si>
  <si>
    <t>Site Specialties</t>
  </si>
  <si>
    <t xml:space="preserve">Site Specialties </t>
  </si>
  <si>
    <t>32 39 00</t>
  </si>
  <si>
    <t xml:space="preserve">Metal Bollards </t>
  </si>
  <si>
    <t>32 39 13</t>
  </si>
  <si>
    <t>G2080</t>
  </si>
  <si>
    <t>Landscaping</t>
  </si>
  <si>
    <t xml:space="preserve">G2080.10 </t>
  </si>
  <si>
    <t>Planting Irrigation</t>
  </si>
  <si>
    <t xml:space="preserve">Planting Irrigation </t>
  </si>
  <si>
    <t>32 84 00</t>
  </si>
  <si>
    <t xml:space="preserve">Planting Irrigation Performance Requirements </t>
  </si>
  <si>
    <t xml:space="preserve">Irrigation Pumps </t>
  </si>
  <si>
    <t>32 82 00</t>
  </si>
  <si>
    <t xml:space="preserve">Drip Irrigation </t>
  </si>
  <si>
    <t>32 84 13</t>
  </si>
  <si>
    <t xml:space="preserve">Sprinkler Systems </t>
  </si>
  <si>
    <t>32 84 23</t>
  </si>
  <si>
    <t xml:space="preserve">G2080.20 </t>
  </si>
  <si>
    <t>Turf and Grasses</t>
  </si>
  <si>
    <t xml:space="preserve">Turf and Grasses </t>
  </si>
  <si>
    <t>32 92 00</t>
  </si>
  <si>
    <t xml:space="preserve">Hydro-Mulching </t>
  </si>
  <si>
    <t>32 92 13</t>
  </si>
  <si>
    <t xml:space="preserve">Plugging </t>
  </si>
  <si>
    <t>32 92 16</t>
  </si>
  <si>
    <t xml:space="preserve">Seeding </t>
  </si>
  <si>
    <t>32 92 19</t>
  </si>
  <si>
    <t xml:space="preserve">Sodding </t>
  </si>
  <si>
    <t>32 92 23</t>
  </si>
  <si>
    <t xml:space="preserve">Sprigging </t>
  </si>
  <si>
    <t>32 92 26</t>
  </si>
  <si>
    <t xml:space="preserve">G2080.30 </t>
  </si>
  <si>
    <t>Plants</t>
  </si>
  <si>
    <t xml:space="preserve">Plants </t>
  </si>
  <si>
    <t>32 93 00</t>
  </si>
  <si>
    <t xml:space="preserve">Ground Covers </t>
  </si>
  <si>
    <t>32 93 13</t>
  </si>
  <si>
    <t xml:space="preserve">Plants and Bulbs </t>
  </si>
  <si>
    <t>32 93 23</t>
  </si>
  <si>
    <t xml:space="preserve">Shrubs </t>
  </si>
  <si>
    <t>32 93 33</t>
  </si>
  <si>
    <t xml:space="preserve">Trees </t>
  </si>
  <si>
    <t>32 93 43</t>
  </si>
  <si>
    <t xml:space="preserve">G2080.50 </t>
  </si>
  <si>
    <t>Planting Accessories</t>
  </si>
  <si>
    <t xml:space="preserve">Planting Accessories </t>
  </si>
  <si>
    <t>32 94 00</t>
  </si>
  <si>
    <t xml:space="preserve">Landscape Edging </t>
  </si>
  <si>
    <t>32 94 13</t>
  </si>
  <si>
    <t xml:space="preserve">Landscape Timbers </t>
  </si>
  <si>
    <t>32 94 16</t>
  </si>
  <si>
    <t>32 94 33</t>
  </si>
  <si>
    <t xml:space="preserve">Tree Grates </t>
  </si>
  <si>
    <t>32 94 43</t>
  </si>
  <si>
    <t xml:space="preserve">Tree Grids </t>
  </si>
  <si>
    <t>32 94 46</t>
  </si>
  <si>
    <t>Decorative Landscape Boulders</t>
  </si>
  <si>
    <t>Vertical Planting Nets and Grids</t>
  </si>
  <si>
    <t xml:space="preserve">G2080.70 </t>
  </si>
  <si>
    <t>Landscape Lighting</t>
  </si>
  <si>
    <t xml:space="preserve">Landscape Lighting </t>
  </si>
  <si>
    <t>26 56 26</t>
  </si>
  <si>
    <t xml:space="preserve">G2080.80 </t>
  </si>
  <si>
    <t>Landscaping Activities</t>
  </si>
  <si>
    <t xml:space="preserve">Planting Preparation </t>
  </si>
  <si>
    <t>32 91 00</t>
  </si>
  <si>
    <t xml:space="preserve">Transplanting </t>
  </si>
  <si>
    <t>32 96 00</t>
  </si>
  <si>
    <t>G30</t>
  </si>
  <si>
    <t>LIQUID AND GAS SITE UTILITIES</t>
  </si>
  <si>
    <t xml:space="preserve">G3010 </t>
  </si>
  <si>
    <t>Water Utilities</t>
  </si>
  <si>
    <t>33 10 00</t>
  </si>
  <si>
    <t xml:space="preserve">G3010.10 </t>
  </si>
  <si>
    <t>Site Domestic Water Distribution</t>
  </si>
  <si>
    <t xml:space="preserve">Site Domestic Water Distribution Performance Requirements </t>
  </si>
  <si>
    <t>01 89 19</t>
  </si>
  <si>
    <t>Water Utility Service</t>
  </si>
  <si>
    <t xml:space="preserve">Water Supply Wells </t>
  </si>
  <si>
    <t>33 21 00</t>
  </si>
  <si>
    <t xml:space="preserve">Water Distribution Piping </t>
  </si>
  <si>
    <t>33 11 00</t>
  </si>
  <si>
    <t xml:space="preserve">Water Distribution Equipment </t>
  </si>
  <si>
    <t>33 12 00</t>
  </si>
  <si>
    <t xml:space="preserve">Water Service Connections </t>
  </si>
  <si>
    <t>33 12 13</t>
  </si>
  <si>
    <t xml:space="preserve">Water Distribution Valves </t>
  </si>
  <si>
    <t>33 12 16</t>
  </si>
  <si>
    <t xml:space="preserve">Fire Hydrants </t>
  </si>
  <si>
    <t>33 12 19</t>
  </si>
  <si>
    <t xml:space="preserve">Water Pumping Stations </t>
  </si>
  <si>
    <t>33 12 23</t>
  </si>
  <si>
    <t xml:space="preserve">Water Metering </t>
  </si>
  <si>
    <t>33 12 33</t>
  </si>
  <si>
    <t xml:space="preserve">Disinfecting of Water Distribution </t>
  </si>
  <si>
    <t>33 13 00</t>
  </si>
  <si>
    <t xml:space="preserve">Water Storage Tanks </t>
  </si>
  <si>
    <t>33 16 00</t>
  </si>
  <si>
    <t xml:space="preserve">Water Distribution Ponds </t>
  </si>
  <si>
    <t>33 47 19.13</t>
  </si>
  <si>
    <t xml:space="preserve">Water Distribution Pond Liners </t>
  </si>
  <si>
    <t>33 47 13.13</t>
  </si>
  <si>
    <t xml:space="preserve">Water Distribution Pond Covers </t>
  </si>
  <si>
    <t>33 47 16.13</t>
  </si>
  <si>
    <t xml:space="preserve">G3010.30 </t>
  </si>
  <si>
    <t>Site Fire Protection Water Distribution</t>
  </si>
  <si>
    <t xml:space="preserve">Site Fire Protection Water Distribution Water Utility Service </t>
  </si>
  <si>
    <t>33 11 19</t>
  </si>
  <si>
    <t xml:space="preserve">Fire Protection Water Ponds </t>
  </si>
  <si>
    <t>33 47 19.33</t>
  </si>
  <si>
    <t xml:space="preserve">Water Pond Liners </t>
  </si>
  <si>
    <t xml:space="preserve">Water Pond Covers </t>
  </si>
  <si>
    <t xml:space="preserve">G3010.50 </t>
  </si>
  <si>
    <t>Site Irrigation Water Distribution</t>
  </si>
  <si>
    <t xml:space="preserve">Site Irrigation Water Distribution Performance Water Utility Service </t>
  </si>
  <si>
    <t xml:space="preserve">Irrigation Water Wells </t>
  </si>
  <si>
    <t>33 21 16</t>
  </si>
  <si>
    <t xml:space="preserve">Water Ponds and Reservoirs </t>
  </si>
  <si>
    <t>33 47 19</t>
  </si>
  <si>
    <t xml:space="preserve">Water Pond and Reservoir Liners </t>
  </si>
  <si>
    <t>33 47 13</t>
  </si>
  <si>
    <t xml:space="preserve">Water Pond and Reservoir Covers </t>
  </si>
  <si>
    <t>33 47 16</t>
  </si>
  <si>
    <t xml:space="preserve">G3020 </t>
  </si>
  <si>
    <t>Sanitary Sewerage Utilities</t>
  </si>
  <si>
    <t>33 30 00</t>
  </si>
  <si>
    <t xml:space="preserve">G3020.10 </t>
  </si>
  <si>
    <t>Sanitary Sewerage Utility Connection</t>
  </si>
  <si>
    <t xml:space="preserve">G3020.20 </t>
  </si>
  <si>
    <t xml:space="preserve">Sanitary Sewerage Piping </t>
  </si>
  <si>
    <t>33 31 00</t>
  </si>
  <si>
    <t xml:space="preserve">Low Pressure Sanitary Sewerage </t>
  </si>
  <si>
    <t>33 33 00</t>
  </si>
  <si>
    <t xml:space="preserve">Sanitary Sewerage Force Mains </t>
  </si>
  <si>
    <t>33 34 00</t>
  </si>
  <si>
    <t xml:space="preserve">G3020.40 </t>
  </si>
  <si>
    <t>Utility Septic Tanks</t>
  </si>
  <si>
    <t xml:space="preserve">Utility Septic Tanks </t>
  </si>
  <si>
    <t>33 36 00</t>
  </si>
  <si>
    <t xml:space="preserve">Septic Tanks and Effluent Wet Wells </t>
  </si>
  <si>
    <t>33 36 13</t>
  </si>
  <si>
    <t xml:space="preserve">Septic Tank Effluent Pumps </t>
  </si>
  <si>
    <t>33 36 16</t>
  </si>
  <si>
    <t xml:space="preserve">Drainage Field </t>
  </si>
  <si>
    <t>33 36 33</t>
  </si>
  <si>
    <t xml:space="preserve">G3020.50 </t>
  </si>
  <si>
    <t>Sanitary Sewerage Structures</t>
  </si>
  <si>
    <t xml:space="preserve">Sanitary Sewerage Structures </t>
  </si>
  <si>
    <t>33 39 00</t>
  </si>
  <si>
    <t xml:space="preserve">Sewerage Manholes, Frames, and Covers </t>
  </si>
  <si>
    <t>33 39 13</t>
  </si>
  <si>
    <t xml:space="preserve">Sewerage Cleanouts </t>
  </si>
  <si>
    <t>33 39 23</t>
  </si>
  <si>
    <t xml:space="preserve">G3020.60 </t>
  </si>
  <si>
    <t>Sanitary Sewerage Lagoons</t>
  </si>
  <si>
    <t xml:space="preserve">Sanitary Sewerage Lagoons </t>
  </si>
  <si>
    <t>33 47 23</t>
  </si>
  <si>
    <t xml:space="preserve">G3030 </t>
  </si>
  <si>
    <t>Storm Drainage Utilities</t>
  </si>
  <si>
    <t>33 40 00</t>
  </si>
  <si>
    <t xml:space="preserve">G3030.10 </t>
  </si>
  <si>
    <t>Storm Drainage Utility Connection</t>
  </si>
  <si>
    <t xml:space="preserve">G3030.20 </t>
  </si>
  <si>
    <t>Storm Drainage Piping</t>
  </si>
  <si>
    <t xml:space="preserve">Storm Drainage Piping </t>
  </si>
  <si>
    <t>33 41 00</t>
  </si>
  <si>
    <t xml:space="preserve">G3030.30 </t>
  </si>
  <si>
    <t>Culverts</t>
  </si>
  <si>
    <t xml:space="preserve">Culverts </t>
  </si>
  <si>
    <t>33 42 00</t>
  </si>
  <si>
    <t xml:space="preserve">Pipe Culverts </t>
  </si>
  <si>
    <t>33 42 13</t>
  </si>
  <si>
    <t xml:space="preserve">Concrete Culverts </t>
  </si>
  <si>
    <t>33 42 16</t>
  </si>
  <si>
    <t xml:space="preserve">G3030.40 </t>
  </si>
  <si>
    <t>Site Storm Water Drains</t>
  </si>
  <si>
    <t xml:space="preserve">Site Storm Water Drains </t>
  </si>
  <si>
    <t>33 44 00</t>
  </si>
  <si>
    <t>33 44 13</t>
  </si>
  <si>
    <t>33 44 16</t>
  </si>
  <si>
    <t xml:space="preserve">Storm Water Treatment </t>
  </si>
  <si>
    <t>33 44 19</t>
  </si>
  <si>
    <t xml:space="preserve">G3030.50 </t>
  </si>
  <si>
    <t>Storm Drainage Pumps</t>
  </si>
  <si>
    <t xml:space="preserve">Storm Drainage Pumps </t>
  </si>
  <si>
    <t>33 45 00</t>
  </si>
  <si>
    <t xml:space="preserve">G3030.60 </t>
  </si>
  <si>
    <t>Site Subdrainage</t>
  </si>
  <si>
    <t xml:space="preserve">Site Subdrainage </t>
  </si>
  <si>
    <t xml:space="preserve">Subdrainage Piping </t>
  </si>
  <si>
    <t>33 46 16</t>
  </si>
  <si>
    <t xml:space="preserve">Drainage Layers </t>
  </si>
  <si>
    <t>33 46 23</t>
  </si>
  <si>
    <t xml:space="preserve">Geotextile Subsurface Drainage Filtration </t>
  </si>
  <si>
    <t>33 46 26</t>
  </si>
  <si>
    <t xml:space="preserve">G3030.70 </t>
  </si>
  <si>
    <t>Storm Drainage Ponds and Reservoirs</t>
  </si>
  <si>
    <t xml:space="preserve">Storm Drainage Ponds and Reservoirs </t>
  </si>
  <si>
    <t>33 47 26</t>
  </si>
  <si>
    <t xml:space="preserve">Stabilization Ponds </t>
  </si>
  <si>
    <t>33 47 26.13</t>
  </si>
  <si>
    <t xml:space="preserve">Retention Basins </t>
  </si>
  <si>
    <t>33 47 26.16</t>
  </si>
  <si>
    <t xml:space="preserve">Leaching Pits </t>
  </si>
  <si>
    <t>33 47 26.19</t>
  </si>
  <si>
    <t xml:space="preserve">G3050 </t>
  </si>
  <si>
    <t>Site Energy Distribution</t>
  </si>
  <si>
    <t xml:space="preserve">G3050.10 </t>
  </si>
  <si>
    <t>Site Hydronic Heating Distribution</t>
  </si>
  <si>
    <t xml:space="preserve">Site Hydronic Heating Distribution </t>
  </si>
  <si>
    <t>33 61 00</t>
  </si>
  <si>
    <t xml:space="preserve">Site Hydronic Heating Distribution Performance Requirements </t>
  </si>
  <si>
    <t>01 89 23</t>
  </si>
  <si>
    <t>Heating Utility Connection</t>
  </si>
  <si>
    <t xml:space="preserve">Underground Heating Distribution </t>
  </si>
  <si>
    <t>33 61 13</t>
  </si>
  <si>
    <t xml:space="preserve">Aboveground Heating Distribution </t>
  </si>
  <si>
    <t>33 61 23</t>
  </si>
  <si>
    <t xml:space="preserve">G3050.20 </t>
  </si>
  <si>
    <t>Site Steam Energy Distribution</t>
  </si>
  <si>
    <t xml:space="preserve">Site Steam Energy Distribution </t>
  </si>
  <si>
    <t>33 63 00</t>
  </si>
  <si>
    <t xml:space="preserve">Site Steam Distribution Performance Requirements </t>
  </si>
  <si>
    <t>Steam Utility Connection</t>
  </si>
  <si>
    <t xml:space="preserve">Underground Steam and Condensate </t>
  </si>
  <si>
    <t>33 63 13</t>
  </si>
  <si>
    <t xml:space="preserve">Aboveground Steam and Condensate </t>
  </si>
  <si>
    <t>33 63 23</t>
  </si>
  <si>
    <t xml:space="preserve">G3050.40 </t>
  </si>
  <si>
    <t>Site Hydronic Cooling Distribution</t>
  </si>
  <si>
    <t xml:space="preserve">Site Hydronic Cooling Distribution </t>
  </si>
  <si>
    <t xml:space="preserve">Site Hydronic Cooling Distribution Performance Requirements </t>
  </si>
  <si>
    <t>Cooling Utility Connection</t>
  </si>
  <si>
    <t xml:space="preserve">Underground Cooling Distribution </t>
  </si>
  <si>
    <t xml:space="preserve">Aboveground Cooling Distribution </t>
  </si>
  <si>
    <t xml:space="preserve">G3060 </t>
  </si>
  <si>
    <t>Site Fuel Distribution</t>
  </si>
  <si>
    <t xml:space="preserve">G3060.10 </t>
  </si>
  <si>
    <t>Site Gas Distribution</t>
  </si>
  <si>
    <t xml:space="preserve">Site Gas Distribution </t>
  </si>
  <si>
    <t>33 51 00</t>
  </si>
  <si>
    <t xml:space="preserve">Site Gas Distribution Performance Requirements Gas Utility Connection </t>
  </si>
  <si>
    <t xml:space="preserve">Natural-Gas Distribution </t>
  </si>
  <si>
    <t>Liquefied Petroleum Gas Distribution</t>
  </si>
  <si>
    <t xml:space="preserve">Compressed Gases Storage Tanks </t>
  </si>
  <si>
    <t>33 56 53</t>
  </si>
  <si>
    <t xml:space="preserve">G3060.20 </t>
  </si>
  <si>
    <t>Site Fuel-Oil Distribution</t>
  </si>
  <si>
    <t xml:space="preserve">Site Fuel-Oil Distribution </t>
  </si>
  <si>
    <t>33 52 13</t>
  </si>
  <si>
    <t xml:space="preserve">Site Fuel-Oil Distribution Performance </t>
  </si>
  <si>
    <t xml:space="preserve">Fuel-Oil Piping </t>
  </si>
  <si>
    <t>33 52 13.13</t>
  </si>
  <si>
    <t xml:space="preserve">Fuel-Oil Pumps </t>
  </si>
  <si>
    <t>33 52 13.23</t>
  </si>
  <si>
    <t xml:space="preserve">Fuel-Oil Storage Tanks </t>
  </si>
  <si>
    <t>33 56 00</t>
  </si>
  <si>
    <t xml:space="preserve">G3060.30 </t>
  </si>
  <si>
    <t>Site Gasoline Distribution</t>
  </si>
  <si>
    <t xml:space="preserve">Site Gasoline Distribution </t>
  </si>
  <si>
    <t>33 52 16</t>
  </si>
  <si>
    <t xml:space="preserve">Site Gasoline Distribution Performance </t>
  </si>
  <si>
    <t xml:space="preserve">Gasoline Piping </t>
  </si>
  <si>
    <t>33 52 16.13</t>
  </si>
  <si>
    <t xml:space="preserve">Gasoline Pumps </t>
  </si>
  <si>
    <t>33 52 16.23</t>
  </si>
  <si>
    <t xml:space="preserve">Gasoline Storage Tanks </t>
  </si>
  <si>
    <t xml:space="preserve">G3060.40 </t>
  </si>
  <si>
    <t>Site Diesel Fuel Distribution</t>
  </si>
  <si>
    <t xml:space="preserve">Site Diesel Fuel Distribution </t>
  </si>
  <si>
    <t>33 52 19</t>
  </si>
  <si>
    <t xml:space="preserve">Site Diesel Fuel Distribution Performance </t>
  </si>
  <si>
    <t xml:space="preserve">Diesel Fuel Piping </t>
  </si>
  <si>
    <t>33 52 19.13</t>
  </si>
  <si>
    <t xml:space="preserve">Diesel Fuel Pumps </t>
  </si>
  <si>
    <t>33 52 19.23</t>
  </si>
  <si>
    <t xml:space="preserve">Diesel Fuel Storage Tanks </t>
  </si>
  <si>
    <t xml:space="preserve">G3060.60 </t>
  </si>
  <si>
    <t>Site Aviation Fuel Distribution</t>
  </si>
  <si>
    <t xml:space="preserve">Site Aviation Fuel Distribution </t>
  </si>
  <si>
    <t>33 52 43</t>
  </si>
  <si>
    <t xml:space="preserve">Site Aviation Fuel Distribution Performance </t>
  </si>
  <si>
    <t xml:space="preserve">Aviation Fuel Piping </t>
  </si>
  <si>
    <t>33 52 43.13</t>
  </si>
  <si>
    <t xml:space="preserve">Aviation Fuel Pumps </t>
  </si>
  <si>
    <t>33 52 43.23</t>
  </si>
  <si>
    <t xml:space="preserve">Aviation Fuel Grounding </t>
  </si>
  <si>
    <t>33 52 43.19</t>
  </si>
  <si>
    <t xml:space="preserve">Aviation Fuel Storage Tanks </t>
  </si>
  <si>
    <t>33 56 43</t>
  </si>
  <si>
    <t xml:space="preserve">G3090 </t>
  </si>
  <si>
    <t>Liquid and Gas Site Utilities Supplementary Components</t>
  </si>
  <si>
    <t xml:space="preserve">G3090.10 </t>
  </si>
  <si>
    <t xml:space="preserve">Common Work Results for Utilities </t>
  </si>
  <si>
    <t>33 05 00</t>
  </si>
  <si>
    <t xml:space="preserve">Manholes and Structures </t>
  </si>
  <si>
    <t>33 05 13</t>
  </si>
  <si>
    <t xml:space="preserve">Utility Structures </t>
  </si>
  <si>
    <t>33 05 16</t>
  </si>
  <si>
    <t xml:space="preserve">Pressure Piping Tied Joint Restraint System </t>
  </si>
  <si>
    <t>33 05 19</t>
  </si>
  <si>
    <t xml:space="preserve">Trenchless Utility Installations </t>
  </si>
  <si>
    <t>33 05 23</t>
  </si>
  <si>
    <t xml:space="preserve">Utility Identification </t>
  </si>
  <si>
    <t>33 05 26</t>
  </si>
  <si>
    <t>33 09 00</t>
  </si>
  <si>
    <t>G40</t>
  </si>
  <si>
    <t>ELECTRICAL SITE IMPROVEMENTS</t>
  </si>
  <si>
    <t xml:space="preserve">G4010 </t>
  </si>
  <si>
    <t>Site Electric Distribution Systems</t>
  </si>
  <si>
    <t xml:space="preserve">G4010.10 </t>
  </si>
  <si>
    <t>Electrical Utility Services</t>
  </si>
  <si>
    <t xml:space="preserve">Electrical Utility Services </t>
  </si>
  <si>
    <t>33 71 73</t>
  </si>
  <si>
    <t xml:space="preserve">G4010.20 </t>
  </si>
  <si>
    <t>Electric Transmission and Distribution</t>
  </si>
  <si>
    <t xml:space="preserve">Electric Transmission and Distribution </t>
  </si>
  <si>
    <t>33 71 00</t>
  </si>
  <si>
    <t xml:space="preserve">Electrical Utility Towers </t>
  </si>
  <si>
    <t>33 71 13</t>
  </si>
  <si>
    <t xml:space="preserve">Electrical Utility Poles </t>
  </si>
  <si>
    <t>33 71 16</t>
  </si>
  <si>
    <t xml:space="preserve">Underground Ducts and Manholes </t>
  </si>
  <si>
    <t>33 71 19</t>
  </si>
  <si>
    <t xml:space="preserve">Insulators and Fittings </t>
  </si>
  <si>
    <t>33 71 23</t>
  </si>
  <si>
    <t xml:space="preserve">Transmission and Distribution Equipment </t>
  </si>
  <si>
    <t>33 71 26</t>
  </si>
  <si>
    <t>33 71 39</t>
  </si>
  <si>
    <t xml:space="preserve">Direct Current Transmission </t>
  </si>
  <si>
    <t>33 71 53</t>
  </si>
  <si>
    <t xml:space="preserve">Transmission and Distribution Specialties </t>
  </si>
  <si>
    <t>33 71 83</t>
  </si>
  <si>
    <t xml:space="preserve">G4010.30 </t>
  </si>
  <si>
    <t>Electrical Substations</t>
  </si>
  <si>
    <t xml:space="preserve">Electrical Substations </t>
  </si>
  <si>
    <t>33 72 00</t>
  </si>
  <si>
    <t xml:space="preserve">Deadend Structures </t>
  </si>
  <si>
    <t>33 72 13</t>
  </si>
  <si>
    <t xml:space="preserve">Structural Bus Supports </t>
  </si>
  <si>
    <t>33 72 23</t>
  </si>
  <si>
    <t xml:space="preserve">Substation Bus Assemblies </t>
  </si>
  <si>
    <t>33 72 26</t>
  </si>
  <si>
    <t xml:space="preserve">Control House Equipment </t>
  </si>
  <si>
    <t>33 72 33</t>
  </si>
  <si>
    <t xml:space="preserve">Substation Control Wiring </t>
  </si>
  <si>
    <t>33 72 43</t>
  </si>
  <si>
    <t xml:space="preserve">G4010.40 </t>
  </si>
  <si>
    <t>Electrical Transformers</t>
  </si>
  <si>
    <t xml:space="preserve">Electrical Transformers </t>
  </si>
  <si>
    <t>33 73 00</t>
  </si>
  <si>
    <t xml:space="preserve">G4010.50 </t>
  </si>
  <si>
    <t>Electrical Switchgear and Protection Devices</t>
  </si>
  <si>
    <t xml:space="preserve">Electrical Switchgear and Protection Devices </t>
  </si>
  <si>
    <t>33 75 00</t>
  </si>
  <si>
    <t>Circuit Breakers</t>
  </si>
  <si>
    <t xml:space="preserve">Fusible Interrupter Switchgear </t>
  </si>
  <si>
    <t>33 77 26</t>
  </si>
  <si>
    <t xml:space="preserve">Cutouts </t>
  </si>
  <si>
    <t>33 77 33</t>
  </si>
  <si>
    <t>Fuses</t>
  </si>
  <si>
    <t>Surge Arresters</t>
  </si>
  <si>
    <t>Shunt Arresters</t>
  </si>
  <si>
    <t xml:space="preserve">Reclosers </t>
  </si>
  <si>
    <t>33 77 53</t>
  </si>
  <si>
    <t xml:space="preserve">G4010.70 </t>
  </si>
  <si>
    <t>Site Grounding</t>
  </si>
  <si>
    <t xml:space="preserve">Site Grounding </t>
  </si>
  <si>
    <t>33 79 00</t>
  </si>
  <si>
    <t xml:space="preserve">Site Improvements Grounding </t>
  </si>
  <si>
    <t>33 79 13</t>
  </si>
  <si>
    <t xml:space="preserve">Tower Grounding </t>
  </si>
  <si>
    <t>33 79 16</t>
  </si>
  <si>
    <t xml:space="preserve">Utilities Grounding </t>
  </si>
  <si>
    <t>33 79 19</t>
  </si>
  <si>
    <t xml:space="preserve">Utility Substation Grounding </t>
  </si>
  <si>
    <t>33 79 23</t>
  </si>
  <si>
    <t xml:space="preserve">Site Grounding Conductors </t>
  </si>
  <si>
    <t>33 79 83</t>
  </si>
  <si>
    <t xml:space="preserve">Site Lightning Protection </t>
  </si>
  <si>
    <t>33 79 93</t>
  </si>
  <si>
    <t>G4010.90</t>
  </si>
  <si>
    <t>Electrical Distribution System Instrumentation</t>
  </si>
  <si>
    <t xml:space="preserve">Electrical Distribution System Instrumentation </t>
  </si>
  <si>
    <t>33 09 70</t>
  </si>
  <si>
    <t xml:space="preserve">G4050 </t>
  </si>
  <si>
    <t>Site Lighting</t>
  </si>
  <si>
    <t>26 56 29</t>
  </si>
  <si>
    <t xml:space="preserve">G4050.10 </t>
  </si>
  <si>
    <t>Area Lighting</t>
  </si>
  <si>
    <t xml:space="preserve">Area Lighting </t>
  </si>
  <si>
    <t>26 56 23</t>
  </si>
  <si>
    <t xml:space="preserve">G4050.20 </t>
  </si>
  <si>
    <t>Flood Lighting</t>
  </si>
  <si>
    <t xml:space="preserve">Flood Lighting </t>
  </si>
  <si>
    <t>26 56 36</t>
  </si>
  <si>
    <t xml:space="preserve">G4050.50 </t>
  </si>
  <si>
    <t>Building Illumination</t>
  </si>
  <si>
    <t xml:space="preserve">G4050.90 </t>
  </si>
  <si>
    <t>Exterior Lighting Supplementary Components</t>
  </si>
  <si>
    <t xml:space="preserve">Lighting Poles and Standards </t>
  </si>
  <si>
    <t>26 56 13</t>
  </si>
  <si>
    <t xml:space="preserve">Site Lighting Instrumentation and Controls </t>
  </si>
  <si>
    <t>G50</t>
  </si>
  <si>
    <t>SITE COMMUNICATIONS</t>
  </si>
  <si>
    <t xml:space="preserve">G5010 </t>
  </si>
  <si>
    <t>Site Communications Systems</t>
  </si>
  <si>
    <t>33 80 00</t>
  </si>
  <si>
    <t xml:space="preserve">G5010.10 </t>
  </si>
  <si>
    <t>Site Communications Structures</t>
  </si>
  <si>
    <t xml:space="preserve">Site Communications Structures </t>
  </si>
  <si>
    <t>33 81 00</t>
  </si>
  <si>
    <t xml:space="preserve">Communications Transmission Towers </t>
  </si>
  <si>
    <t>33 81 13</t>
  </si>
  <si>
    <t xml:space="preserve">Antenna Towers </t>
  </si>
  <si>
    <t>33 81 16</t>
  </si>
  <si>
    <t xml:space="preserve">Communications Utility Poles </t>
  </si>
  <si>
    <t>33 81 19</t>
  </si>
  <si>
    <t xml:space="preserve">Aerial Cable Installation Hardware </t>
  </si>
  <si>
    <t>33 81 23</t>
  </si>
  <si>
    <t xml:space="preserve">Communications Underground Ducts, Manholes, and Handholes </t>
  </si>
  <si>
    <t>33 81 26</t>
  </si>
  <si>
    <t xml:space="preserve">Communications Vaults, Pedestal, and Enclosures </t>
  </si>
  <si>
    <t>33 81 29</t>
  </si>
  <si>
    <t xml:space="preserve">Communications Blowers, Fans, and Ventilation </t>
  </si>
  <si>
    <t>33 81 33</t>
  </si>
  <si>
    <t xml:space="preserve">G5010.30 </t>
  </si>
  <si>
    <t>Site Communications Distribution</t>
  </si>
  <si>
    <t xml:space="preserve">Site Communications Distribution </t>
  </si>
  <si>
    <t>33 82 00</t>
  </si>
  <si>
    <t xml:space="preserve">Copper Communications Distribution Cabling </t>
  </si>
  <si>
    <t>33 82 13</t>
  </si>
  <si>
    <t xml:space="preserve">Optical Fiber Communications Distribution </t>
  </si>
  <si>
    <t>33 82 23</t>
  </si>
  <si>
    <t xml:space="preserve">Coaxial Communications Distribution Cabling </t>
  </si>
  <si>
    <t>33 82 33</t>
  </si>
  <si>
    <t xml:space="preserve">Grounding and Bonding for Communications </t>
  </si>
  <si>
    <t>33 82 43</t>
  </si>
  <si>
    <t xml:space="preserve">Cable Pressurization Equipment </t>
  </si>
  <si>
    <t>33 82 46</t>
  </si>
  <si>
    <t xml:space="preserve">Cleaning, Lubrication, and Restoration Chemicals </t>
  </si>
  <si>
    <t>33 82 53</t>
  </si>
  <si>
    <t xml:space="preserve">G5010.50 </t>
  </si>
  <si>
    <t>Wireless Communications Distribution</t>
  </si>
  <si>
    <t xml:space="preserve">Wireless Communications Distribution </t>
  </si>
  <si>
    <t>33 83 00</t>
  </si>
  <si>
    <t xml:space="preserve">Laser Transmitter and Receivers </t>
  </si>
  <si>
    <t>33 83 13</t>
  </si>
  <si>
    <t xml:space="preserve">Microwave Transmitter and Receivers </t>
  </si>
  <si>
    <t>33 83 16</t>
  </si>
  <si>
    <t xml:space="preserve">Infrared Transmitter and Receivers </t>
  </si>
  <si>
    <t>33 83 19</t>
  </si>
  <si>
    <t xml:space="preserve">UHF/VHF Transmitter and Receivers </t>
  </si>
  <si>
    <t>33 83 23</t>
  </si>
  <si>
    <t>G90</t>
  </si>
  <si>
    <t>MISCELLANEOUS SITE CONSTRUCTION</t>
  </si>
  <si>
    <t xml:space="preserve">G9010 </t>
  </si>
  <si>
    <t>Tunnels</t>
  </si>
  <si>
    <t>31 70 00</t>
  </si>
  <si>
    <t xml:space="preserve">G9010.10 </t>
  </si>
  <si>
    <t>Vehicular Tunnels</t>
  </si>
  <si>
    <t xml:space="preserve">Vehicular Tunnel Support Systems </t>
  </si>
  <si>
    <t>31 72 00</t>
  </si>
  <si>
    <t xml:space="preserve">Rock Reinforcement and Initial Support </t>
  </si>
  <si>
    <t>31 72 13</t>
  </si>
  <si>
    <t xml:space="preserve">Steel Ribs and Lagging </t>
  </si>
  <si>
    <t>31 72 16</t>
  </si>
  <si>
    <t xml:space="preserve">Vehicular Tunnel Grouting </t>
  </si>
  <si>
    <t>31 73 00</t>
  </si>
  <si>
    <t xml:space="preserve">Cement Tunnel Grouting </t>
  </si>
  <si>
    <t>31 73 13</t>
  </si>
  <si>
    <t xml:space="preserve">Chemical Tunnel Grouting </t>
  </si>
  <si>
    <t>31 73 16</t>
  </si>
  <si>
    <t xml:space="preserve">Vehicular Tunnel Construction </t>
  </si>
  <si>
    <t>31 74 00</t>
  </si>
  <si>
    <t xml:space="preserve">Cast-In-Place Concrete Tunnel Lining </t>
  </si>
  <si>
    <t>31 74 13</t>
  </si>
  <si>
    <t xml:space="preserve">Precast Concrete Tunnel Lining </t>
  </si>
  <si>
    <t>31 74 16</t>
  </si>
  <si>
    <t xml:space="preserve">Shotcrete Tunnel Lining </t>
  </si>
  <si>
    <t>31 74 19</t>
  </si>
  <si>
    <t xml:space="preserve">Shaft Construction </t>
  </si>
  <si>
    <t>31 75 00</t>
  </si>
  <si>
    <t xml:space="preserve">Cast-In-Place Concrete Shaft Lining </t>
  </si>
  <si>
    <t>31 75 13</t>
  </si>
  <si>
    <t xml:space="preserve">Precast Concrete Shaft Lining </t>
  </si>
  <si>
    <t>31 75 16</t>
  </si>
  <si>
    <t xml:space="preserve">Vehicular Submersible Tube Tunnels </t>
  </si>
  <si>
    <t>31 77 00</t>
  </si>
  <si>
    <t xml:space="preserve">G9010.20 </t>
  </si>
  <si>
    <t>Pedestrian Tunnels</t>
  </si>
  <si>
    <t xml:space="preserve">Pedestrian Tunnel Support Systems </t>
  </si>
  <si>
    <t xml:space="preserve">Pedestrian Tunnel Grouting </t>
  </si>
  <si>
    <t xml:space="preserve">Pedestrian Tunnel Construction </t>
  </si>
  <si>
    <t xml:space="preserve">Pedestrian Submersible Tube Tunnels </t>
  </si>
  <si>
    <t xml:space="preserve">G9010.40 </t>
  </si>
  <si>
    <t>Service Tunnels</t>
  </si>
  <si>
    <t xml:space="preserve">Service Tunnel Support Systems </t>
  </si>
  <si>
    <t xml:space="preserve">Service Tunnel Grouting </t>
  </si>
  <si>
    <t xml:space="preserve">Service Tunnel Construction </t>
  </si>
  <si>
    <t xml:space="preserve">Service Submersible Tube Tunnels </t>
  </si>
  <si>
    <t xml:space="preserve">G9010.90 </t>
  </si>
  <si>
    <t>Tunnel Construction Related Activities</t>
  </si>
  <si>
    <t xml:space="preserve">Tunnel Excavation </t>
  </si>
  <si>
    <t>31 71 00</t>
  </si>
  <si>
    <t xml:space="preserve">Shield Driving Tunnel Excavation </t>
  </si>
  <si>
    <t>31 71 13</t>
  </si>
  <si>
    <t xml:space="preserve">Tunnel Drilling and Blasting </t>
  </si>
  <si>
    <t>31 71 16</t>
  </si>
  <si>
    <t xml:space="preserve">Tunnel Boring Machine </t>
  </si>
  <si>
    <t>31 71 19</t>
  </si>
  <si>
    <t xml:space="preserve">Tunnel Cut and Cover </t>
  </si>
  <si>
    <t>31 71 23</t>
  </si>
  <si>
    <t>Subtotal:</t>
  </si>
  <si>
    <t xml:space="preserve">Design Contingency (%) </t>
  </si>
  <si>
    <t>Hard Cost Subtotal:</t>
  </si>
  <si>
    <t>Z</t>
  </si>
  <si>
    <r>
      <rPr>
        <b/>
        <sz val="14"/>
        <color rgb="FF006666"/>
        <rFont val="Arial"/>
        <family val="2"/>
      </rPr>
      <t>.</t>
    </r>
    <r>
      <rPr>
        <b/>
        <sz val="14"/>
        <color theme="0"/>
        <rFont val="Arial"/>
        <family val="2"/>
      </rPr>
      <t>GENERAL  REQUIREMENTS</t>
    </r>
  </si>
  <si>
    <t>(%)</t>
  </si>
  <si>
    <t>HARD COST SUMMARY:</t>
  </si>
  <si>
    <t>Uniformat Level 2 data entry</t>
  </si>
  <si>
    <t>Uniformat Level 3 data entry</t>
  </si>
  <si>
    <t>Uniformat Level 4 data entry</t>
  </si>
  <si>
    <t>Uniformat Level 5 data entry</t>
  </si>
  <si>
    <t>UNIT</t>
  </si>
  <si>
    <t>ABBREVIATION</t>
  </si>
  <si>
    <t>ACRE</t>
  </si>
  <si>
    <t>BAG</t>
  </si>
  <si>
    <t>BCY</t>
  </si>
  <si>
    <t>BANK CUBIC YARD</t>
  </si>
  <si>
    <t>BOARD FEET</t>
  </si>
  <si>
    <t>HUNDRED</t>
  </si>
  <si>
    <t>C FL</t>
  </si>
  <si>
    <t>HUNDRED SQUARE FEET PER FLOOR</t>
  </si>
  <si>
    <t>CAR</t>
  </si>
  <si>
    <t>CCF</t>
  </si>
  <si>
    <t>HUNDRED CUBIC FEET</t>
  </si>
  <si>
    <t>CF</t>
  </si>
  <si>
    <t>CUBIC FEET</t>
  </si>
  <si>
    <t>CLF</t>
  </si>
  <si>
    <t>HUNDRED LINEAR FEET</t>
  </si>
  <si>
    <t>CRT</t>
  </si>
  <si>
    <t>CATHODE RAY TUBE</t>
  </si>
  <si>
    <t>CSF</t>
  </si>
  <si>
    <t>HUNDRED SQUARE FEET</t>
  </si>
  <si>
    <t>CWT</t>
  </si>
  <si>
    <t>100 POUNDS</t>
  </si>
  <si>
    <t>CY</t>
  </si>
  <si>
    <t>CUBIC YARD</t>
  </si>
  <si>
    <t>DAY</t>
  </si>
  <si>
    <t>DOOR</t>
  </si>
  <si>
    <t>DRUM</t>
  </si>
  <si>
    <t>EACH</t>
  </si>
  <si>
    <t>ECY</t>
  </si>
  <si>
    <t>EMBANKMENT CUBIC YARDS</t>
  </si>
  <si>
    <t>FACE</t>
  </si>
  <si>
    <t>FLGH</t>
  </si>
  <si>
    <t>FLIGHT</t>
  </si>
  <si>
    <t>FLR</t>
  </si>
  <si>
    <t>FLOOR</t>
  </si>
  <si>
    <t>FXTR</t>
  </si>
  <si>
    <t>FIXTURE</t>
  </si>
  <si>
    <t>GAL</t>
  </si>
  <si>
    <t>GALLON</t>
  </si>
  <si>
    <t>HDR</t>
  </si>
  <si>
    <t>HEADER</t>
  </si>
  <si>
    <t>HOR</t>
  </si>
  <si>
    <t>HORIZONTAL</t>
  </si>
  <si>
    <t>HR</t>
  </si>
  <si>
    <t>HOUR</t>
  </si>
  <si>
    <t>INCH</t>
  </si>
  <si>
    <t>JACK</t>
  </si>
  <si>
    <t>JOB</t>
  </si>
  <si>
    <t>KIP</t>
  </si>
  <si>
    <t>1000 POUNDS</t>
  </si>
  <si>
    <t>KW</t>
  </si>
  <si>
    <t>KILOWATT</t>
  </si>
  <si>
    <t>LANE</t>
  </si>
  <si>
    <t>LB</t>
  </si>
  <si>
    <t>POUND</t>
  </si>
  <si>
    <t>LCY</t>
  </si>
  <si>
    <t>LOOSE CUBIC YARD</t>
  </si>
  <si>
    <t>LEAF</t>
  </si>
  <si>
    <t>LF</t>
  </si>
  <si>
    <t>LINEAR FEET</t>
  </si>
  <si>
    <t>LS</t>
  </si>
  <si>
    <t>LUMP SUM</t>
  </si>
  <si>
    <t>M</t>
  </si>
  <si>
    <t>THOUSAND</t>
  </si>
  <si>
    <t>MBF</t>
  </si>
  <si>
    <t>THOUSAND BOARD FEET</t>
  </si>
  <si>
    <t>MCFM</t>
  </si>
  <si>
    <t>THOUSAND CUBIC FEET PER MINUTE</t>
  </si>
  <si>
    <t>MILE</t>
  </si>
  <si>
    <t>MLF</t>
  </si>
  <si>
    <t>THOUSAND LINEAR FEET</t>
  </si>
  <si>
    <t>MO</t>
  </si>
  <si>
    <t>MONTH</t>
  </si>
  <si>
    <t>MOVE</t>
  </si>
  <si>
    <t>MSF</t>
  </si>
  <si>
    <t>THOUSAND SQUARE FEET</t>
  </si>
  <si>
    <t>NAME</t>
  </si>
  <si>
    <t>NOSE</t>
  </si>
  <si>
    <t>OPNG</t>
  </si>
  <si>
    <t>OPENING</t>
  </si>
  <si>
    <t>OTLT</t>
  </si>
  <si>
    <t xml:space="preserve">OUTLETS </t>
  </si>
  <si>
    <t>PAIR</t>
  </si>
  <si>
    <t>PLAN</t>
  </si>
  <si>
    <t>PNT</t>
  </si>
  <si>
    <t>POINT</t>
  </si>
  <si>
    <t>POOL</t>
  </si>
  <si>
    <t>PR</t>
  </si>
  <si>
    <t>PRJC</t>
  </si>
  <si>
    <t>PROJECT</t>
  </si>
  <si>
    <t>PRSN</t>
  </si>
  <si>
    <t>PERSON</t>
  </si>
  <si>
    <t>QT</t>
  </si>
  <si>
    <t>QUART</t>
  </si>
  <si>
    <t>RISR</t>
  </si>
  <si>
    <t>RISER</t>
  </si>
  <si>
    <t>ROLL</t>
  </si>
  <si>
    <t>ROOM</t>
  </si>
  <si>
    <t>RSR</t>
  </si>
  <si>
    <t>SCTN</t>
  </si>
  <si>
    <t>SECTION</t>
  </si>
  <si>
    <t>SEAT</t>
  </si>
  <si>
    <t>SET</t>
  </si>
  <si>
    <t>SF</t>
  </si>
  <si>
    <t>SQUARE FOOT</t>
  </si>
  <si>
    <t>SFCA</t>
  </si>
  <si>
    <t>SQUARE FOOT CONTACT AREA</t>
  </si>
  <si>
    <t>SGNL</t>
  </si>
  <si>
    <t>SIGNAL</t>
  </si>
  <si>
    <t>SHAD</t>
  </si>
  <si>
    <t>SHADE</t>
  </si>
  <si>
    <t>SHLF</t>
  </si>
  <si>
    <t>SHELF</t>
  </si>
  <si>
    <t>SPKR</t>
  </si>
  <si>
    <t>SPEAKER</t>
  </si>
  <si>
    <t>SQ</t>
  </si>
  <si>
    <t>STDN</t>
  </si>
  <si>
    <t>STUDENT</t>
  </si>
  <si>
    <t>STG</t>
  </si>
  <si>
    <t>STAGING</t>
  </si>
  <si>
    <t>STLL</t>
  </si>
  <si>
    <t>STALL</t>
  </si>
  <si>
    <t>STOP</t>
  </si>
  <si>
    <t>STTN</t>
  </si>
  <si>
    <t>STATION</t>
  </si>
  <si>
    <t>SURF</t>
  </si>
  <si>
    <t>SURFACE</t>
  </si>
  <si>
    <t>SY</t>
  </si>
  <si>
    <t>SQUARE YARD</t>
  </si>
  <si>
    <t>SYST</t>
  </si>
  <si>
    <t>SYSTEM</t>
  </si>
  <si>
    <t>TN/D</t>
  </si>
  <si>
    <t>TON/DAY</t>
  </si>
  <si>
    <t>TON</t>
  </si>
  <si>
    <t>TONC</t>
  </si>
  <si>
    <t>TON AC</t>
  </si>
  <si>
    <t>TOTL</t>
  </si>
  <si>
    <t>TOTAL</t>
  </si>
  <si>
    <t>TRD</t>
  </si>
  <si>
    <t>TREAD</t>
  </si>
  <si>
    <t>TRSS</t>
  </si>
  <si>
    <t>TRUSS</t>
  </si>
  <si>
    <t>VLF</t>
  </si>
  <si>
    <t>VERTICAL LINEAR FOOT</t>
  </si>
  <si>
    <t>WALL</t>
  </si>
  <si>
    <t>WEEK</t>
  </si>
  <si>
    <t xml:space="preserve">Division 1 General Requirements:  This is a reference to the itemized Dvision 01 CSI General Requirements as it aligns with the DDC General Conditions </t>
  </si>
  <si>
    <t>Division 1 General Requirements</t>
  </si>
  <si>
    <t>Uniformat reference</t>
  </si>
  <si>
    <t>CSI reference</t>
  </si>
  <si>
    <t>DDC General Conditions reference</t>
  </si>
  <si>
    <t>Z1020</t>
  </si>
  <si>
    <t>ADMINISTRATIVE REQUIREMENTS</t>
  </si>
  <si>
    <t>01 30 00</t>
  </si>
  <si>
    <t>Project Management and Coordination</t>
  </si>
  <si>
    <t>01 31 00</t>
  </si>
  <si>
    <t>1</t>
  </si>
  <si>
    <t>Project Management (Administrative and supervisory personnel as required)</t>
  </si>
  <si>
    <t>2</t>
  </si>
  <si>
    <t>Project Coordination</t>
  </si>
  <si>
    <t>01 31 13</t>
  </si>
  <si>
    <t>3</t>
  </si>
  <si>
    <t>Project Meetings</t>
  </si>
  <si>
    <t>01 31 19</t>
  </si>
  <si>
    <t>4</t>
  </si>
  <si>
    <t>Communication Protocols and RFI's</t>
  </si>
  <si>
    <t>01 31 26</t>
  </si>
  <si>
    <t>Construction Progress Documentation</t>
  </si>
  <si>
    <t>01 32 00</t>
  </si>
  <si>
    <t>Baseline Schedule</t>
  </si>
  <si>
    <t>01 32 16</t>
  </si>
  <si>
    <t>Submittal Schedule</t>
  </si>
  <si>
    <t>01 32 19</t>
  </si>
  <si>
    <t>Construction Progress Reporting - Daily, Material and Field Conditions Reports</t>
  </si>
  <si>
    <t>01 32 26</t>
  </si>
  <si>
    <t>Photographic Documentation  (Pre construction and progress photographs)</t>
  </si>
  <si>
    <t>01 32 33</t>
  </si>
  <si>
    <t>5</t>
  </si>
  <si>
    <t xml:space="preserve">BIM Implementation </t>
  </si>
  <si>
    <t>Submittal Procedures</t>
  </si>
  <si>
    <t>01 33 00</t>
  </si>
  <si>
    <t>Administrative  and procedural requirements for submitting Shop Drawings, Coordination Drawings, Catalogue Cuts, Material Samples, and other Submittals required by the Contract Documents</t>
  </si>
  <si>
    <t>01 33 23</t>
  </si>
  <si>
    <t>LEED submittals</t>
  </si>
  <si>
    <t>01 33 29</t>
  </si>
  <si>
    <t>Special Procedures</t>
  </si>
  <si>
    <t>01 35 00</t>
  </si>
  <si>
    <t>Safety Requirement Procedures (Site safety plans and meetings, PPE)</t>
  </si>
  <si>
    <t>01 35 26</t>
  </si>
  <si>
    <t>General Mechanical Requirements</t>
  </si>
  <si>
    <t>01 35 03</t>
  </si>
  <si>
    <t>General Electrical Requirements</t>
  </si>
  <si>
    <t>01 35 06</t>
  </si>
  <si>
    <t>Historic Treatment Procedures</t>
  </si>
  <si>
    <t>01 35 91</t>
  </si>
  <si>
    <t>LEED Version 4 Requirements - Certification Procedures</t>
  </si>
  <si>
    <t>01 35 66</t>
  </si>
  <si>
    <t>01 81 13</t>
  </si>
  <si>
    <t>6</t>
  </si>
  <si>
    <t>Indoor Air Quality Requirements for LEED</t>
  </si>
  <si>
    <t>01 81 19</t>
  </si>
  <si>
    <t>Z1040</t>
  </si>
  <si>
    <t>QUALITY REQUIREMENTS</t>
  </si>
  <si>
    <t>01 40 00</t>
  </si>
  <si>
    <t>Quality Assurance</t>
  </si>
  <si>
    <t>01 43 00</t>
  </si>
  <si>
    <t>Manufacturer Qualifications</t>
  </si>
  <si>
    <t>01 43 13</t>
  </si>
  <si>
    <t>01 40 00 ref. 1.6</t>
  </si>
  <si>
    <t>Fabricator Qualifications</t>
  </si>
  <si>
    <t>01 43 19</t>
  </si>
  <si>
    <t>Installer Qualifications</t>
  </si>
  <si>
    <t>01 43 23</t>
  </si>
  <si>
    <t>Professional Engineer Qualificaitons</t>
  </si>
  <si>
    <t xml:space="preserve">Manufacturer's Field Services </t>
  </si>
  <si>
    <t>01 43 33</t>
  </si>
  <si>
    <t>Mockups</t>
  </si>
  <si>
    <t>01 43 39</t>
  </si>
  <si>
    <t>Quality Control</t>
  </si>
  <si>
    <t>01 45 00</t>
  </si>
  <si>
    <t>01 40 00 ref. 1.7</t>
  </si>
  <si>
    <t>Testing and Inspecting Services</t>
  </si>
  <si>
    <t>01 45 23</t>
  </si>
  <si>
    <t>Special Inspections</t>
  </si>
  <si>
    <t>01 45 33</t>
  </si>
  <si>
    <t>01 40 00 ref. 1.9</t>
  </si>
  <si>
    <t>Z1050</t>
  </si>
  <si>
    <t>TEMPORARY FACILITIES AND CONTROLS</t>
  </si>
  <si>
    <t>01 50 00</t>
  </si>
  <si>
    <t>Temporary Utilities</t>
  </si>
  <si>
    <t>01 51 00</t>
  </si>
  <si>
    <t>Temporary Electrical Service **</t>
  </si>
  <si>
    <t>01 51 13</t>
  </si>
  <si>
    <t>01 50 00 ref 3.4</t>
  </si>
  <si>
    <t>Temporary Fire Protection</t>
  </si>
  <si>
    <t>01 51 16</t>
  </si>
  <si>
    <t>01 50 00 ref 3.12</t>
  </si>
  <si>
    <t>Temporary Heating, Cooling, and Ventillation **</t>
  </si>
  <si>
    <t>01 51 23</t>
  </si>
  <si>
    <t>01 50 00 ref 3.5</t>
  </si>
  <si>
    <t>Temporary Lighting</t>
  </si>
  <si>
    <t>01 51 26</t>
  </si>
  <si>
    <t>Temporary Telecommunications</t>
  </si>
  <si>
    <t>01 51 33</t>
  </si>
  <si>
    <t>Temporary Water System</t>
  </si>
  <si>
    <t>01 51 36</t>
  </si>
  <si>
    <t>01 50 00 ref 3.2</t>
  </si>
  <si>
    <t>Construction Facilities</t>
  </si>
  <si>
    <t>01 52 00</t>
  </si>
  <si>
    <t>DDC Field Offices **</t>
  </si>
  <si>
    <t>01 52 13</t>
  </si>
  <si>
    <t>01 50 00 ref 3.8</t>
  </si>
  <si>
    <t>First Aid and Facilities</t>
  </si>
  <si>
    <t>01 52 16</t>
  </si>
  <si>
    <t>Sanitary Facilities</t>
  </si>
  <si>
    <t>01 52 19</t>
  </si>
  <si>
    <t>01 50 00 ref 3.3</t>
  </si>
  <si>
    <t>Temporary Construction</t>
  </si>
  <si>
    <t>01 53 00</t>
  </si>
  <si>
    <t>Temporary Bridges</t>
  </si>
  <si>
    <t>01 53 13</t>
  </si>
  <si>
    <t>Temporary Decking</t>
  </si>
  <si>
    <t>01 53 16</t>
  </si>
  <si>
    <t>Construction Aids</t>
  </si>
  <si>
    <t>01 54 00</t>
  </si>
  <si>
    <t>Temporary Elevators</t>
  </si>
  <si>
    <t>01 54 13</t>
  </si>
  <si>
    <t>01 54 11</t>
  </si>
  <si>
    <t>Temporary Hoists</t>
  </si>
  <si>
    <t>01 54 16</t>
  </si>
  <si>
    <t>Temporary Cranes</t>
  </si>
  <si>
    <t>01 54 19</t>
  </si>
  <si>
    <t>Temporary Scaffolding and Platforms - including sidewalk sheds **</t>
  </si>
  <si>
    <t>01 54 23</t>
  </si>
  <si>
    <t>01 53 23</t>
  </si>
  <si>
    <t>Temporary Swing Staging - material handling systems</t>
  </si>
  <si>
    <t>01 54 26</t>
  </si>
  <si>
    <t>Temporary Vehicular Access And Parking</t>
  </si>
  <si>
    <t>01 55 00</t>
  </si>
  <si>
    <t>Temporary Access Roads</t>
  </si>
  <si>
    <t>Temporary Parking Areas</t>
  </si>
  <si>
    <t>01 55 19</t>
  </si>
  <si>
    <t>Traffic Control</t>
  </si>
  <si>
    <t>01 55 26</t>
  </si>
  <si>
    <t>Staging Areas</t>
  </si>
  <si>
    <t>01 55 29</t>
  </si>
  <si>
    <t>Temporary Barriers And Enclosures</t>
  </si>
  <si>
    <t>01 56 00</t>
  </si>
  <si>
    <t>Temporary Air Barriers</t>
  </si>
  <si>
    <t>01 56 13</t>
  </si>
  <si>
    <t>01 50 00 ref 3.10/3.11</t>
  </si>
  <si>
    <t xml:space="preserve">Temporary Dust Barriers </t>
  </si>
  <si>
    <t>01 56 16</t>
  </si>
  <si>
    <t>Temporary Noise Barriers</t>
  </si>
  <si>
    <t>01 56 19</t>
  </si>
  <si>
    <t xml:space="preserve">Temporary Barricades </t>
  </si>
  <si>
    <t>01 56 23</t>
  </si>
  <si>
    <t xml:space="preserve">Temporary Fencing </t>
  </si>
  <si>
    <t>01 56 26</t>
  </si>
  <si>
    <t>01 50 00 ref 3.13</t>
  </si>
  <si>
    <t>Temporary Protective Walkways</t>
  </si>
  <si>
    <t>01 56 29</t>
  </si>
  <si>
    <t>7</t>
  </si>
  <si>
    <t>Temporary Security Guards**</t>
  </si>
  <si>
    <t>01 56 36</t>
  </si>
  <si>
    <t>01 50 00 ref 3.18</t>
  </si>
  <si>
    <t>8</t>
  </si>
  <si>
    <t>Temporary Security Barriers</t>
  </si>
  <si>
    <t>9</t>
  </si>
  <si>
    <t>Temporary Tree And Plant Protection</t>
  </si>
  <si>
    <t>01 56 39</t>
  </si>
  <si>
    <t>01 50 00 ref 3.15</t>
  </si>
  <si>
    <t>Temporary Controls</t>
  </si>
  <si>
    <t>01 57 00</t>
  </si>
  <si>
    <t xml:space="preserve">Erosion And Sediment Control </t>
  </si>
  <si>
    <t>01 57 13</t>
  </si>
  <si>
    <t>Pest Control - Rodent Control And Insect Control **</t>
  </si>
  <si>
    <t>01 57 16</t>
  </si>
  <si>
    <t>01 50 00 ref. 3.14</t>
  </si>
  <si>
    <t>Temporary Environmental Controls - Dewatering</t>
  </si>
  <si>
    <t>01 57 19</t>
  </si>
  <si>
    <t>01 50 00 ref. 3.6</t>
  </si>
  <si>
    <t>Temporary Storm Water Polution Control</t>
  </si>
  <si>
    <t>01 57 23</t>
  </si>
  <si>
    <t>Project Identification</t>
  </si>
  <si>
    <t>01 58 00</t>
  </si>
  <si>
    <t>Project Identification Signnage &amp; Rendering</t>
  </si>
  <si>
    <t>01 58 13</t>
  </si>
  <si>
    <t>01 50 00 ref. 3.16/17</t>
  </si>
  <si>
    <t>Temporary Interior Signage</t>
  </si>
  <si>
    <t>01 58 16</t>
  </si>
  <si>
    <t>Z1060</t>
  </si>
  <si>
    <t>PRODUCT REQUIREMENTS</t>
  </si>
  <si>
    <t>01 60 00</t>
  </si>
  <si>
    <t>Product Delivery Requirements</t>
  </si>
  <si>
    <t>01 65 00</t>
  </si>
  <si>
    <t>01 73 00 ref. 3.1</t>
  </si>
  <si>
    <t>Product Storage and Handling Requirements</t>
  </si>
  <si>
    <t>01 66 00</t>
  </si>
  <si>
    <t>Z1070</t>
  </si>
  <si>
    <t>EXECUTION AND CLOSEOUT REQUIREMENTS</t>
  </si>
  <si>
    <t>01 70 00</t>
  </si>
  <si>
    <t>Examination and Preparation</t>
  </si>
  <si>
    <t>01 71 00</t>
  </si>
  <si>
    <t>Mobilization</t>
  </si>
  <si>
    <t>Field Engineering - Surveying and Borings</t>
  </si>
  <si>
    <t>01 71 23</t>
  </si>
  <si>
    <t>01 73 00 ref. 3.3/3.4</t>
  </si>
  <si>
    <t>Examination - Acceptance of Conditions</t>
  </si>
  <si>
    <t>01 71 16</t>
  </si>
  <si>
    <t>01 73 00 ref. 3.5</t>
  </si>
  <si>
    <t>Environmental Assessment</t>
  </si>
  <si>
    <t>01 73 00 ref. 3.6</t>
  </si>
  <si>
    <t>Execution</t>
  </si>
  <si>
    <t>01 73 00</t>
  </si>
  <si>
    <t>Installation</t>
  </si>
  <si>
    <t>01 73 16</t>
  </si>
  <si>
    <t>01 73 00 ref. 3.9</t>
  </si>
  <si>
    <t>Bracing and Anchoring</t>
  </si>
  <si>
    <t>01 73 23</t>
  </si>
  <si>
    <t>Cutting and Patching</t>
  </si>
  <si>
    <t>01 73 29</t>
  </si>
  <si>
    <t>01 73 00 ref. 3.14</t>
  </si>
  <si>
    <t>Construction Equipment and Transporation Costs</t>
  </si>
  <si>
    <t>01 73 00 ref. 3.11</t>
  </si>
  <si>
    <t>Cleaning and Waste Management</t>
  </si>
  <si>
    <t>01 74 00</t>
  </si>
  <si>
    <t>Progress Cleaning</t>
  </si>
  <si>
    <t>01 74 13</t>
  </si>
  <si>
    <t>01 73 00 ref. 3.18</t>
  </si>
  <si>
    <t>Site Maintenance</t>
  </si>
  <si>
    <t>01 74 16</t>
  </si>
  <si>
    <t>01 73 00 ref. 3.19/20/21</t>
  </si>
  <si>
    <t>Construction Waste Mangement and Disposal - Waste Plan</t>
  </si>
  <si>
    <t>01 74 19</t>
  </si>
  <si>
    <t>Final Cleaning</t>
  </si>
  <si>
    <t>01 74 23</t>
  </si>
  <si>
    <t>01 77 00 ref. 3.1</t>
  </si>
  <si>
    <t>Starting and Adjusting</t>
  </si>
  <si>
    <t>01 75 00</t>
  </si>
  <si>
    <t>Checkout Procedures</t>
  </si>
  <si>
    <t>01 75 13</t>
  </si>
  <si>
    <t>Startup Procedures</t>
  </si>
  <si>
    <t>01 75 16</t>
  </si>
  <si>
    <t>Closeout Procedures</t>
  </si>
  <si>
    <t>01 77 00</t>
  </si>
  <si>
    <t>Preliminary Closeout Reviews - Substantial Completion</t>
  </si>
  <si>
    <t>01 77 13</t>
  </si>
  <si>
    <t>01 77 00 ref. 1.5</t>
  </si>
  <si>
    <t>Final Closeout Review - Final Acceptance</t>
  </si>
  <si>
    <t>01 77 16</t>
  </si>
  <si>
    <t>01 77 00 ref. 1.6</t>
  </si>
  <si>
    <t>Closeout Requirements</t>
  </si>
  <si>
    <t>01 77 19</t>
  </si>
  <si>
    <t>01 77 00 ref. att. 'A'</t>
  </si>
  <si>
    <t>Demobilization</t>
  </si>
  <si>
    <t>Closeout Submittals</t>
  </si>
  <si>
    <t>01 78 00</t>
  </si>
  <si>
    <t>Completion and Correction List</t>
  </si>
  <si>
    <t>01 78 13</t>
  </si>
  <si>
    <t>Operations and Maintenance Manuals</t>
  </si>
  <si>
    <t>01 78 23</t>
  </si>
  <si>
    <t xml:space="preserve">01 77 00 </t>
  </si>
  <si>
    <t>Final Site Survey</t>
  </si>
  <si>
    <t>01 78 29</t>
  </si>
  <si>
    <t>Warranties</t>
  </si>
  <si>
    <t>01 78 36</t>
  </si>
  <si>
    <t>01 77 00 ref. 1.7</t>
  </si>
  <si>
    <t>Project Record Documents - As-Builts</t>
  </si>
  <si>
    <t>01 78 39</t>
  </si>
  <si>
    <t>Sustaniable Design Closeout Documentation - LEED materials and Matrix</t>
  </si>
  <si>
    <t>01 78 53</t>
  </si>
  <si>
    <t>Demonstration and Training</t>
  </si>
  <si>
    <t>01 79 00</t>
  </si>
  <si>
    <t>Z1090</t>
  </si>
  <si>
    <t>LIFE CYCLE ACTIVITIES</t>
  </si>
  <si>
    <t>01 90 00</t>
  </si>
  <si>
    <t>Commissioning</t>
  </si>
  <si>
    <t>01 91 00</t>
  </si>
  <si>
    <t>General Commissioning Requirements - MEP Systems</t>
  </si>
  <si>
    <t>01 91 13</t>
  </si>
  <si>
    <t>Facility Shell Commissioning - Building Encloure</t>
  </si>
  <si>
    <t>01 91 19</t>
  </si>
  <si>
    <t>01 19 15</t>
  </si>
  <si>
    <t xml:space="preserve">Interiors Commissioning </t>
  </si>
  <si>
    <t>01 91 23</t>
  </si>
  <si>
    <t>Facility Decommissioning</t>
  </si>
  <si>
    <t>01 94 00</t>
  </si>
  <si>
    <t>Decommissioning Systems and Equipment</t>
  </si>
  <si>
    <t>01 94 13</t>
  </si>
  <si>
    <t>Facility Demolition and Removal</t>
  </si>
  <si>
    <t>Protection of Deactivated Facilities</t>
  </si>
  <si>
    <t>Z7030</t>
  </si>
  <si>
    <t>LICENSE FEES</t>
  </si>
  <si>
    <t>Scaffold / Rigger Licenses</t>
  </si>
  <si>
    <t>Z7050</t>
  </si>
  <si>
    <t>PERMIT COSTS</t>
  </si>
  <si>
    <t>DEP, DOT, DOB Permits</t>
  </si>
  <si>
    <t>Expeditor Fees</t>
  </si>
  <si>
    <t>Z7070</t>
  </si>
  <si>
    <t>BOND FEES</t>
  </si>
  <si>
    <t>Performance Bond</t>
  </si>
  <si>
    <t>Payment Bond</t>
  </si>
  <si>
    <t>Z9020</t>
  </si>
  <si>
    <t>INSURANCE</t>
  </si>
  <si>
    <t>2.1</t>
  </si>
  <si>
    <t>Liability</t>
  </si>
  <si>
    <t>2.2</t>
  </si>
  <si>
    <t>Disability</t>
  </si>
  <si>
    <t>2.3</t>
  </si>
  <si>
    <t>Builders Risk</t>
  </si>
  <si>
    <t>2.4</t>
  </si>
  <si>
    <t>Auto Liability</t>
  </si>
  <si>
    <t>2.5</t>
  </si>
  <si>
    <t>Asbestos Liability</t>
  </si>
  <si>
    <t>2.6</t>
  </si>
  <si>
    <t xml:space="preserve">Railroad or other agency protection </t>
  </si>
  <si>
    <t>**</t>
  </si>
  <si>
    <t>These items are payable on a unit cost basis.  If applicable to the project, include and estimate in the UNIT PRICE WORK section of the Hard Cost breakdown</t>
  </si>
  <si>
    <t>Construction Contract Allowance: This TAB itemizes pre-established costs for the Contract to include in their BID</t>
  </si>
  <si>
    <t>DDC TO PROVIDE LINE ITEM COSTS FOR THIS TAB</t>
  </si>
  <si>
    <t>%</t>
  </si>
  <si>
    <t>Total  Cost</t>
  </si>
  <si>
    <t>TOTAL BUDGET</t>
  </si>
  <si>
    <t>Construction Contract Allowance:</t>
  </si>
  <si>
    <t>line F from Cost Summary TAB</t>
  </si>
  <si>
    <t xml:space="preserve"> 01 21 00.10</t>
  </si>
  <si>
    <t>Price Adjustment for asphalt, fuel, or steel products</t>
  </si>
  <si>
    <t xml:space="preserve">01 22 00.20 </t>
  </si>
  <si>
    <t>Expanded Work Allowance (EWA) -  (% Estimated Construction Amount Line D)</t>
  </si>
  <si>
    <t>01 21 00.30</t>
  </si>
  <si>
    <t>Project Work Accelleration Allowance</t>
  </si>
  <si>
    <t>Excavation and Disposal of Potentially Contaminated Soils</t>
  </si>
  <si>
    <t>02 80 13</t>
  </si>
  <si>
    <t>Incidental Asbestos Abatement</t>
  </si>
  <si>
    <t>Utility Site Connections: DEP, Con Ed, etc.</t>
  </si>
  <si>
    <t>add or delete items from list above as applicable to project requirements</t>
  </si>
  <si>
    <t>Total:</t>
  </si>
  <si>
    <t>Consultant to enter data provided by DDC PM</t>
  </si>
  <si>
    <t>Consultant to enter percentage provided in the Front End Planning Report or by Sponsor Initiated Scope Change</t>
  </si>
  <si>
    <t>City's Construction Expenditure: The TAB provides itemized costs for owner-related costs during construction which are included to establish the total Construction costs for the project but are not included in the Contractor's bid</t>
  </si>
  <si>
    <t>line H from Cost Summary TAB</t>
  </si>
  <si>
    <t>MTA Forces Accounts</t>
  </si>
  <si>
    <t>Tree Restitution</t>
  </si>
  <si>
    <t>Access Agreements</t>
  </si>
  <si>
    <t>Asbestos Testing and Report Fees</t>
  </si>
  <si>
    <t>BOE:  Estimators, use this template to develop the Basis of Estimate (BOE).</t>
  </si>
  <si>
    <t xml:space="preserve">BOE: Basis of Estimate </t>
  </si>
  <si>
    <t>PROJECT NAME:</t>
  </si>
  <si>
    <t>DDC PROJECT MANAGER NAME:</t>
  </si>
  <si>
    <t>NAME OF THE COST ESTIMATING COMPANY:</t>
  </si>
  <si>
    <t>ANTICIPATED CONSTRUCTION START DATE:</t>
  </si>
  <si>
    <t>PHASE OF COST ESTIMATE SUBMISSION:</t>
  </si>
  <si>
    <t>FEP Budget Estimate(DDC)</t>
  </si>
  <si>
    <t>SCHEMATIC 
DESIGN</t>
  </si>
  <si>
    <t xml:space="preserve">CD-50% </t>
  </si>
  <si>
    <t xml:space="preserve">CD-75% </t>
  </si>
  <si>
    <t xml:space="preserve">CD-100% </t>
  </si>
  <si>
    <t>ANTICIPATED CONSTRUCTION COMPLETION DATE:</t>
  </si>
  <si>
    <t>INITIAL ESTIMATED AMOUNT</t>
  </si>
  <si>
    <t>NAME OF THE DESIGN CONSULTANT SERVICES:</t>
  </si>
  <si>
    <t>SUBMISSION DATE:</t>
  </si>
  <si>
    <t>NAME OF THE CONSTRUCTION MANAGEMENT SERVICES:</t>
  </si>
  <si>
    <t>REVISED FINAL AMOUNT</t>
  </si>
  <si>
    <t>NAME OF THE DESIGN BUILD CONSULTANT:</t>
  </si>
  <si>
    <t>DDC REVIEW DATE:</t>
  </si>
  <si>
    <t>APPROVED C.P. AMOUNT:</t>
  </si>
  <si>
    <t>TYPE OF BID:</t>
  </si>
  <si>
    <t>FMS ID NO:</t>
  </si>
  <si>
    <t xml:space="preserve">SECTION </t>
  </si>
  <si>
    <t>Justification</t>
  </si>
  <si>
    <t>DDC Comments</t>
  </si>
  <si>
    <r>
      <t xml:space="preserve">Guideline </t>
    </r>
    <r>
      <rPr>
        <sz val="12"/>
        <color theme="1"/>
        <rFont val="Arial"/>
        <family val="2"/>
      </rPr>
      <t>(All content below may not be necessary for some projects, but a complete BOE should include as much applicable information as possible.)</t>
    </r>
  </si>
  <si>
    <t>1 Purpose</t>
  </si>
  <si>
    <t>Write a brief description of the project that includes the project type, location, and overall timing.</t>
  </si>
  <si>
    <t>2 Scope</t>
  </si>
  <si>
    <t>The DDC Project Manager (PM) provides this formal project scope description. A semi-detailed description of the project for each major segment should be provided, identifying any major pieces of equipment or components, and the primary trades involved in the project.</t>
  </si>
  <si>
    <t>3 Methodology</t>
  </si>
  <si>
    <t>The methodology includes documentation of approved workbreakdown structure, cost resources, historical data, project benchmarking, and man-hours used to prepare the estimate.</t>
  </si>
  <si>
    <t>4 Estimate Classification</t>
  </si>
  <si>
    <t>Define the AACE Estimate Classification along with the reasons or justification used in selection of the estimate classification.</t>
  </si>
  <si>
    <t>5 Design Basis</t>
  </si>
  <si>
    <t>NYC DDC standards will typically specify the technical and project information required for the classification of the estimate being prepared. The estimator will identify the types and status of engineering and design deliverables that were provided to prepare the estimate. This includes any design basis assumptions, as well as an assessment of the level of scope definition and the relationship to the published deliverable scope. If any element of the design does not meet DD-level specifications, the estimator should indicate this on the BOE. Design Basis should also include relevant information from design gap analysis.</t>
  </si>
  <si>
    <t xml:space="preserve">6 Planning Basis </t>
  </si>
  <si>
    <t>Provide a rough schedule outline including:
a.	Work time assumptions, such as hours per day, days per week, shifts per day, and overtime pay requirements
b.	Building occupancy expectations, including whether the building will be vacated during renovation or remain in operation
c.	Overall project schedule and key milestones (Construction Start and End Dates)
d.	Assumptions regarding constructability, modularization, or use of specialized construction equipment.
e. Restrictions on mobilization that could delay project start
f. Risks to productivity estimates that might increase durations</t>
  </si>
  <si>
    <t>7 Cost Basis</t>
  </si>
  <si>
    <t>Describe the methods and sources used for determining all material, labor and subcontract pricing. Identify the following:
a.	Pricing sources for all major equipment, such as vendor quotes and historical data
b.	Bulk material and commodity pricing sources, including any discount strategies
c.	The pricing source for all labor hours, and all labor productivity adjustments. Provide appropriate detail if productivities vary by trade and/or location within the project.
d.	All wage rates used, including crew/craft rates, craft mix, and other factors. Identify all items included in all-in rates, if used. Verify use of appropriate NYC union rates.
e.	Pricing source and methodology for shipping/freight, taxes, and duties
f.	Confirm that subcontractor indirects cost are included in the hard cost. That includes subcontractor markups for shop drawings, submittals, operations and maintenance manuals, and occupant training.
g. Describe the methods and sources used for determining all indirect costs and markup.
h. Confirm that majority of the work will be subcontracted.</t>
  </si>
  <si>
    <t>8 Overhead and Profit</t>
  </si>
  <si>
    <t>Describe the methods and sources used for determining bidder's overhead and profit. Document your analysis of market conditions and how it affected estimated profit.</t>
  </si>
  <si>
    <t>9 Escalation</t>
  </si>
  <si>
    <t>Identify escalation percentage used and the number of years is applied to. Identify any factors leading to the identified escalation rate.</t>
  </si>
  <si>
    <t>10 Allowances</t>
  </si>
  <si>
    <t>Describe any allowances that will be established for the bid documents, along with a description of the basis of the value established for each allowance.</t>
  </si>
  <si>
    <t>11 Assumptions</t>
  </si>
  <si>
    <t xml:space="preserve">The design consultant should provide information on assumptions that should be used by both the design consultant’s estimator and by the CM’s estimator. The BOE should provide the information from the design consultant, along with amplifying or conflicting information developed by the estimator, such as whether an adequate labor supply is available, adequate funding is available, etc. All assumptions should be documented, regardless of the anticipated impact at the time of estimate preparation. </t>
  </si>
  <si>
    <t>12 Exclusions</t>
  </si>
  <si>
    <t>Provide a list of the work/materials that are not included in the cost estimate, but that are required to make a complete and usable facility. Use the information provided by the design consultant, along with any other additional exclusions assumed by the estimator. Examples may include asbestos abatement, removal of hazardous wastes, land acquisition, taxes, financing costs, etc.</t>
  </si>
  <si>
    <t>13 Exceptions</t>
  </si>
  <si>
    <t>Provide a listing of all anomalies or variances to the estimator’s organizational standards for estimating.</t>
  </si>
  <si>
    <t>14 Risks and Opportunities</t>
  </si>
  <si>
    <t>Identify areas of the estimate containing significant risk or opportunity. Describe a formal risk analysis study that has been prepared (e.g. methodology or technique). The risk analysis report should be provided as an attachment to the BOE.</t>
  </si>
  <si>
    <t>15 Design Contingency</t>
  </si>
  <si>
    <t>Contingencies are cost elements used to cover uncertainty and variability, and unforeseeable elements of cost within the defined project scope. Break down contingencies into Design Contingency, Construction Contingency, and Bid Contingency. The amount of contingency should be identified, as well as the method used to determine the contingency amount. If risk analysis techniques were used in estimating the contingency amount, identify the associated confidence level. Contingency excludes changes in project scope and unforeseen major events (such as earthquakes, prolonged labor strikes, etc.).</t>
  </si>
  <si>
    <t>16 Reconciliation</t>
  </si>
  <si>
    <t>Provide an overview of the major differences between the current estimate and the last published estimate prepared for this project that resulted from the reconciliation effort for the last submission. Explain any differences as well as the cumulative impact to the total budget.</t>
  </si>
  <si>
    <t>17 Benchmarking</t>
  </si>
  <si>
    <t>Document any comparisons of overall estimate metrics, ratios, and factors with similar projects, historical data, and industry data.</t>
  </si>
  <si>
    <t>18 Estimate Quality Assurance</t>
  </si>
  <si>
    <t>Identify all estimate reviews that have taken place to date, and any additional reviews that are proposed.</t>
  </si>
  <si>
    <t>19 Estimating Team</t>
  </si>
  <si>
    <t xml:space="preserve">COST ESTIMATOR (GC) NAME:                                                               </t>
  </si>
  <si>
    <t>Email:</t>
  </si>
  <si>
    <t>Identify all members of the estimating team, including roles and responsibilities.</t>
  </si>
  <si>
    <t>COST ESTIMATOR (MECHANICAL) NAME:</t>
  </si>
  <si>
    <t xml:space="preserve">COST ESTIMATOR (PLUMBING) NAME:                                                    </t>
  </si>
  <si>
    <t xml:space="preserve">COST ESTIMATOR (ELECTRICAL) NAME:                                                 </t>
  </si>
  <si>
    <t>20 Design Consulant Team</t>
  </si>
  <si>
    <t xml:space="preserve">PROJECT MANAGER (ARCHITECTURAL):         </t>
  </si>
  <si>
    <t>Identify all members of the Design Consultant team, including roles and responsibilities.</t>
  </si>
  <si>
    <t xml:space="preserve">ENGINEER (STRUCTURAL):                                                                        </t>
  </si>
  <si>
    <t xml:space="preserve">ENGINEER (MECH &amp; PLUMBING):                                                             </t>
  </si>
  <si>
    <t xml:space="preserve">ENGINEER (ELECTRICAL):                                                                         </t>
  </si>
  <si>
    <t xml:space="preserve">Term </t>
  </si>
  <si>
    <t xml:space="preserve">Definition </t>
  </si>
  <si>
    <t xml:space="preserve">Bid Contingency </t>
  </si>
  <si>
    <t>Bid contingency estimate accounts for the successful bidder’s risk exposure during construction not captured elsewhere. It reflects the bidder’s perception of risk associated with the project, including risk transferred to the contractor per DDC’s contract terms and conditions. Bid contingency may include risks owned by contractor including Premium Time, Unforeseen delays due to weather conditions, MWBE Contractor purchasing, Buy America, and Materials shortage due to market  conditions.</t>
  </si>
  <si>
    <t>Construction Contract Allowance is an amount,registered with the contract, that bidders will be directed to include in their bids. Contract Allowance covers the cost of known but undefined contract work requirements, e.g., possible fees from Con Edison.  It also covers anticipated actual field condition normally encountered that is materially different from the scope definition and specific areas of work difficult to quantify at time of bid, e.g., asbestos abatement. Do not use a contract allowance for something that can be designed and documented in the bid documents. The Construction Contract Allowance is not intended for scope changes. These costs will need to be estimated by the DDC and supplied to the designer for inclusion in the bid documents . Include any expected field conditions changes not captured under contract allowance in the construction contingency. Expanded Work Allowance (defined below) is included in the Construction Contract Allowance.</t>
  </si>
  <si>
    <t>Construction contingency estimate budgets for anticipated cost growth in a construction project after bid due to field changes and design consultant errors and omissions.</t>
  </si>
  <si>
    <t>Design Contingency</t>
  </si>
  <si>
    <t>Design contingency is a budget used during the design phase of the project to cover the cost of design parameters and requirements that become known as the design develops. Design contingency depends directly on the level of project definition and design maturity. The contingency amount typically starts out as 10-15% at the start of design and is reduced as the design progresses. Better-defined projects may allow lower contingency. No design contingency is carried in the project budget after design has been completed.</t>
  </si>
  <si>
    <t>Escalation</t>
  </si>
  <si>
    <t>The cost escalation estimate accounts for an increase in the cost of equipment, material, labor, etc. over that specified in the estimate due to continuing price level changes over time and includes inflation. Escalation is typically applied to mid-point of construction based on an annual escalation rate, compounded annually.</t>
  </si>
  <si>
    <t>Expanded Work Allowance (EWA)</t>
  </si>
  <si>
    <t>EWA is a pre-determined lump sum amount,registered with the contract, that can be utilized for unforeseen field conditions (including overruns) related to the construction project.  This allowance will be provided by DDC to include in the Construction Contract Allowance Above.</t>
  </si>
  <si>
    <t xml:space="preserve">Hard Cost and General Requirements </t>
  </si>
  <si>
    <t>Hard Cost estimates are based on detailed design documents and developed by adding up the direct costs of materials and supplies, labor, and construction equipment for each individual task of construction work.  If a subcontractor will be used for the unit cost work then a subcontractor overhead and profit factor can be applied to the unit cost. General Requirements includes an overall percentage allowance for the indirect costs such as General Contractor’s general conditions, bonds, insurance, site conditions and support services.</t>
  </si>
  <si>
    <t>The overhead and profit budget reflect the bidder’s cost of home office operations and profit.  Overhead cost does not include overhead costs assignable directly to the project carried out and included under general requirements. Overhead and profit is variable and dependent upon market conditions.</t>
  </si>
  <si>
    <t>Unit Price Work</t>
  </si>
  <si>
    <t xml:space="preserve">Unit price work shall be performed by the contractor as a part of the contract. This work shall be performed by the contractor only as directed in writing by the Commissioner. Payment will be made on a unit price basis for work performed. During the design phase, the quantities and cost estimate for unit price work will be prepared by the Design Consultant on behalf of DDC. The unit price for each item shall include labor, material, and equipment, and if applicable, subcontractor overhead and profit. </t>
  </si>
  <si>
    <t xml:space="preserve">City Construction Expenditure captures costs that are not included with the Contractor's scope of work but are part of the overall project budget.  The allowance covers the cost of known but undetermined owner-coordinated work including, but not limited to, NYC Parks Tree Restitution, Access Agreement, MTA Force Accounts and Special Inspections related project specific costs. </t>
  </si>
  <si>
    <t>Revision 22. Date September 2025. This is a version controlled document. Printed copies are not controlled</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</si>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</sst>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7" formatCode="&quot;$&quot;#,##0.00_);\(&quot;$&quot;#,##0.0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General_)"/>
    <numFmt numFmtId="165" formatCode="0.000"/>
    <numFmt numFmtId="166" formatCode="&quot;$&quot;#,##0.00"/>
    <numFmt numFmtId="167" formatCode="0####"/>
    <numFmt numFmtId="168" formatCode="_(&quot;$&quot;* #,##0_);_(&quot;$&quot;* \(#,##0\);_(&quot;$&quot;* &quot;-&quot;??_);_(@_)"/>
    <numFmt numFmtId="169" formatCode="0.0"/>
  </numFmts>
  <fonts count="67">
    <font>
      <sz val="12"/>
      <name val="Helv"/>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Univers Cd (W1)"/>
      <family val="2"/>
    </font>
    <font>
      <sz val="12"/>
      <name val="Arial"/>
      <family val="2"/>
    </font>
    <font>
      <b/>
      <sz val="14"/>
      <name val="Arial"/>
      <family val="2"/>
    </font>
    <font>
      <b/>
      <sz val="12"/>
      <name val="Arial"/>
      <family val="2"/>
    </font>
    <font>
      <sz val="12"/>
      <name val="Helv"/>
    </font>
    <font>
      <sz val="14"/>
      <name val="Arial"/>
      <family val="2"/>
    </font>
    <font>
      <sz val="11"/>
      <name val="Arial"/>
      <family val="2"/>
    </font>
    <font>
      <b/>
      <sz val="11"/>
      <name val="Arial"/>
      <family val="2"/>
    </font>
    <font>
      <b/>
      <sz val="9"/>
      <color indexed="81"/>
      <name val="Tahoma"/>
      <family val="2"/>
    </font>
    <font>
      <sz val="12"/>
      <color theme="1"/>
      <name val="Calibri"/>
      <family val="2"/>
      <scheme val="minor"/>
    </font>
    <font>
      <sz val="14"/>
      <color theme="1"/>
      <name val="Arial"/>
      <family val="2"/>
    </font>
    <font>
      <sz val="12"/>
      <color rgb="FF18161C"/>
      <name val="Arial"/>
      <family val="2"/>
    </font>
    <font>
      <b/>
      <sz val="12"/>
      <color rgb="FFFF0000"/>
      <name val="Arial"/>
      <family val="2"/>
    </font>
    <font>
      <b/>
      <sz val="12"/>
      <color theme="1"/>
      <name val="Arial"/>
      <family val="2"/>
    </font>
    <font>
      <sz val="11"/>
      <color rgb="FF000000"/>
      <name val="Arial"/>
      <family val="2"/>
    </font>
    <font>
      <sz val="12"/>
      <color theme="1"/>
      <name val="Arial"/>
      <family val="2"/>
    </font>
    <font>
      <u/>
      <sz val="12"/>
      <color theme="10"/>
      <name val="Helv"/>
    </font>
    <font>
      <u/>
      <sz val="12"/>
      <color theme="11"/>
      <name val="Helv"/>
    </font>
    <font>
      <b/>
      <sz val="14"/>
      <color theme="0"/>
      <name val="Arial"/>
      <family val="2"/>
    </font>
    <font>
      <b/>
      <u/>
      <sz val="12"/>
      <name val="Arial"/>
      <family val="2"/>
    </font>
    <font>
      <sz val="12"/>
      <color rgb="FFFF0000"/>
      <name val="Arial"/>
      <family val="2"/>
    </font>
    <font>
      <sz val="12"/>
      <color indexed="8"/>
      <name val="Arial"/>
      <family val="2"/>
    </font>
    <font>
      <b/>
      <sz val="12"/>
      <color rgb="FF000000"/>
      <name val="Arial"/>
      <family val="2"/>
    </font>
    <font>
      <sz val="12"/>
      <color rgb="FF000000"/>
      <name val="Arial"/>
      <family val="2"/>
    </font>
    <font>
      <sz val="12"/>
      <color rgb="FF201F1E"/>
      <name val="Arial"/>
      <family val="2"/>
    </font>
    <font>
      <b/>
      <sz val="14"/>
      <color theme="1"/>
      <name val="Times New Roman"/>
      <family val="1"/>
    </font>
    <font>
      <b/>
      <sz val="14"/>
      <color theme="1"/>
      <name val="Arial"/>
      <family val="2"/>
    </font>
    <font>
      <sz val="10"/>
      <color theme="1"/>
      <name val="Arial"/>
      <family val="2"/>
    </font>
    <font>
      <sz val="11"/>
      <color indexed="81"/>
      <name val="Tahoma"/>
      <family val="2"/>
    </font>
    <font>
      <b/>
      <sz val="10"/>
      <color theme="1"/>
      <name val="Arial"/>
      <family val="2"/>
    </font>
    <font>
      <b/>
      <sz val="10"/>
      <name val="Arial"/>
      <family val="2"/>
    </font>
    <font>
      <b/>
      <sz val="11"/>
      <color theme="1"/>
      <name val="Arial"/>
      <family val="2"/>
    </font>
    <font>
      <sz val="11"/>
      <color theme="1"/>
      <name val="Arial"/>
      <family val="2"/>
    </font>
    <font>
      <b/>
      <u/>
      <sz val="12"/>
      <color theme="1"/>
      <name val="Arial"/>
      <family val="2"/>
    </font>
    <font>
      <b/>
      <u/>
      <sz val="16"/>
      <color theme="1"/>
      <name val="Arial"/>
      <family val="2"/>
    </font>
    <font>
      <sz val="11"/>
      <color theme="0" tint="-0.34998626667073579"/>
      <name val="Arial"/>
      <family val="2"/>
    </font>
    <font>
      <b/>
      <sz val="11"/>
      <color theme="0" tint="-0.34998626667073579"/>
      <name val="Arial"/>
      <family val="2"/>
    </font>
    <font>
      <b/>
      <sz val="11"/>
      <color theme="0"/>
      <name val="Arial"/>
      <family val="2"/>
    </font>
    <font>
      <b/>
      <sz val="14"/>
      <color rgb="FF006666"/>
      <name val="Arial"/>
      <family val="2"/>
    </font>
    <font>
      <sz val="12"/>
      <color theme="1"/>
      <name val="Times New Roman"/>
      <family val="1"/>
    </font>
    <font>
      <b/>
      <sz val="12"/>
      <color theme="1"/>
      <name val="Times New Roman"/>
      <family val="1"/>
    </font>
    <font>
      <sz val="11"/>
      <color rgb="FFFF0000"/>
      <name val="Calibri"/>
      <family val="2"/>
      <scheme val="minor"/>
    </font>
    <font>
      <b/>
      <sz val="12"/>
      <color indexed="12"/>
      <name val="Arial"/>
      <family val="2"/>
    </font>
    <font>
      <sz val="12"/>
      <color theme="0"/>
      <name val="Arial"/>
      <family val="2"/>
    </font>
    <font>
      <sz val="11"/>
      <color rgb="FFFF0000"/>
      <name val="Arial"/>
      <family val="2"/>
    </font>
    <font>
      <b/>
      <sz val="12"/>
      <color theme="0" tint="-0.14999847407452621"/>
      <name val="Arial"/>
      <family val="2"/>
    </font>
    <font>
      <b/>
      <sz val="14"/>
      <color theme="0" tint="-0.14999847407452621"/>
      <name val="Arial"/>
      <family val="2"/>
    </font>
    <font>
      <sz val="11"/>
      <color theme="0"/>
      <name val="Arial"/>
      <family val="2"/>
    </font>
    <font>
      <b/>
      <sz val="11"/>
      <color rgb="FFFF0000"/>
      <name val="Arial"/>
      <family val="2"/>
    </font>
    <font>
      <sz val="11"/>
      <name val="Calibri"/>
      <family val="2"/>
      <scheme val="minor"/>
    </font>
    <font>
      <b/>
      <sz val="14"/>
      <color rgb="FF000000"/>
      <name val="Arial"/>
      <family val="2"/>
    </font>
    <font>
      <b/>
      <sz val="11"/>
      <color rgb="FF000000"/>
      <name val="Arial"/>
      <family val="2"/>
    </font>
    <font>
      <b/>
      <sz val="11"/>
      <color rgb="FFA6A6A6"/>
      <name val="Arial"/>
      <family val="2"/>
    </font>
    <font>
      <b/>
      <sz val="14"/>
      <color rgb="FFFF0000"/>
      <name val="Arial"/>
      <family val="2"/>
    </font>
    <font>
      <sz val="14"/>
      <color rgb="FF000000"/>
      <name val="Calibri"/>
      <family val="2"/>
    </font>
  </fonts>
  <fills count="14">
    <fill>
      <patternFill patternType="none"/>
    </fill>
    <fill>
      <patternFill patternType="gray125"/>
    </fill>
    <fill>
      <patternFill patternType="solid">
        <fgColor theme="7" tint="0.39997558519241921"/>
        <bgColor indexed="64"/>
      </patternFill>
    </fill>
    <fill>
      <patternFill patternType="solid">
        <fgColor theme="0"/>
        <bgColor indexed="64"/>
      </patternFill>
    </fill>
    <fill>
      <patternFill patternType="solid">
        <fgColor theme="6" tint="0.79998168889431442"/>
        <bgColor indexed="64"/>
      </patternFill>
    </fill>
    <fill>
      <patternFill patternType="solid">
        <fgColor rgb="FFEBF1DE"/>
        <bgColor indexed="64"/>
      </patternFill>
    </fill>
    <fill>
      <patternFill patternType="solid">
        <fgColor rgb="FF006666"/>
        <bgColor indexed="64"/>
      </patternFill>
    </fill>
    <fill>
      <patternFill patternType="solid">
        <fgColor rgb="FFB9D9D1"/>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EEFE2"/>
        <bgColor indexed="64"/>
      </patternFill>
    </fill>
    <fill>
      <patternFill patternType="solid">
        <fgColor theme="8" tint="0.79998168889431442"/>
        <bgColor indexed="64"/>
      </patternFill>
    </fill>
    <fill>
      <patternFill patternType="solid">
        <fgColor theme="7" tint="0.79998168889431442"/>
        <bgColor indexed="64"/>
      </patternFill>
    </fill>
  </fills>
  <borders count="67">
    <border>
      <left/>
      <right/>
      <top/>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right/>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bottom/>
      <diagonal/>
    </border>
    <border>
      <left style="thin">
        <color auto="1"/>
      </left>
      <right style="thin">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style="thin">
        <color auto="1"/>
      </bottom>
      <diagonal/>
    </border>
    <border>
      <left/>
      <right/>
      <top style="medium">
        <color auto="1"/>
      </top>
      <bottom/>
      <diagonal/>
    </border>
    <border>
      <left style="medium">
        <color auto="1"/>
      </left>
      <right/>
      <top style="medium">
        <color auto="1"/>
      </top>
      <bottom/>
      <diagonal/>
    </border>
    <border>
      <left style="medium">
        <color auto="1"/>
      </left>
      <right/>
      <top/>
      <bottom style="medium">
        <color auto="1"/>
      </bottom>
      <diagonal/>
    </border>
    <border>
      <left style="thin">
        <color auto="1"/>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right style="medium">
        <color auto="1"/>
      </right>
      <top style="medium">
        <color auto="1"/>
      </top>
      <bottom/>
      <diagonal/>
    </border>
    <border>
      <left/>
      <right style="medium">
        <color auto="1"/>
      </right>
      <top style="thin">
        <color auto="1"/>
      </top>
      <bottom style="thin">
        <color auto="1"/>
      </bottom>
      <diagonal/>
    </border>
    <border>
      <left style="thin">
        <color auto="1"/>
      </left>
      <right/>
      <top style="medium">
        <color auto="1"/>
      </top>
      <bottom style="thin">
        <color auto="1"/>
      </bottom>
      <diagonal/>
    </border>
    <border>
      <left style="medium">
        <color auto="1"/>
      </left>
      <right/>
      <top style="thin">
        <color auto="1"/>
      </top>
      <bottom style="thin">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style="thin">
        <color auto="1"/>
      </bottom>
      <diagonal/>
    </border>
    <border>
      <left style="thin">
        <color auto="1"/>
      </left>
      <right style="medium">
        <color indexed="64"/>
      </right>
      <top/>
      <bottom style="thin">
        <color auto="1"/>
      </bottom>
      <diagonal/>
    </border>
    <border>
      <left style="medium">
        <color auto="1"/>
      </left>
      <right/>
      <top style="medium">
        <color indexed="64"/>
      </top>
      <bottom style="thin">
        <color auto="1"/>
      </bottom>
      <diagonal/>
    </border>
    <border>
      <left style="thin">
        <color indexed="64"/>
      </left>
      <right style="thin">
        <color indexed="64"/>
      </right>
      <top/>
      <bottom style="medium">
        <color auto="1"/>
      </bottom>
      <diagonal/>
    </border>
    <border>
      <left style="medium">
        <color indexed="64"/>
      </left>
      <right/>
      <top/>
      <bottom/>
      <diagonal/>
    </border>
    <border>
      <left style="thin">
        <color auto="1"/>
      </left>
      <right/>
      <top style="thin">
        <color auto="1"/>
      </top>
      <bottom/>
      <diagonal/>
    </border>
    <border>
      <left style="thin">
        <color auto="1"/>
      </left>
      <right/>
      <top/>
      <bottom style="thin">
        <color auto="1"/>
      </bottom>
      <diagonal/>
    </border>
    <border>
      <left style="thin">
        <color indexed="64"/>
      </left>
      <right style="medium">
        <color auto="1"/>
      </right>
      <top/>
      <bottom/>
      <diagonal/>
    </border>
    <border>
      <left style="thin">
        <color indexed="64"/>
      </left>
      <right style="medium">
        <color auto="1"/>
      </right>
      <top/>
      <bottom style="medium">
        <color auto="1"/>
      </bottom>
      <diagonal/>
    </border>
    <border>
      <left/>
      <right style="thin">
        <color auto="1"/>
      </right>
      <top/>
      <bottom style="thin">
        <color auto="1"/>
      </bottom>
      <diagonal/>
    </border>
    <border>
      <left/>
      <right style="thin">
        <color auto="1"/>
      </right>
      <top/>
      <bottom/>
      <diagonal/>
    </border>
    <border>
      <left/>
      <right style="thin">
        <color indexed="64"/>
      </right>
      <top/>
      <bottom style="medium">
        <color auto="1"/>
      </bottom>
      <diagonal/>
    </border>
    <border>
      <left style="thin">
        <color auto="1"/>
      </left>
      <right/>
      <top/>
      <bottom style="medium">
        <color auto="1"/>
      </bottom>
      <diagonal/>
    </border>
    <border>
      <left/>
      <right style="thin">
        <color auto="1"/>
      </right>
      <top style="medium">
        <color auto="1"/>
      </top>
      <bottom style="thin">
        <color auto="1"/>
      </bottom>
      <diagonal/>
    </border>
    <border>
      <left/>
      <right/>
      <top style="thin">
        <color auto="1"/>
      </top>
      <bottom/>
      <diagonal/>
    </border>
    <border>
      <left/>
      <right style="thin">
        <color auto="1"/>
      </right>
      <top style="thin">
        <color auto="1"/>
      </top>
      <bottom/>
      <diagonal/>
    </border>
    <border>
      <left/>
      <right style="medium">
        <color indexed="64"/>
      </right>
      <top/>
      <bottom/>
      <diagonal/>
    </border>
    <border>
      <left style="medium">
        <color auto="1"/>
      </left>
      <right style="thin">
        <color auto="1"/>
      </right>
      <top/>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style="thin">
        <color auto="1"/>
      </bottom>
      <diagonal/>
    </border>
    <border>
      <left style="medium">
        <color indexed="64"/>
      </left>
      <right style="medium">
        <color indexed="64"/>
      </right>
      <top style="thin">
        <color auto="1"/>
      </top>
      <bottom style="medium">
        <color indexed="64"/>
      </bottom>
      <diagonal/>
    </border>
    <border>
      <left style="medium">
        <color auto="1"/>
      </left>
      <right style="medium">
        <color auto="1"/>
      </right>
      <top/>
      <bottom style="medium">
        <color auto="1"/>
      </bottom>
      <diagonal/>
    </border>
    <border>
      <left style="medium">
        <color auto="1"/>
      </left>
      <right style="medium">
        <color auto="1"/>
      </right>
      <top style="thin">
        <color auto="1"/>
      </top>
      <bottom style="thin">
        <color auto="1"/>
      </bottom>
      <diagonal/>
    </border>
    <border>
      <left style="medium">
        <color indexed="64"/>
      </left>
      <right style="medium">
        <color indexed="64"/>
      </right>
      <top/>
      <bottom style="thin">
        <color indexed="64"/>
      </bottom>
      <diagonal/>
    </border>
    <border>
      <left style="medium">
        <color auto="1"/>
      </left>
      <right style="medium">
        <color auto="1"/>
      </right>
      <top style="thin">
        <color auto="1"/>
      </top>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bottom/>
      <diagonal/>
    </border>
    <border>
      <left style="medium">
        <color indexed="64"/>
      </left>
      <right style="medium">
        <color indexed="64"/>
      </right>
      <top style="medium">
        <color indexed="64"/>
      </top>
      <bottom style="thin">
        <color auto="1"/>
      </bottom>
      <diagonal/>
    </border>
  </borders>
  <cellStyleXfs count="924">
    <xf numFmtId="164" fontId="0" fillId="0" borderId="0"/>
    <xf numFmtId="44" fontId="12" fillId="0" borderId="0" applyFont="0" applyFill="0" applyBorder="0" applyAlignment="0" applyProtection="0"/>
    <xf numFmtId="0" fontId="21" fillId="0" borderId="0"/>
    <xf numFmtId="164" fontId="16" fillId="0" borderId="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16" fillId="0" borderId="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164" fontId="28" fillId="0" borderId="0" applyNumberFormat="0" applyFill="0" applyBorder="0" applyAlignment="0" applyProtection="0"/>
    <xf numFmtId="164" fontId="29" fillId="0" borderId="0" applyNumberFormat="0" applyFill="0" applyBorder="0" applyAlignment="0" applyProtection="0"/>
    <xf numFmtId="0" fontId="11" fillId="0" borderId="0"/>
    <xf numFmtId="44" fontId="12" fillId="0" borderId="0" applyFont="0" applyFill="0" applyBorder="0" applyAlignment="0" applyProtection="0"/>
    <xf numFmtId="0" fontId="30" fillId="6" borderId="14">
      <alignment vertical="center"/>
      <protection locked="0"/>
    </xf>
    <xf numFmtId="0" fontId="37" fillId="7" borderId="5">
      <alignment horizontal="left" vertical="center"/>
    </xf>
    <xf numFmtId="43" fontId="16" fillId="0" borderId="0" applyFont="0" applyFill="0" applyBorder="0" applyAlignment="0" applyProtection="0"/>
    <xf numFmtId="164" fontId="28" fillId="0" borderId="0" applyNumberFormat="0" applyFill="0" applyBorder="0" applyAlignment="0" applyProtection="0"/>
    <xf numFmtId="0" fontId="10" fillId="0" borderId="0"/>
    <xf numFmtId="44" fontId="10" fillId="0" borderId="0" applyFont="0" applyFill="0" applyBorder="0" applyAlignment="0" applyProtection="0"/>
    <xf numFmtId="9" fontId="10" fillId="0" borderId="0" applyFont="0" applyFill="0" applyBorder="0" applyAlignment="0" applyProtection="0"/>
    <xf numFmtId="42" fontId="10" fillId="0" borderId="0" applyFont="0" applyFill="0" applyBorder="0" applyAlignment="0" applyProtection="0"/>
    <xf numFmtId="0" fontId="9" fillId="0" borderId="0"/>
    <xf numFmtId="44" fontId="9" fillId="0" borderId="0" applyFont="0" applyFill="0" applyBorder="0" applyAlignment="0" applyProtection="0"/>
    <xf numFmtId="0" fontId="8" fillId="0" borderId="0"/>
    <xf numFmtId="44" fontId="8" fillId="0" borderId="0" applyFont="0" applyFill="0" applyBorder="0" applyAlignment="0" applyProtection="0"/>
    <xf numFmtId="43" fontId="8" fillId="0" borderId="0" applyFont="0" applyFill="0" applyBorder="0" applyAlignment="0" applyProtection="0"/>
    <xf numFmtId="0" fontId="7" fillId="0" borderId="0"/>
    <xf numFmtId="44" fontId="7" fillId="0" borderId="0" applyFont="0" applyFill="0" applyBorder="0" applyAlignment="0" applyProtection="0"/>
    <xf numFmtId="43" fontId="7" fillId="0" borderId="0" applyFont="0" applyFill="0" applyBorder="0" applyAlignment="0" applyProtection="0"/>
    <xf numFmtId="9" fontId="1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0" fontId="6" fillId="0" borderId="0"/>
    <xf numFmtId="44" fontId="6" fillId="0" borderId="0" applyFont="0" applyFill="0" applyBorder="0" applyAlignment="0" applyProtection="0"/>
    <xf numFmtId="9"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3" fontId="6" fillId="0" borderId="0" applyFont="0" applyFill="0" applyBorder="0" applyAlignment="0" applyProtection="0"/>
    <xf numFmtId="44" fontId="6" fillId="0" borderId="0" applyFont="0" applyFill="0" applyBorder="0" applyAlignment="0" applyProtection="0"/>
    <xf numFmtId="0" fontId="6" fillId="0" borderId="0"/>
    <xf numFmtId="43" fontId="6" fillId="0" borderId="0" applyFont="0" applyFill="0" applyBorder="0" applyAlignment="0" applyProtection="0"/>
    <xf numFmtId="44" fontId="6" fillId="0" borderId="0" applyFont="0" applyFill="0" applyBorder="0" applyAlignment="0" applyProtection="0"/>
    <xf numFmtId="43" fontId="16" fillId="0" borderId="0" applyFont="0" applyFill="0" applyBorder="0" applyAlignment="0" applyProtection="0"/>
    <xf numFmtId="42" fontId="6" fillId="0" borderId="0" applyFont="0" applyFill="0" applyBorder="0" applyAlignment="0" applyProtection="0"/>
    <xf numFmtId="9" fontId="1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xf numFmtId="9" fontId="5" fillId="0" borderId="0" applyFont="0" applyFill="0" applyBorder="0" applyAlignment="0" applyProtection="0"/>
    <xf numFmtId="44" fontId="5" fillId="0" borderId="0" applyFont="0" applyFill="0" applyBorder="0" applyAlignment="0" applyProtection="0"/>
    <xf numFmtId="0" fontId="4" fillId="0" borderId="0"/>
    <xf numFmtId="0" fontId="3" fillId="0" borderId="0"/>
    <xf numFmtId="44" fontId="3" fillId="0" borderId="0" applyFont="0" applyFill="0" applyBorder="0" applyAlignment="0" applyProtection="0"/>
    <xf numFmtId="44" fontId="3" fillId="0" borderId="0" applyFont="0" applyFill="0" applyBorder="0" applyAlignment="0" applyProtection="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44" fontId="3" fillId="0" borderId="0" applyFont="0" applyFill="0" applyBorder="0" applyAlignment="0" applyProtection="0"/>
    <xf numFmtId="9" fontId="3" fillId="0" borderId="0" applyFont="0" applyFill="0" applyBorder="0" applyAlignment="0" applyProtection="0"/>
    <xf numFmtId="0" fontId="3" fillId="0" borderId="0"/>
    <xf numFmtId="44" fontId="3"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0" fontId="3" fillId="0" borderId="0"/>
    <xf numFmtId="0" fontId="3" fillId="0" borderId="0"/>
    <xf numFmtId="0" fontId="3" fillId="0" borderId="0"/>
    <xf numFmtId="44"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44"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1" fillId="0" borderId="0"/>
    <xf numFmtId="0" fontId="1" fillId="0" borderId="0"/>
  </cellStyleXfs>
  <cellXfs count="811">
    <xf numFmtId="164" fontId="0" fillId="0" borderId="0" xfId="0"/>
    <xf numFmtId="164" fontId="13" fillId="0" borderId="0" xfId="0" applyFont="1" applyFill="1" applyAlignment="1" applyProtection="1">
      <alignment vertical="center"/>
      <protection locked="0"/>
    </xf>
    <xf numFmtId="164" fontId="13" fillId="0" borderId="0" xfId="0" applyFont="1" applyFill="1" applyAlignment="1" applyProtection="1">
      <alignment vertical="center"/>
    </xf>
    <xf numFmtId="164" fontId="15" fillId="0" borderId="0" xfId="0" applyFont="1" applyAlignment="1">
      <alignment horizontal="left" vertical="center"/>
    </xf>
    <xf numFmtId="164" fontId="13" fillId="0" borderId="0" xfId="0" applyFont="1" applyAlignment="1">
      <alignment horizontal="left" vertical="center"/>
    </xf>
    <xf numFmtId="164" fontId="27" fillId="0" borderId="0" xfId="0" applyFont="1" applyFill="1" applyBorder="1" applyAlignment="1" applyProtection="1">
      <alignment horizontal="center" vertical="center"/>
    </xf>
    <xf numFmtId="164" fontId="13" fillId="0" borderId="0" xfId="0" applyFont="1" applyFill="1" applyBorder="1" applyAlignment="1" applyProtection="1">
      <alignment vertical="center"/>
      <protection locked="0"/>
    </xf>
    <xf numFmtId="1" fontId="15" fillId="0" borderId="1" xfId="0" quotePrefix="1" applyNumberFormat="1" applyFont="1" applyFill="1" applyBorder="1" applyAlignment="1" applyProtection="1">
      <alignment horizontal="center" vertical="center"/>
    </xf>
    <xf numFmtId="164" fontId="27" fillId="4" borderId="4" xfId="3" applyFont="1" applyFill="1" applyBorder="1" applyAlignment="1" applyProtection="1">
      <alignment horizontal="center" vertical="center" wrapText="1"/>
      <protection locked="0"/>
    </xf>
    <xf numFmtId="0" fontId="34" fillId="0" borderId="0" xfId="843" applyFont="1" applyAlignment="1" applyProtection="1">
      <alignment vertical="center"/>
    </xf>
    <xf numFmtId="0" fontId="15" fillId="0" borderId="0" xfId="843" applyFont="1" applyAlignment="1" applyProtection="1">
      <alignment vertical="center"/>
    </xf>
    <xf numFmtId="0" fontId="27" fillId="0" borderId="6" xfId="843" applyFont="1" applyBorder="1" applyAlignment="1" applyProtection="1">
      <alignment vertical="center"/>
    </xf>
    <xf numFmtId="165" fontId="25" fillId="0" borderId="0" xfId="843" applyNumberFormat="1" applyFont="1" applyAlignment="1" applyProtection="1">
      <alignment horizontal="left" vertical="center"/>
    </xf>
    <xf numFmtId="0" fontId="15" fillId="0" borderId="0" xfId="843" applyFont="1" applyAlignment="1" applyProtection="1">
      <alignment horizontal="left" vertical="center"/>
    </xf>
    <xf numFmtId="0" fontId="13" fillId="0" borderId="0" xfId="843" applyFont="1" applyAlignment="1" applyProtection="1">
      <alignment horizontal="left" vertical="center"/>
    </xf>
    <xf numFmtId="0" fontId="33" fillId="0" borderId="0" xfId="843" applyFont="1" applyBorder="1" applyAlignment="1" applyProtection="1">
      <alignment vertical="center"/>
    </xf>
    <xf numFmtId="44" fontId="14" fillId="0" borderId="14" xfId="0" applyNumberFormat="1" applyFont="1" applyFill="1" applyBorder="1" applyAlignment="1" applyProtection="1">
      <alignment horizontal="right" vertical="center"/>
    </xf>
    <xf numFmtId="164" fontId="13" fillId="0" borderId="0" xfId="0" applyFont="1" applyAlignment="1" applyProtection="1">
      <alignment vertical="center"/>
    </xf>
    <xf numFmtId="164" fontId="25" fillId="0" borderId="0" xfId="0" applyFont="1" applyFill="1" applyAlignment="1" applyProtection="1">
      <alignment vertical="center"/>
    </xf>
    <xf numFmtId="164" fontId="17" fillId="0" borderId="0" xfId="0" applyFont="1" applyFill="1" applyAlignment="1" applyProtection="1">
      <alignment vertical="center"/>
    </xf>
    <xf numFmtId="164" fontId="25" fillId="0" borderId="0" xfId="0" applyFont="1" applyFill="1" applyBorder="1" applyAlignment="1" applyProtection="1">
      <alignment horizontal="right" vertical="center"/>
    </xf>
    <xf numFmtId="164" fontId="27" fillId="0" borderId="0" xfId="0" applyFont="1" applyBorder="1" applyAlignment="1" applyProtection="1">
      <alignment horizontal="right" vertical="center"/>
    </xf>
    <xf numFmtId="164" fontId="13" fillId="0" borderId="0" xfId="0" applyFont="1" applyAlignment="1" applyProtection="1">
      <alignment vertical="center"/>
      <protection locked="0"/>
    </xf>
    <xf numFmtId="164" fontId="13" fillId="0" borderId="0" xfId="0" applyFont="1" applyBorder="1" applyAlignment="1" applyProtection="1">
      <alignment vertical="center"/>
      <protection locked="0"/>
    </xf>
    <xf numFmtId="164" fontId="14" fillId="0" borderId="15" xfId="0" applyFont="1" applyFill="1" applyBorder="1" applyAlignment="1" applyProtection="1">
      <alignment horizontal="right" vertical="center"/>
    </xf>
    <xf numFmtId="167" fontId="14" fillId="0" borderId="19" xfId="0" quotePrefix="1" applyNumberFormat="1" applyFont="1" applyFill="1" applyBorder="1" applyAlignment="1" applyProtection="1">
      <alignment horizontal="center" vertical="center"/>
    </xf>
    <xf numFmtId="164" fontId="15" fillId="0" borderId="19" xfId="0" applyFont="1" applyFill="1" applyBorder="1" applyAlignment="1" applyProtection="1">
      <alignment horizontal="center" vertical="center"/>
    </xf>
    <xf numFmtId="164" fontId="15" fillId="0" borderId="15" xfId="0" applyFont="1" applyFill="1" applyBorder="1" applyAlignment="1" applyProtection="1">
      <alignment horizontal="center" vertical="center"/>
    </xf>
    <xf numFmtId="164" fontId="15" fillId="0" borderId="20" xfId="0" applyFont="1" applyFill="1" applyBorder="1" applyAlignment="1" applyProtection="1">
      <alignment horizontal="center" vertical="center"/>
    </xf>
    <xf numFmtId="44" fontId="14" fillId="0" borderId="15" xfId="0" applyNumberFormat="1" applyFont="1" applyFill="1" applyBorder="1" applyAlignment="1" applyProtection="1">
      <alignment horizontal="right" vertical="center"/>
    </xf>
    <xf numFmtId="164" fontId="13" fillId="0" borderId="0" xfId="0" applyFont="1" applyAlignment="1">
      <alignment vertical="center"/>
    </xf>
    <xf numFmtId="164" fontId="13" fillId="0" borderId="0" xfId="0" applyFont="1" applyAlignment="1">
      <alignment horizontal="center" vertical="center"/>
    </xf>
    <xf numFmtId="0" fontId="13" fillId="0" borderId="0" xfId="843" applyFont="1" applyAlignment="1" applyProtection="1">
      <alignment vertical="center"/>
    </xf>
    <xf numFmtId="0" fontId="27" fillId="0" borderId="0" xfId="843" applyFont="1" applyAlignment="1" applyProtection="1">
      <alignment vertical="center"/>
    </xf>
    <xf numFmtId="0" fontId="27" fillId="0" borderId="0" xfId="843" applyFont="1" applyAlignment="1" applyProtection="1">
      <alignment vertical="center" wrapText="1"/>
    </xf>
    <xf numFmtId="0" fontId="27" fillId="0" borderId="0" xfId="843" applyFont="1" applyAlignment="1" applyProtection="1">
      <alignment horizontal="right" vertical="center"/>
    </xf>
    <xf numFmtId="0" fontId="15" fillId="0" borderId="0" xfId="843" applyFont="1" applyAlignment="1" applyProtection="1">
      <alignment horizontal="right" vertical="center"/>
    </xf>
    <xf numFmtId="0" fontId="13" fillId="0" borderId="0" xfId="843" applyFont="1" applyAlignment="1" applyProtection="1">
      <alignment horizontal="right" vertical="center"/>
    </xf>
    <xf numFmtId="0" fontId="13" fillId="0" borderId="0" xfId="843" applyFont="1" applyAlignment="1" applyProtection="1">
      <alignment horizontal="right" vertical="center" wrapText="1"/>
    </xf>
    <xf numFmtId="44" fontId="23" fillId="5" borderId="4" xfId="1" applyNumberFormat="1" applyFont="1" applyFill="1" applyBorder="1" applyAlignment="1" applyProtection="1">
      <alignment vertical="center" shrinkToFit="1"/>
      <protection locked="0"/>
    </xf>
    <xf numFmtId="164" fontId="13" fillId="8" borderId="34" xfId="0" applyFont="1" applyFill="1" applyBorder="1" applyAlignment="1" applyProtection="1">
      <alignment vertical="center"/>
    </xf>
    <xf numFmtId="44" fontId="23" fillId="8" borderId="17" xfId="1" applyNumberFormat="1" applyFont="1" applyFill="1" applyBorder="1" applyAlignment="1" applyProtection="1">
      <alignment vertical="center" shrinkToFit="1"/>
    </xf>
    <xf numFmtId="0" fontId="34" fillId="0" borderId="13" xfId="843" applyFont="1" applyBorder="1" applyAlignment="1" applyProtection="1">
      <alignment horizontal="left" vertical="center"/>
    </xf>
    <xf numFmtId="0" fontId="35" fillId="0" borderId="36" xfId="843" applyFont="1" applyBorder="1" applyAlignment="1" applyProtection="1">
      <alignment vertical="center"/>
    </xf>
    <xf numFmtId="0" fontId="27" fillId="0" borderId="36" xfId="843" applyFont="1" applyBorder="1" applyAlignment="1" applyProtection="1">
      <alignment vertical="center"/>
    </xf>
    <xf numFmtId="0" fontId="35" fillId="0" borderId="31" xfId="843" applyFont="1" applyBorder="1" applyAlignment="1" applyProtection="1">
      <alignment vertical="center"/>
    </xf>
    <xf numFmtId="0" fontId="27" fillId="0" borderId="31" xfId="843" applyFont="1" applyBorder="1" applyAlignment="1" applyProtection="1">
      <alignment vertical="center"/>
    </xf>
    <xf numFmtId="0" fontId="27" fillId="0" borderId="40" xfId="843" applyFont="1" applyBorder="1" applyAlignment="1" applyProtection="1">
      <alignment vertical="center"/>
    </xf>
    <xf numFmtId="0" fontId="27" fillId="0" borderId="25" xfId="843" applyFont="1" applyBorder="1" applyAlignment="1" applyProtection="1">
      <alignment vertical="center"/>
    </xf>
    <xf numFmtId="0" fontId="27" fillId="0" borderId="7" xfId="843" applyFont="1" applyBorder="1" applyAlignment="1" applyProtection="1">
      <alignment vertical="center" wrapText="1"/>
    </xf>
    <xf numFmtId="44" fontId="13" fillId="0" borderId="37" xfId="0" quotePrefix="1" applyNumberFormat="1" applyFont="1" applyFill="1" applyBorder="1" applyAlignment="1" applyProtection="1">
      <alignment horizontal="left" vertical="center" wrapText="1"/>
      <protection locked="0"/>
    </xf>
    <xf numFmtId="44" fontId="23" fillId="0" borderId="35" xfId="1" applyNumberFormat="1" applyFont="1" applyFill="1" applyBorder="1" applyAlignment="1" applyProtection="1">
      <alignment horizontal="left" vertical="center" wrapText="1" shrinkToFit="1"/>
    </xf>
    <xf numFmtId="44" fontId="17" fillId="0" borderId="20" xfId="0" applyNumberFormat="1" applyFont="1" applyFill="1" applyBorder="1" applyAlignment="1" applyProtection="1">
      <alignment horizontal="left" vertical="center" wrapText="1"/>
    </xf>
    <xf numFmtId="164" fontId="13" fillId="8" borderId="17" xfId="0" applyFont="1" applyFill="1" applyBorder="1" applyAlignment="1" applyProtection="1">
      <alignment horizontal="left" vertical="center" wrapText="1"/>
    </xf>
    <xf numFmtId="44" fontId="23" fillId="8" borderId="17" xfId="1" applyNumberFormat="1" applyFont="1" applyFill="1" applyBorder="1" applyAlignment="1" applyProtection="1">
      <alignment vertical="center" wrapText="1" shrinkToFit="1"/>
    </xf>
    <xf numFmtId="164" fontId="15" fillId="0" borderId="4" xfId="0" applyFont="1" applyFill="1" applyBorder="1" applyAlignment="1" applyProtection="1">
      <alignment horizontal="left" vertical="center" wrapText="1"/>
      <protection locked="0"/>
    </xf>
    <xf numFmtId="44" fontId="13" fillId="0" borderId="3" xfId="0" quotePrefix="1" applyNumberFormat="1" applyFont="1" applyFill="1" applyBorder="1" applyAlignment="1" applyProtection="1">
      <alignment horizontal="left" vertical="center"/>
      <protection locked="0"/>
    </xf>
    <xf numFmtId="44" fontId="13" fillId="0" borderId="3" xfId="0" quotePrefix="1" applyNumberFormat="1" applyFont="1" applyFill="1" applyBorder="1" applyAlignment="1" applyProtection="1">
      <alignment horizontal="left" vertical="center" wrapText="1"/>
      <protection locked="0"/>
    </xf>
    <xf numFmtId="14" fontId="39" fillId="0" borderId="0" xfId="0" applyNumberFormat="1" applyFont="1" applyFill="1" applyBorder="1" applyAlignment="1" applyProtection="1">
      <alignment horizontal="center" vertical="center"/>
      <protection locked="0"/>
    </xf>
    <xf numFmtId="166" fontId="39" fillId="4" borderId="0" xfId="843" applyNumberFormat="1" applyFont="1" applyFill="1" applyBorder="1" applyAlignment="1" applyProtection="1">
      <alignment vertical="center"/>
      <protection locked="0"/>
    </xf>
    <xf numFmtId="0" fontId="41" fillId="0" borderId="0" xfId="843" applyFont="1" applyAlignment="1" applyProtection="1">
      <alignment horizontal="right" vertical="center" indent="1"/>
    </xf>
    <xf numFmtId="0" fontId="42" fillId="0" borderId="0" xfId="843" applyFont="1" applyAlignment="1" applyProtection="1">
      <alignment horizontal="right" vertical="center" indent="1"/>
    </xf>
    <xf numFmtId="0" fontId="39" fillId="0" borderId="0" xfId="843" applyFont="1" applyAlignment="1" applyProtection="1">
      <alignment vertical="center"/>
    </xf>
    <xf numFmtId="0" fontId="41" fillId="0" borderId="0" xfId="843" applyFont="1" applyAlignment="1" applyProtection="1">
      <alignment horizontal="left" vertical="center"/>
    </xf>
    <xf numFmtId="0" fontId="39" fillId="0" borderId="0" xfId="843" applyFont="1" applyAlignment="1" applyProtection="1">
      <alignment vertical="center" wrapText="1"/>
    </xf>
    <xf numFmtId="0" fontId="39" fillId="5" borderId="0" xfId="843" applyFont="1" applyFill="1" applyBorder="1" applyAlignment="1" applyProtection="1">
      <alignment horizontal="left" vertical="center"/>
      <protection locked="0"/>
    </xf>
    <xf numFmtId="14" fontId="39" fillId="5" borderId="0" xfId="843" applyNumberFormat="1" applyFont="1" applyFill="1" applyBorder="1" applyAlignment="1" applyProtection="1">
      <alignment vertical="center"/>
      <protection locked="0"/>
    </xf>
    <xf numFmtId="14" fontId="39" fillId="4" borderId="0" xfId="843" applyNumberFormat="1" applyFont="1" applyFill="1" applyBorder="1" applyAlignment="1" applyProtection="1">
      <alignment vertical="center"/>
      <protection locked="0"/>
    </xf>
    <xf numFmtId="44" fontId="39" fillId="4" borderId="0" xfId="1" applyFont="1" applyFill="1" applyBorder="1" applyAlignment="1" applyProtection="1">
      <alignment horizontal="left" vertical="center"/>
      <protection locked="0"/>
    </xf>
    <xf numFmtId="0" fontId="15" fillId="0" borderId="16" xfId="843" applyFont="1" applyBorder="1" applyAlignment="1" applyProtection="1">
      <alignment vertical="center" wrapText="1"/>
    </xf>
    <xf numFmtId="0" fontId="42" fillId="0" borderId="0" xfId="843" applyFont="1" applyAlignment="1" applyProtection="1">
      <alignment horizontal="right" vertical="center" wrapText="1" indent="1"/>
    </xf>
    <xf numFmtId="0" fontId="39" fillId="4" borderId="0" xfId="0" applyNumberFormat="1" applyFont="1" applyFill="1" applyBorder="1" applyAlignment="1" applyProtection="1">
      <alignment horizontal="left" vertical="center"/>
      <protection locked="0"/>
    </xf>
    <xf numFmtId="1" fontId="15" fillId="0" borderId="18" xfId="0" quotePrefix="1" applyNumberFormat="1" applyFont="1" applyFill="1" applyBorder="1" applyAlignment="1" applyProtection="1">
      <alignment horizontal="center" vertical="center"/>
    </xf>
    <xf numFmtId="164" fontId="13" fillId="8" borderId="51" xfId="0" applyFont="1" applyFill="1" applyBorder="1" applyAlignment="1" applyProtection="1">
      <alignment vertical="center"/>
    </xf>
    <xf numFmtId="167" fontId="14" fillId="0" borderId="32" xfId="0" quotePrefix="1" applyNumberFormat="1" applyFont="1" applyFill="1" applyBorder="1" applyAlignment="1" applyProtection="1">
      <alignment horizontal="center" vertical="center"/>
    </xf>
    <xf numFmtId="164" fontId="15" fillId="0" borderId="32" xfId="0" applyFont="1" applyFill="1" applyBorder="1" applyAlignment="1" applyProtection="1">
      <alignment horizontal="center" vertical="center" wrapText="1"/>
    </xf>
    <xf numFmtId="44" fontId="25" fillId="4" borderId="4" xfId="846" applyNumberFormat="1" applyFont="1" applyFill="1" applyBorder="1" applyAlignment="1" applyProtection="1">
      <alignment horizontal="right" vertical="center"/>
      <protection locked="0"/>
    </xf>
    <xf numFmtId="44" fontId="23" fillId="5" borderId="4" xfId="1" applyFont="1" applyFill="1" applyBorder="1" applyAlignment="1" applyProtection="1">
      <alignment vertical="center" shrinkToFit="1"/>
      <protection locked="0"/>
    </xf>
    <xf numFmtId="44" fontId="23" fillId="0" borderId="29" xfId="1" applyNumberFormat="1" applyFont="1" applyFill="1" applyBorder="1" applyAlignment="1" applyProtection="1">
      <alignment horizontal="left" vertical="center" wrapText="1" shrinkToFit="1"/>
      <protection locked="0"/>
    </xf>
    <xf numFmtId="44" fontId="23" fillId="0" borderId="29" xfId="1" applyFont="1" applyFill="1" applyBorder="1" applyAlignment="1" applyProtection="1">
      <alignment horizontal="left" vertical="center" wrapText="1" shrinkToFit="1"/>
      <protection locked="0"/>
    </xf>
    <xf numFmtId="44" fontId="25" fillId="0" borderId="4" xfId="846" quotePrefix="1" applyNumberFormat="1" applyFont="1" applyFill="1" applyBorder="1" applyAlignment="1" applyProtection="1">
      <alignment horizontal="right" vertical="center"/>
      <protection locked="0"/>
    </xf>
    <xf numFmtId="44" fontId="25" fillId="0" borderId="3" xfId="846" quotePrefix="1" applyNumberFormat="1" applyFont="1" applyFill="1" applyBorder="1" applyAlignment="1" applyProtection="1">
      <alignment horizontal="right" vertical="center"/>
      <protection locked="0"/>
    </xf>
    <xf numFmtId="44" fontId="14" fillId="0" borderId="21" xfId="0" applyNumberFormat="1" applyFont="1" applyFill="1" applyBorder="1" applyAlignment="1" applyProtection="1">
      <alignment horizontal="right" vertical="center"/>
    </xf>
    <xf numFmtId="44" fontId="14" fillId="0" borderId="32" xfId="0" applyNumberFormat="1" applyFont="1" applyFill="1" applyBorder="1" applyAlignment="1" applyProtection="1">
      <alignment horizontal="right" vertical="center"/>
    </xf>
    <xf numFmtId="2" fontId="23" fillId="5" borderId="4" xfId="1" applyNumberFormat="1" applyFont="1" applyFill="1" applyBorder="1" applyAlignment="1" applyProtection="1">
      <alignment vertical="center" shrinkToFit="1"/>
      <protection locked="0"/>
    </xf>
    <xf numFmtId="164" fontId="15" fillId="0" borderId="30" xfId="0" applyFont="1" applyFill="1" applyBorder="1" applyAlignment="1" applyProtection="1">
      <alignment horizontal="left" vertical="center" wrapText="1"/>
      <protection locked="0"/>
    </xf>
    <xf numFmtId="164" fontId="15" fillId="0" borderId="22" xfId="0" applyFont="1" applyFill="1" applyBorder="1" applyAlignment="1" applyProtection="1">
      <alignment horizontal="left" vertical="center" wrapText="1"/>
      <protection locked="0"/>
    </xf>
    <xf numFmtId="164" fontId="15" fillId="0" borderId="49" xfId="0" applyFont="1" applyFill="1" applyBorder="1" applyAlignment="1" applyProtection="1">
      <alignment horizontal="left" vertical="center" wrapText="1"/>
      <protection locked="0"/>
    </xf>
    <xf numFmtId="2" fontId="25" fillId="5" borderId="4" xfId="847" applyNumberFormat="1" applyFont="1" applyFill="1" applyBorder="1" applyAlignment="1" applyProtection="1">
      <alignment horizontal="right" vertical="center"/>
      <protection locked="0"/>
    </xf>
    <xf numFmtId="164" fontId="13" fillId="5" borderId="1" xfId="0" applyFont="1" applyFill="1" applyBorder="1" applyAlignment="1" applyProtection="1">
      <alignment horizontal="center" vertical="center"/>
      <protection locked="0"/>
    </xf>
    <xf numFmtId="164" fontId="13" fillId="5" borderId="18" xfId="0" applyFont="1" applyFill="1" applyBorder="1" applyAlignment="1" applyProtection="1">
      <alignment horizontal="center" vertical="center"/>
      <protection locked="0"/>
    </xf>
    <xf numFmtId="164" fontId="13" fillId="5" borderId="4" xfId="0" applyFont="1" applyFill="1" applyBorder="1" applyAlignment="1" applyProtection="1">
      <alignment horizontal="left" vertical="center" wrapText="1"/>
      <protection locked="0"/>
    </xf>
    <xf numFmtId="164" fontId="27" fillId="5" borderId="4" xfId="0" applyFont="1" applyFill="1" applyBorder="1" applyAlignment="1" applyProtection="1">
      <alignment horizontal="left" vertical="center" wrapText="1"/>
      <protection locked="0"/>
    </xf>
    <xf numFmtId="14" fontId="39" fillId="0" borderId="0" xfId="0" applyNumberFormat="1" applyFont="1" applyAlignment="1" applyProtection="1">
      <alignment horizontal="center" vertical="center" wrapText="1"/>
      <protection locked="0"/>
    </xf>
    <xf numFmtId="166" fontId="39" fillId="4" borderId="0" xfId="843" applyNumberFormat="1" applyFont="1" applyFill="1" applyAlignment="1" applyProtection="1">
      <alignment vertical="center"/>
      <protection locked="0"/>
    </xf>
    <xf numFmtId="14" fontId="39" fillId="4" borderId="0" xfId="843" applyNumberFormat="1" applyFont="1" applyFill="1" applyAlignment="1" applyProtection="1">
      <alignment vertical="center"/>
      <protection locked="0"/>
    </xf>
    <xf numFmtId="0" fontId="27" fillId="0" borderId="6" xfId="843" applyFont="1" applyBorder="1" applyAlignment="1" applyProtection="1">
      <alignment vertical="center" wrapText="1"/>
    </xf>
    <xf numFmtId="0" fontId="27" fillId="0" borderId="18" xfId="843" applyFont="1" applyBorder="1" applyAlignment="1" applyProtection="1">
      <alignment vertical="center" wrapText="1"/>
    </xf>
    <xf numFmtId="0" fontId="27" fillId="0" borderId="0" xfId="849" applyFont="1" applyAlignment="1">
      <alignment vertical="center"/>
    </xf>
    <xf numFmtId="168" fontId="25" fillId="0" borderId="0" xfId="850" applyNumberFormat="1" applyFont="1" applyAlignment="1">
      <alignment vertical="center"/>
    </xf>
    <xf numFmtId="0" fontId="27" fillId="0" borderId="0" xfId="849" applyFont="1" applyAlignment="1">
      <alignment horizontal="center" vertical="center"/>
    </xf>
    <xf numFmtId="0" fontId="27" fillId="0" borderId="0" xfId="849" applyFont="1" applyAlignment="1">
      <alignment horizontal="center" vertical="center" wrapText="1"/>
    </xf>
    <xf numFmtId="168" fontId="25" fillId="3" borderId="0" xfId="850" applyNumberFormat="1" applyFont="1" applyFill="1" applyBorder="1" applyAlignment="1">
      <alignment vertical="center"/>
    </xf>
    <xf numFmtId="0" fontId="27" fillId="3" borderId="0" xfId="849" applyFont="1" applyFill="1" applyAlignment="1">
      <alignment vertical="center"/>
    </xf>
    <xf numFmtId="0" fontId="27" fillId="3" borderId="0" xfId="849" applyFont="1" applyFill="1" applyAlignment="1">
      <alignment horizontal="center" vertical="center"/>
    </xf>
    <xf numFmtId="0" fontId="27" fillId="3" borderId="0" xfId="849" applyFont="1" applyFill="1" applyAlignment="1">
      <alignment horizontal="center" vertical="center" wrapText="1"/>
    </xf>
    <xf numFmtId="0" fontId="13" fillId="3" borderId="0" xfId="849" applyFont="1" applyFill="1" applyAlignment="1">
      <alignment vertical="center"/>
    </xf>
    <xf numFmtId="0" fontId="36" fillId="3" borderId="0" xfId="849" applyFont="1" applyFill="1" applyAlignment="1">
      <alignment vertical="center"/>
    </xf>
    <xf numFmtId="0" fontId="41" fillId="3" borderId="0" xfId="849" applyFont="1" applyFill="1" applyAlignment="1">
      <alignment horizontal="center" vertical="center"/>
    </xf>
    <xf numFmtId="0" fontId="41" fillId="3" borderId="0" xfId="849" applyFont="1" applyFill="1" applyAlignment="1">
      <alignment horizontal="center" vertical="center" wrapText="1"/>
    </xf>
    <xf numFmtId="14" fontId="27" fillId="3" borderId="0" xfId="849" applyNumberFormat="1" applyFont="1" applyFill="1" applyAlignment="1">
      <alignment vertical="center"/>
    </xf>
    <xf numFmtId="8" fontId="27" fillId="0" borderId="0" xfId="849" applyNumberFormat="1" applyFont="1" applyAlignment="1">
      <alignment vertical="center"/>
    </xf>
    <xf numFmtId="0" fontId="25" fillId="0" borderId="0" xfId="849" applyFont="1" applyAlignment="1">
      <alignment vertical="center"/>
    </xf>
    <xf numFmtId="0" fontId="13" fillId="0" borderId="0" xfId="849" applyFont="1" applyAlignment="1">
      <alignment vertical="center"/>
    </xf>
    <xf numFmtId="0" fontId="13" fillId="0" borderId="0" xfId="849" applyFont="1" applyAlignment="1" applyProtection="1">
      <alignment vertical="center"/>
      <protection locked="0"/>
    </xf>
    <xf numFmtId="0" fontId="17" fillId="0" borderId="0" xfId="849" applyFont="1" applyAlignment="1">
      <alignment vertical="center"/>
    </xf>
    <xf numFmtId="0" fontId="10" fillId="0" borderId="0" xfId="849" applyProtection="1">
      <protection locked="0"/>
    </xf>
    <xf numFmtId="44" fontId="27" fillId="0" borderId="0" xfId="1" applyFont="1" applyFill="1" applyBorder="1" applyAlignment="1" applyProtection="1">
      <alignment horizontal="right" vertical="center"/>
    </xf>
    <xf numFmtId="0" fontId="46" fillId="0" borderId="0" xfId="849" applyFont="1" applyAlignment="1">
      <alignment vertical="center"/>
    </xf>
    <xf numFmtId="0" fontId="25" fillId="3" borderId="0" xfId="849" applyFont="1" applyFill="1" applyAlignment="1">
      <alignment vertical="center"/>
    </xf>
    <xf numFmtId="0" fontId="13" fillId="0" borderId="0" xfId="853" applyFont="1" applyAlignment="1" applyProtection="1">
      <alignment vertical="center"/>
      <protection locked="0"/>
    </xf>
    <xf numFmtId="0" fontId="27" fillId="0" borderId="0" xfId="853" applyFont="1" applyAlignment="1">
      <alignment vertical="center"/>
    </xf>
    <xf numFmtId="0" fontId="17" fillId="0" borderId="0" xfId="853" applyFont="1" applyAlignment="1">
      <alignment vertical="center"/>
    </xf>
    <xf numFmtId="0" fontId="13" fillId="0" borderId="0" xfId="853" applyFont="1" applyAlignment="1">
      <alignment vertical="center"/>
    </xf>
    <xf numFmtId="44" fontId="27" fillId="8" borderId="4" xfId="1" applyFont="1" applyFill="1" applyBorder="1" applyAlignment="1" applyProtection="1">
      <alignment vertical="center"/>
    </xf>
    <xf numFmtId="44" fontId="23" fillId="3" borderId="35" xfId="844" applyFont="1" applyFill="1" applyBorder="1" applyAlignment="1" applyProtection="1">
      <alignment vertical="center" shrinkToFit="1"/>
    </xf>
    <xf numFmtId="0" fontId="53" fillId="0" borderId="0" xfId="849" applyFont="1" applyProtection="1">
      <protection locked="0"/>
    </xf>
    <xf numFmtId="0" fontId="6" fillId="0" borderId="0" xfId="864"/>
    <xf numFmtId="0" fontId="19" fillId="0" borderId="20" xfId="871" applyFont="1" applyBorder="1" applyAlignment="1">
      <alignment horizontal="center" vertical="center" wrapText="1"/>
    </xf>
    <xf numFmtId="0" fontId="19" fillId="0" borderId="19" xfId="871" applyFont="1" applyBorder="1" applyAlignment="1">
      <alignment horizontal="center" vertical="center" wrapText="1"/>
    </xf>
    <xf numFmtId="0" fontId="18" fillId="0" borderId="9" xfId="871" applyFont="1" applyBorder="1" applyAlignment="1">
      <alignment vertical="center" wrapText="1"/>
    </xf>
    <xf numFmtId="0" fontId="18" fillId="0" borderId="10" xfId="871" applyFont="1" applyBorder="1" applyAlignment="1">
      <alignment vertical="center" wrapText="1"/>
    </xf>
    <xf numFmtId="0" fontId="18" fillId="0" borderId="7" xfId="871" applyFont="1" applyBorder="1" applyAlignment="1">
      <alignment vertical="center" wrapText="1"/>
    </xf>
    <xf numFmtId="0" fontId="18" fillId="0" borderId="1" xfId="871" applyFont="1" applyBorder="1" applyAlignment="1">
      <alignment vertical="center" wrapText="1"/>
    </xf>
    <xf numFmtId="0" fontId="26" fillId="0" borderId="7" xfId="871" applyFont="1" applyBorder="1" applyAlignment="1">
      <alignment vertical="center" wrapText="1"/>
    </xf>
    <xf numFmtId="0" fontId="18" fillId="0" borderId="26" xfId="871" applyFont="1" applyBorder="1" applyAlignment="1">
      <alignment vertical="center" wrapText="1"/>
    </xf>
    <xf numFmtId="0" fontId="18" fillId="0" borderId="27" xfId="871" applyFont="1" applyBorder="1" applyAlignment="1">
      <alignment vertical="center" wrapText="1"/>
    </xf>
    <xf numFmtId="0" fontId="13" fillId="0" borderId="0" xfId="849" applyFont="1" applyAlignment="1" applyProtection="1">
      <alignment horizontal="center" vertical="center"/>
      <protection locked="0"/>
    </xf>
    <xf numFmtId="14" fontId="27" fillId="3" borderId="0" xfId="888" applyNumberFormat="1" applyFont="1" applyFill="1" applyAlignment="1">
      <alignment vertical="center"/>
    </xf>
    <xf numFmtId="44" fontId="27" fillId="8" borderId="17" xfId="1" applyFont="1" applyFill="1" applyBorder="1" applyAlignment="1" applyProtection="1">
      <alignment vertical="center"/>
    </xf>
    <xf numFmtId="0" fontId="25" fillId="3" borderId="0" xfId="888" applyFont="1" applyFill="1" applyAlignment="1">
      <alignment vertical="center"/>
    </xf>
    <xf numFmtId="0" fontId="41" fillId="3" borderId="0" xfId="888" applyFont="1" applyFill="1" applyAlignment="1">
      <alignment horizontal="center" vertical="center" wrapText="1"/>
    </xf>
    <xf numFmtId="0" fontId="41" fillId="3" borderId="0" xfId="888" applyFont="1" applyFill="1" applyAlignment="1">
      <alignment horizontal="center" vertical="center"/>
    </xf>
    <xf numFmtId="0" fontId="27" fillId="0" borderId="0" xfId="888" applyFont="1" applyAlignment="1">
      <alignment vertical="center"/>
    </xf>
    <xf numFmtId="168" fontId="15" fillId="3" borderId="0" xfId="890" applyNumberFormat="1" applyFont="1" applyFill="1" applyBorder="1" applyAlignment="1">
      <alignment vertical="center"/>
    </xf>
    <xf numFmtId="14" fontId="27" fillId="3" borderId="0" xfId="888" applyNumberFormat="1" applyFont="1" applyFill="1" applyAlignment="1">
      <alignment horizontal="center" vertical="center"/>
    </xf>
    <xf numFmtId="0" fontId="27" fillId="4" borderId="4" xfId="888" applyFont="1" applyFill="1" applyBorder="1" applyAlignment="1">
      <alignment vertical="center"/>
    </xf>
    <xf numFmtId="164" fontId="13" fillId="0" borderId="7" xfId="0" applyFont="1" applyBorder="1" applyAlignment="1" applyProtection="1">
      <alignment horizontal="left" vertical="center" wrapText="1"/>
      <protection locked="0"/>
    </xf>
    <xf numFmtId="164" fontId="13" fillId="5" borderId="4" xfId="0" applyFont="1" applyFill="1" applyBorder="1" applyAlignment="1" applyProtection="1">
      <alignment horizontal="center" vertical="center" wrapText="1"/>
      <protection locked="0"/>
    </xf>
    <xf numFmtId="164" fontId="13" fillId="0" borderId="1" xfId="0" applyFont="1" applyBorder="1" applyAlignment="1">
      <alignment horizontal="left" vertical="center"/>
    </xf>
    <xf numFmtId="164" fontId="25" fillId="0" borderId="20" xfId="0" applyFont="1" applyBorder="1" applyAlignment="1">
      <alignment horizontal="center" vertical="center"/>
    </xf>
    <xf numFmtId="164" fontId="25" fillId="0" borderId="15" xfId="0" applyFont="1" applyBorder="1" applyAlignment="1">
      <alignment horizontal="center" vertical="center" wrapText="1"/>
    </xf>
    <xf numFmtId="164" fontId="25" fillId="0" borderId="19" xfId="0" applyFont="1" applyBorder="1" applyAlignment="1">
      <alignment horizontal="center" vertical="center"/>
    </xf>
    <xf numFmtId="164" fontId="15" fillId="0" borderId="9" xfId="0" applyFont="1" applyBorder="1" applyAlignment="1">
      <alignment horizontal="left" vertical="center"/>
    </xf>
    <xf numFmtId="164" fontId="15" fillId="0" borderId="27" xfId="0" applyFont="1" applyBorder="1" applyAlignment="1">
      <alignment horizontal="left" vertical="center"/>
    </xf>
    <xf numFmtId="164" fontId="25" fillId="0" borderId="0" xfId="0" applyFont="1" applyAlignment="1">
      <alignment horizontal="center" vertical="center"/>
    </xf>
    <xf numFmtId="164" fontId="25" fillId="0" borderId="0" xfId="0" applyFont="1" applyAlignment="1">
      <alignment vertical="center"/>
    </xf>
    <xf numFmtId="164" fontId="25" fillId="0" borderId="0" xfId="0" applyFont="1" applyAlignment="1">
      <alignment horizontal="right" vertical="center"/>
    </xf>
    <xf numFmtId="164" fontId="13" fillId="0" borderId="0" xfId="0" applyFont="1" applyAlignment="1">
      <alignment vertical="center" wrapText="1"/>
    </xf>
    <xf numFmtId="164" fontId="32" fillId="0" borderId="0" xfId="0" applyFont="1" applyAlignment="1">
      <alignment vertical="center"/>
    </xf>
    <xf numFmtId="0" fontId="13" fillId="0" borderId="7" xfId="843" applyFont="1" applyBorder="1" applyAlignment="1" applyProtection="1">
      <alignment vertical="center" wrapText="1"/>
    </xf>
    <xf numFmtId="0" fontId="13" fillId="0" borderId="31" xfId="843" applyFont="1" applyBorder="1" applyAlignment="1" applyProtection="1">
      <alignment vertical="center"/>
    </xf>
    <xf numFmtId="0" fontId="13" fillId="0" borderId="6" xfId="843" applyFont="1" applyBorder="1" applyAlignment="1" applyProtection="1">
      <alignment vertical="center" wrapText="1"/>
    </xf>
    <xf numFmtId="9" fontId="13" fillId="9" borderId="2" xfId="861" applyFont="1" applyFill="1" applyBorder="1" applyAlignment="1" applyProtection="1">
      <alignment horizontal="center" vertical="center" wrapText="1"/>
      <protection locked="0"/>
    </xf>
    <xf numFmtId="0" fontId="18" fillId="0" borderId="34" xfId="871" applyFont="1" applyBorder="1" applyAlignment="1">
      <alignment vertical="center" wrapText="1"/>
    </xf>
    <xf numFmtId="0" fontId="15" fillId="0" borderId="18" xfId="849" applyFont="1" applyBorder="1" applyAlignment="1" applyProtection="1">
      <alignment horizontal="center" vertical="center" wrapText="1"/>
    </xf>
    <xf numFmtId="10" fontId="27" fillId="9" borderId="4" xfId="851" applyNumberFormat="1" applyFont="1" applyFill="1" applyBorder="1" applyAlignment="1" applyProtection="1">
      <alignment horizontal="center" vertical="center"/>
      <protection locked="0"/>
    </xf>
    <xf numFmtId="10" fontId="27" fillId="9" borderId="17" xfId="851" applyNumberFormat="1" applyFont="1" applyFill="1" applyBorder="1" applyAlignment="1" applyProtection="1">
      <alignment horizontal="center" vertical="center"/>
      <protection locked="0"/>
    </xf>
    <xf numFmtId="0" fontId="27" fillId="0" borderId="0" xfId="849" applyFont="1" applyAlignment="1" applyProtection="1">
      <alignment horizontal="center" vertical="center" wrapText="1"/>
    </xf>
    <xf numFmtId="0" fontId="27" fillId="0" borderId="0" xfId="849" applyFont="1" applyAlignment="1" applyProtection="1">
      <alignment horizontal="center" vertical="center"/>
    </xf>
    <xf numFmtId="0" fontId="27" fillId="0" borderId="0" xfId="849" applyFont="1" applyAlignment="1" applyProtection="1">
      <alignment vertical="center"/>
    </xf>
    <xf numFmtId="0" fontId="25" fillId="0" borderId="0" xfId="849" applyFont="1" applyAlignment="1" applyProtection="1">
      <alignment vertical="center"/>
    </xf>
    <xf numFmtId="0" fontId="45" fillId="0" borderId="0" xfId="849" applyFont="1" applyAlignment="1" applyProtection="1">
      <alignment horizontal="left" vertical="center"/>
    </xf>
    <xf numFmtId="0" fontId="25" fillId="0" borderId="0" xfId="849" applyFont="1" applyAlignment="1" applyProtection="1">
      <alignment horizontal="center" vertical="center"/>
    </xf>
    <xf numFmtId="0" fontId="25" fillId="0" borderId="19" xfId="849" applyFont="1" applyBorder="1" applyAlignment="1" applyProtection="1">
      <alignment horizontal="center" vertical="center"/>
    </xf>
    <xf numFmtId="0" fontId="25" fillId="3" borderId="4" xfId="849" applyFont="1" applyFill="1" applyBorder="1" applyAlignment="1" applyProtection="1">
      <alignment vertical="center"/>
    </xf>
    <xf numFmtId="0" fontId="25" fillId="0" borderId="4" xfId="849" applyFont="1" applyBorder="1" applyAlignment="1" applyProtection="1">
      <alignment vertical="center"/>
    </xf>
    <xf numFmtId="0" fontId="27" fillId="0" borderId="4" xfId="849" applyFont="1" applyBorder="1" applyAlignment="1" applyProtection="1">
      <alignment vertical="center"/>
    </xf>
    <xf numFmtId="0" fontId="27" fillId="3" borderId="2" xfId="849" applyFont="1" applyFill="1" applyBorder="1" applyAlignment="1" applyProtection="1">
      <alignment horizontal="center" vertical="center" wrapText="1"/>
    </xf>
    <xf numFmtId="0" fontId="25" fillId="2" borderId="19" xfId="849" applyFont="1" applyFill="1" applyBorder="1" applyAlignment="1" applyProtection="1">
      <alignment vertical="center"/>
    </xf>
    <xf numFmtId="44" fontId="15" fillId="0" borderId="0" xfId="850" applyFont="1" applyFill="1" applyBorder="1" applyAlignment="1" applyProtection="1">
      <alignment vertical="center"/>
    </xf>
    <xf numFmtId="44" fontId="15" fillId="0" borderId="0" xfId="1" applyFont="1" applyFill="1" applyBorder="1" applyAlignment="1" applyProtection="1">
      <alignment vertical="center"/>
    </xf>
    <xf numFmtId="0" fontId="25" fillId="0" borderId="17" xfId="849" applyFont="1" applyBorder="1" applyAlignment="1" applyProtection="1">
      <alignment vertical="center"/>
    </xf>
    <xf numFmtId="0" fontId="27" fillId="0" borderId="41" xfId="849" applyFont="1" applyBorder="1" applyAlignment="1" applyProtection="1">
      <alignment vertical="center"/>
    </xf>
    <xf numFmtId="0" fontId="27" fillId="0" borderId="17" xfId="849" applyFont="1" applyBorder="1" applyAlignment="1" applyProtection="1">
      <alignment vertical="center"/>
    </xf>
    <xf numFmtId="0" fontId="25" fillId="2" borderId="19" xfId="849" applyFont="1" applyFill="1" applyBorder="1" applyAlignment="1" applyProtection="1">
      <alignment horizontal="left" vertical="center"/>
    </xf>
    <xf numFmtId="168" fontId="15" fillId="0" borderId="0" xfId="850" applyNumberFormat="1" applyFont="1" applyAlignment="1" applyProtection="1">
      <alignment vertical="center"/>
    </xf>
    <xf numFmtId="0" fontId="43" fillId="3" borderId="0" xfId="849" applyFont="1" applyFill="1" applyAlignment="1" applyProtection="1">
      <alignment vertical="center"/>
    </xf>
    <xf numFmtId="0" fontId="27" fillId="3" borderId="0" xfId="849" applyFont="1" applyFill="1" applyAlignment="1" applyProtection="1">
      <alignment vertical="center"/>
    </xf>
    <xf numFmtId="0" fontId="43" fillId="3" borderId="0" xfId="849" applyFont="1" applyFill="1" applyAlignment="1" applyProtection="1">
      <alignment horizontal="center" vertical="center" wrapText="1"/>
    </xf>
    <xf numFmtId="0" fontId="27" fillId="3" borderId="0" xfId="849" applyFont="1" applyFill="1" applyAlignment="1" applyProtection="1">
      <alignment horizontal="center" vertical="center"/>
    </xf>
    <xf numFmtId="168" fontId="15" fillId="3" borderId="0" xfId="850" applyNumberFormat="1" applyFont="1" applyFill="1" applyBorder="1" applyAlignment="1" applyProtection="1">
      <alignment vertical="center"/>
    </xf>
    <xf numFmtId="168" fontId="25" fillId="3" borderId="0" xfId="850" applyNumberFormat="1" applyFont="1" applyFill="1" applyBorder="1" applyAlignment="1" applyProtection="1">
      <alignment vertical="center"/>
    </xf>
    <xf numFmtId="0" fontId="27" fillId="9" borderId="4" xfId="849" applyFont="1" applyFill="1" applyBorder="1" applyAlignment="1" applyProtection="1">
      <alignment vertical="center"/>
    </xf>
    <xf numFmtId="14" fontId="27" fillId="3" borderId="0" xfId="849" applyNumberFormat="1" applyFont="1" applyFill="1" applyAlignment="1" applyProtection="1">
      <alignment vertical="center"/>
    </xf>
    <xf numFmtId="14" fontId="27" fillId="3" borderId="0" xfId="849" applyNumberFormat="1" applyFont="1" applyFill="1" applyAlignment="1" applyProtection="1">
      <alignment horizontal="center" vertical="center" wrapText="1"/>
    </xf>
    <xf numFmtId="14" fontId="27" fillId="3" borderId="0" xfId="849" applyNumberFormat="1" applyFont="1" applyFill="1" applyAlignment="1" applyProtection="1">
      <alignment horizontal="center" vertical="center"/>
    </xf>
    <xf numFmtId="0" fontId="27" fillId="3" borderId="0" xfId="849" applyFont="1" applyFill="1" applyAlignment="1" applyProtection="1">
      <alignment horizontal="left" vertical="center"/>
    </xf>
    <xf numFmtId="0" fontId="27" fillId="8" borderId="4" xfId="849" applyFont="1" applyFill="1" applyBorder="1" applyAlignment="1" applyProtection="1">
      <alignment vertical="center"/>
    </xf>
    <xf numFmtId="44" fontId="15" fillId="9" borderId="15" xfId="850" applyFont="1" applyFill="1" applyBorder="1" applyAlignment="1" applyProtection="1">
      <alignment vertical="center"/>
      <protection locked="0"/>
    </xf>
    <xf numFmtId="44" fontId="13" fillId="9" borderId="51" xfId="850" applyFont="1" applyFill="1" applyBorder="1" applyAlignment="1" applyProtection="1">
      <alignment vertical="center"/>
      <protection locked="0"/>
    </xf>
    <xf numFmtId="44" fontId="13" fillId="11" borderId="51" xfId="850" applyFont="1" applyFill="1" applyBorder="1" applyAlignment="1" applyProtection="1">
      <alignment vertical="center"/>
      <protection locked="0"/>
    </xf>
    <xf numFmtId="44" fontId="15" fillId="9" borderId="15" xfId="1" applyFont="1" applyFill="1" applyBorder="1" applyAlignment="1" applyProtection="1">
      <alignment vertical="center"/>
      <protection locked="0"/>
    </xf>
    <xf numFmtId="0" fontId="27" fillId="0" borderId="0" xfId="853" applyFont="1" applyAlignment="1" applyProtection="1">
      <alignment horizontal="center" vertical="center"/>
    </xf>
    <xf numFmtId="0" fontId="27" fillId="0" borderId="0" xfId="853" applyFont="1" applyAlignment="1" applyProtection="1">
      <alignment vertical="center"/>
    </xf>
    <xf numFmtId="0" fontId="27" fillId="0" borderId="0" xfId="853" applyFont="1" applyAlignment="1" applyProtection="1">
      <alignment horizontal="right" vertical="center"/>
    </xf>
    <xf numFmtId="0" fontId="13" fillId="0" borderId="0" xfId="853" applyFont="1" applyAlignment="1" applyProtection="1">
      <alignment vertical="center"/>
    </xf>
    <xf numFmtId="0" fontId="31" fillId="0" borderId="0" xfId="853" applyFont="1" applyAlignment="1" applyProtection="1">
      <alignment horizontal="left"/>
    </xf>
    <xf numFmtId="0" fontId="14" fillId="8" borderId="2" xfId="849" applyFont="1" applyFill="1" applyBorder="1" applyAlignment="1" applyProtection="1">
      <alignment horizontal="left" vertical="center"/>
    </xf>
    <xf numFmtId="0" fontId="22" fillId="8" borderId="18" xfId="849" applyFont="1" applyFill="1" applyBorder="1" applyAlignment="1" applyProtection="1">
      <alignment horizontal="right" vertical="center"/>
    </xf>
    <xf numFmtId="0" fontId="13" fillId="0" borderId="0" xfId="849" applyFont="1" applyAlignment="1" applyProtection="1">
      <alignment vertical="center"/>
    </xf>
    <xf numFmtId="0" fontId="15" fillId="0" borderId="19" xfId="853" applyFont="1" applyBorder="1" applyAlignment="1" applyProtection="1">
      <alignment horizontal="center" vertical="center"/>
    </xf>
    <xf numFmtId="0" fontId="15" fillId="0" borderId="15" xfId="853" applyFont="1" applyBorder="1" applyAlignment="1" applyProtection="1">
      <alignment horizontal="center" vertical="center"/>
    </xf>
    <xf numFmtId="0" fontId="15" fillId="0" borderId="20" xfId="853" applyFont="1" applyBorder="1" applyAlignment="1" applyProtection="1">
      <alignment horizontal="center" vertical="center"/>
    </xf>
    <xf numFmtId="0" fontId="15" fillId="0" borderId="18" xfId="853" applyFont="1" applyBorder="1" applyAlignment="1" applyProtection="1">
      <alignment horizontal="center" vertical="center" wrapText="1"/>
    </xf>
    <xf numFmtId="1" fontId="15" fillId="0" borderId="33" xfId="853" quotePrefix="1" applyNumberFormat="1" applyFont="1" applyBorder="1" applyAlignment="1" applyProtection="1">
      <alignment horizontal="center" vertical="center"/>
    </xf>
    <xf numFmtId="0" fontId="15" fillId="0" borderId="3" xfId="853" applyFont="1" applyBorder="1" applyAlignment="1" applyProtection="1">
      <alignment horizontal="left" vertical="center" wrapText="1"/>
    </xf>
    <xf numFmtId="44" fontId="13" fillId="0" borderId="37" xfId="853" quotePrefix="1" applyNumberFormat="1" applyFont="1" applyBorder="1" applyAlignment="1" applyProtection="1">
      <alignment horizontal="left" vertical="center"/>
    </xf>
    <xf numFmtId="0" fontId="13" fillId="0" borderId="1" xfId="853" applyFont="1" applyBorder="1" applyAlignment="1" applyProtection="1">
      <alignment horizontal="center" vertical="center"/>
    </xf>
    <xf numFmtId="0" fontId="27" fillId="0" borderId="4" xfId="853" applyFont="1" applyBorder="1" applyAlignment="1" applyProtection="1">
      <alignment horizontal="left" vertical="center" wrapText="1"/>
    </xf>
    <xf numFmtId="0" fontId="13" fillId="3" borderId="34" xfId="853" applyFont="1" applyFill="1" applyBorder="1" applyAlignment="1" applyProtection="1">
      <alignment vertical="center"/>
    </xf>
    <xf numFmtId="0" fontId="13" fillId="3" borderId="17" xfId="853" applyFont="1" applyFill="1" applyBorder="1" applyAlignment="1" applyProtection="1">
      <alignment horizontal="left" vertical="center" wrapText="1"/>
    </xf>
    <xf numFmtId="167" fontId="14" fillId="0" borderId="19" xfId="853" quotePrefix="1" applyNumberFormat="1" applyFont="1" applyBorder="1" applyAlignment="1" applyProtection="1">
      <alignment horizontal="center" vertical="center"/>
    </xf>
    <xf numFmtId="0" fontId="14" fillId="0" borderId="15" xfId="853" applyFont="1" applyBorder="1" applyAlignment="1" applyProtection="1">
      <alignment horizontal="right" vertical="center"/>
    </xf>
    <xf numFmtId="14" fontId="27" fillId="3" borderId="0" xfId="871" applyNumberFormat="1" applyFont="1" applyFill="1" applyAlignment="1" applyProtection="1">
      <alignment vertical="center"/>
    </xf>
    <xf numFmtId="14" fontId="27" fillId="3" borderId="0" xfId="853" applyNumberFormat="1" applyFont="1" applyFill="1" applyAlignment="1" applyProtection="1">
      <alignment horizontal="center" vertical="center" wrapText="1"/>
    </xf>
    <xf numFmtId="14" fontId="27" fillId="3" borderId="0" xfId="853" applyNumberFormat="1" applyFont="1" applyFill="1" applyAlignment="1" applyProtection="1">
      <alignment vertical="center"/>
    </xf>
    <xf numFmtId="44" fontId="14" fillId="0" borderId="20" xfId="854" applyFont="1" applyFill="1" applyBorder="1" applyAlignment="1" applyProtection="1">
      <alignment horizontal="right" vertical="center"/>
    </xf>
    <xf numFmtId="44" fontId="27" fillId="0" borderId="18" xfId="854" applyFont="1" applyFill="1" applyBorder="1" applyAlignment="1" applyProtection="1">
      <alignment vertical="center"/>
    </xf>
    <xf numFmtId="0" fontId="27" fillId="0" borderId="0" xfId="853" applyFont="1" applyAlignment="1" applyProtection="1">
      <alignment horizontal="center" vertical="center"/>
      <protection locked="0"/>
    </xf>
    <xf numFmtId="0" fontId="39" fillId="0" borderId="0" xfId="843" applyFont="1" applyAlignment="1" applyProtection="1">
      <alignment vertical="center"/>
      <protection locked="0"/>
    </xf>
    <xf numFmtId="0" fontId="27" fillId="0" borderId="0" xfId="843" applyFont="1" applyAlignment="1" applyProtection="1">
      <alignment vertical="center"/>
      <protection locked="0"/>
    </xf>
    <xf numFmtId="44" fontId="14" fillId="0" borderId="20" xfId="850" applyFont="1" applyFill="1" applyBorder="1" applyAlignment="1" applyProtection="1">
      <alignment horizontal="right" vertical="center"/>
    </xf>
    <xf numFmtId="44" fontId="27" fillId="0" borderId="18" xfId="850" applyFont="1" applyFill="1" applyBorder="1" applyAlignment="1" applyProtection="1">
      <alignment vertical="center"/>
    </xf>
    <xf numFmtId="44" fontId="24" fillId="0" borderId="4" xfId="850" applyFont="1" applyFill="1" applyBorder="1" applyAlignment="1" applyProtection="1">
      <alignment vertical="center"/>
    </xf>
    <xf numFmtId="10" fontId="24" fillId="0" borderId="4" xfId="851" applyNumberFormat="1" applyFont="1" applyFill="1" applyBorder="1" applyAlignment="1" applyProtection="1">
      <alignment vertical="center"/>
    </xf>
    <xf numFmtId="44" fontId="23" fillId="0" borderId="7" xfId="844" applyFont="1" applyFill="1" applyBorder="1" applyAlignment="1" applyProtection="1">
      <alignment horizontal="center" vertical="center" shrinkToFit="1"/>
    </xf>
    <xf numFmtId="0" fontId="27" fillId="0" borderId="0" xfId="849" applyFont="1" applyAlignment="1" applyProtection="1">
      <alignment horizontal="right" vertical="center"/>
    </xf>
    <xf numFmtId="0" fontId="31" fillId="0" borderId="0" xfId="849" applyFont="1" applyAlignment="1" applyProtection="1">
      <alignment horizontal="left"/>
    </xf>
    <xf numFmtId="0" fontId="27" fillId="8" borderId="6" xfId="849" applyFont="1" applyFill="1" applyBorder="1" applyAlignment="1" applyProtection="1">
      <alignment horizontal="center" vertical="center"/>
    </xf>
    <xf numFmtId="0" fontId="22" fillId="0" borderId="0" xfId="849" applyFont="1" applyFill="1" applyBorder="1" applyAlignment="1" applyProtection="1">
      <alignment horizontal="center" vertical="center"/>
    </xf>
    <xf numFmtId="0" fontId="15" fillId="0" borderId="19" xfId="849" applyFont="1" applyBorder="1" applyAlignment="1" applyProtection="1">
      <alignment horizontal="center" vertical="center"/>
    </xf>
    <xf numFmtId="0" fontId="15" fillId="0" borderId="32" xfId="849" applyFont="1" applyBorder="1" applyAlignment="1" applyProtection="1">
      <alignment horizontal="center" vertical="center" wrapText="1"/>
    </xf>
    <xf numFmtId="0" fontId="15" fillId="0" borderId="21" xfId="849" applyFont="1" applyBorder="1" applyAlignment="1" applyProtection="1">
      <alignment horizontal="center" vertical="center"/>
    </xf>
    <xf numFmtId="0" fontId="15" fillId="0" borderId="15" xfId="849" applyFont="1" applyBorder="1" applyAlignment="1" applyProtection="1">
      <alignment horizontal="center" vertical="center"/>
    </xf>
    <xf numFmtId="0" fontId="15" fillId="0" borderId="20" xfId="849" applyFont="1" applyBorder="1" applyAlignment="1" applyProtection="1">
      <alignment horizontal="center" vertical="center"/>
    </xf>
    <xf numFmtId="1" fontId="15" fillId="0" borderId="27" xfId="849" quotePrefix="1" applyNumberFormat="1" applyFont="1" applyBorder="1" applyAlignment="1" applyProtection="1">
      <alignment horizontal="center" vertical="center"/>
    </xf>
    <xf numFmtId="1" fontId="15" fillId="0" borderId="49" xfId="849" quotePrefix="1" applyNumberFormat="1" applyFont="1" applyBorder="1" applyAlignment="1" applyProtection="1">
      <alignment horizontal="center" vertical="center"/>
    </xf>
    <xf numFmtId="44" fontId="13" fillId="0" borderId="26" xfId="849" quotePrefix="1" applyNumberFormat="1" applyFont="1" applyBorder="1" applyAlignment="1" applyProtection="1">
      <alignment horizontal="left" vertical="center"/>
    </xf>
    <xf numFmtId="0" fontId="13" fillId="0" borderId="1" xfId="849" applyFont="1" applyBorder="1" applyAlignment="1" applyProtection="1">
      <alignment horizontal="center" vertical="center"/>
    </xf>
    <xf numFmtId="0" fontId="13" fillId="0" borderId="4" xfId="871" applyFont="1" applyBorder="1" applyAlignment="1" applyProtection="1">
      <alignment horizontal="center" vertical="center" wrapText="1"/>
    </xf>
    <xf numFmtId="0" fontId="13" fillId="0" borderId="4" xfId="849" applyFont="1" applyBorder="1" applyAlignment="1" applyProtection="1">
      <alignment horizontal="left" vertical="center" wrapText="1"/>
    </xf>
    <xf numFmtId="0" fontId="13" fillId="0" borderId="4" xfId="849" applyFont="1" applyBorder="1" applyAlignment="1" applyProtection="1">
      <alignment horizontal="center" vertical="center" wrapText="1"/>
    </xf>
    <xf numFmtId="0" fontId="13" fillId="3" borderId="34" xfId="849" applyFont="1" applyFill="1" applyBorder="1" applyAlignment="1" applyProtection="1">
      <alignment vertical="center"/>
    </xf>
    <xf numFmtId="0" fontId="13" fillId="3" borderId="51" xfId="849" applyFont="1" applyFill="1" applyBorder="1" applyAlignment="1" applyProtection="1">
      <alignment vertical="center"/>
    </xf>
    <xf numFmtId="167" fontId="14" fillId="0" borderId="19" xfId="849" quotePrefix="1" applyNumberFormat="1" applyFont="1" applyBorder="1" applyAlignment="1" applyProtection="1">
      <alignment horizontal="center" vertical="center"/>
    </xf>
    <xf numFmtId="167" fontId="14" fillId="0" borderId="32" xfId="849" quotePrefix="1" applyNumberFormat="1" applyFont="1" applyBorder="1" applyAlignment="1" applyProtection="1">
      <alignment horizontal="center" vertical="center"/>
    </xf>
    <xf numFmtId="0" fontId="13" fillId="0" borderId="0" xfId="849" applyFont="1" applyAlignment="1" applyProtection="1">
      <alignment horizontal="center" vertical="center"/>
    </xf>
    <xf numFmtId="0" fontId="27" fillId="9" borderId="4" xfId="871" applyFont="1" applyFill="1" applyBorder="1" applyAlignment="1" applyProtection="1">
      <alignment vertical="center"/>
    </xf>
    <xf numFmtId="0" fontId="25" fillId="3" borderId="0" xfId="888" applyFont="1" applyFill="1" applyAlignment="1" applyProtection="1">
      <alignment vertical="center"/>
    </xf>
    <xf numFmtId="14" fontId="27" fillId="3" borderId="0" xfId="888" applyNumberFormat="1" applyFont="1" applyFill="1" applyAlignment="1" applyProtection="1">
      <alignment vertical="center"/>
    </xf>
    <xf numFmtId="0" fontId="41" fillId="3" borderId="0" xfId="888" applyFont="1" applyFill="1" applyAlignment="1" applyProtection="1">
      <alignment horizontal="center" vertical="center" wrapText="1"/>
    </xf>
    <xf numFmtId="0" fontId="41" fillId="3" borderId="0" xfId="888" applyFont="1" applyFill="1" applyAlignment="1" applyProtection="1">
      <alignment horizontal="center" vertical="center"/>
    </xf>
    <xf numFmtId="0" fontId="46" fillId="0" borderId="0" xfId="849" applyFont="1" applyAlignment="1" applyProtection="1">
      <alignment vertical="center"/>
      <protection locked="0"/>
    </xf>
    <xf numFmtId="0" fontId="27" fillId="0" borderId="0" xfId="849" applyFont="1" applyAlignment="1" applyProtection="1">
      <alignment horizontal="center" vertical="center"/>
      <protection locked="0"/>
    </xf>
    <xf numFmtId="0" fontId="27" fillId="0" borderId="0" xfId="849" applyFont="1" applyAlignment="1" applyProtection="1">
      <alignment vertical="center"/>
      <protection locked="0"/>
    </xf>
    <xf numFmtId="44" fontId="13" fillId="0" borderId="17" xfId="1" applyFont="1" applyFill="1" applyBorder="1" applyAlignment="1" applyProtection="1">
      <alignment vertical="center"/>
    </xf>
    <xf numFmtId="44" fontId="13" fillId="0" borderId="17" xfId="850" applyFont="1" applyFill="1" applyBorder="1" applyAlignment="1" applyProtection="1">
      <alignment horizontal="center" vertical="center"/>
    </xf>
    <xf numFmtId="0" fontId="27" fillId="3" borderId="0" xfId="849" applyFont="1" applyFill="1" applyBorder="1" applyAlignment="1" applyProtection="1">
      <alignment vertical="center"/>
    </xf>
    <xf numFmtId="44" fontId="15" fillId="0" borderId="15" xfId="850" applyFont="1" applyFill="1" applyBorder="1" applyAlignment="1" applyProtection="1">
      <alignment vertical="center"/>
    </xf>
    <xf numFmtId="168" fontId="24" fillId="0" borderId="39" xfId="849" applyNumberFormat="1" applyFont="1" applyFill="1" applyBorder="1" applyAlignment="1" applyProtection="1">
      <alignment vertical="center"/>
    </xf>
    <xf numFmtId="10" fontId="24" fillId="0" borderId="44" xfId="851" applyNumberFormat="1" applyFont="1" applyFill="1" applyBorder="1" applyAlignment="1" applyProtection="1">
      <alignment vertical="center"/>
    </xf>
    <xf numFmtId="44" fontId="13" fillId="0" borderId="51" xfId="850" applyFont="1" applyFill="1" applyBorder="1" applyAlignment="1" applyProtection="1">
      <alignment horizontal="center" vertical="center"/>
    </xf>
    <xf numFmtId="44" fontId="27" fillId="0" borderId="17" xfId="1" applyFont="1" applyFill="1" applyBorder="1" applyAlignment="1" applyProtection="1">
      <alignment vertical="center"/>
    </xf>
    <xf numFmtId="44" fontId="27" fillId="0" borderId="4" xfId="1" applyFont="1" applyFill="1" applyBorder="1" applyAlignment="1" applyProtection="1">
      <alignment horizontal="right" vertical="center"/>
    </xf>
    <xf numFmtId="44" fontId="25" fillId="0" borderId="15" xfId="1" applyFont="1" applyFill="1" applyBorder="1" applyAlignment="1" applyProtection="1">
      <alignment horizontal="right" vertical="center"/>
    </xf>
    <xf numFmtId="44" fontId="13" fillId="0" borderId="4" xfId="1" applyFont="1" applyFill="1" applyBorder="1" applyAlignment="1" applyProtection="1">
      <alignment vertical="center"/>
    </xf>
    <xf numFmtId="44" fontId="13" fillId="0" borderId="4" xfId="850" applyFont="1" applyFill="1" applyBorder="1" applyAlignment="1" applyProtection="1">
      <alignment vertical="center"/>
    </xf>
    <xf numFmtId="44" fontId="27" fillId="0" borderId="18" xfId="850" quotePrefix="1" applyFont="1" applyFill="1" applyBorder="1" applyAlignment="1" applyProtection="1">
      <alignment horizontal="right" vertical="center"/>
    </xf>
    <xf numFmtId="44" fontId="27" fillId="0" borderId="4" xfId="1" quotePrefix="1" applyFont="1" applyFill="1" applyBorder="1" applyAlignment="1" applyProtection="1">
      <alignment horizontal="right" vertical="center"/>
    </xf>
    <xf numFmtId="44" fontId="27" fillId="0" borderId="4" xfId="1" applyFont="1" applyFill="1" applyBorder="1" applyAlignment="1" applyProtection="1">
      <alignment vertical="center"/>
    </xf>
    <xf numFmtId="44" fontId="15" fillId="0" borderId="15" xfId="1" applyFont="1" applyFill="1" applyBorder="1" applyAlignment="1" applyProtection="1">
      <alignment vertical="center"/>
    </xf>
    <xf numFmtId="168" fontId="24" fillId="0" borderId="15" xfId="849" applyNumberFormat="1" applyFont="1" applyFill="1" applyBorder="1" applyAlignment="1" applyProtection="1">
      <alignment vertical="center"/>
    </xf>
    <xf numFmtId="10" fontId="24" fillId="0" borderId="20" xfId="851" applyNumberFormat="1" applyFont="1" applyFill="1" applyBorder="1" applyAlignment="1" applyProtection="1">
      <alignment vertical="center"/>
    </xf>
    <xf numFmtId="44" fontId="15" fillId="0" borderId="32" xfId="850" applyFont="1" applyFill="1" applyBorder="1" applyAlignment="1" applyProtection="1">
      <alignment vertical="center"/>
    </xf>
    <xf numFmtId="168" fontId="24" fillId="0" borderId="32" xfId="849" applyNumberFormat="1" applyFont="1" applyFill="1" applyBorder="1" applyAlignment="1" applyProtection="1">
      <alignment vertical="center"/>
    </xf>
    <xf numFmtId="44" fontId="13" fillId="0" borderId="18" xfId="850" applyFont="1" applyFill="1" applyBorder="1" applyAlignment="1" applyProtection="1">
      <alignment vertical="center"/>
    </xf>
    <xf numFmtId="168" fontId="15" fillId="0" borderId="0" xfId="850" applyNumberFormat="1" applyFont="1" applyFill="1" applyAlignment="1" applyProtection="1">
      <alignment vertical="center"/>
    </xf>
    <xf numFmtId="164" fontId="13" fillId="0" borderId="0" xfId="0" applyFont="1"/>
    <xf numFmtId="164" fontId="15" fillId="0" borderId="0" xfId="0" applyFont="1"/>
    <xf numFmtId="0" fontId="25" fillId="0" borderId="0" xfId="849" applyFont="1" applyAlignment="1" applyProtection="1">
      <alignment vertical="center"/>
      <protection locked="0"/>
    </xf>
    <xf numFmtId="0" fontId="15" fillId="0" borderId="0" xfId="0" applyNumberFormat="1" applyFont="1" applyAlignment="1">
      <alignment horizontal="left" vertical="center"/>
    </xf>
    <xf numFmtId="164" fontId="54" fillId="0" borderId="0" xfId="0" applyFont="1" applyAlignment="1">
      <alignment horizontal="right" vertical="center"/>
    </xf>
    <xf numFmtId="164" fontId="15" fillId="0" borderId="0" xfId="0" applyFont="1" applyAlignment="1">
      <alignment horizontal="right"/>
    </xf>
    <xf numFmtId="166" fontId="15" fillId="0" borderId="0" xfId="0" applyNumberFormat="1" applyFont="1" applyAlignment="1">
      <alignment horizontal="left" vertical="center"/>
    </xf>
    <xf numFmtId="164" fontId="15" fillId="0" borderId="0" xfId="0" applyFont="1" applyAlignment="1">
      <alignment horizontal="center"/>
    </xf>
    <xf numFmtId="0" fontId="27" fillId="3" borderId="0" xfId="849" applyFont="1" applyFill="1" applyAlignment="1">
      <alignment horizontal="left" vertical="center"/>
    </xf>
    <xf numFmtId="44" fontId="23" fillId="12" borderId="7" xfId="844" applyFont="1" applyFill="1" applyBorder="1" applyAlignment="1" applyProtection="1">
      <alignment vertical="center" shrinkToFit="1"/>
      <protection locked="0"/>
    </xf>
    <xf numFmtId="44" fontId="23" fillId="12" borderId="35" xfId="844" applyFont="1" applyFill="1" applyBorder="1" applyAlignment="1" applyProtection="1">
      <alignment vertical="center" shrinkToFit="1"/>
      <protection locked="0"/>
    </xf>
    <xf numFmtId="0" fontId="27" fillId="12" borderId="4" xfId="849" applyFont="1" applyFill="1" applyBorder="1" applyAlignment="1" applyProtection="1">
      <alignment vertical="center"/>
    </xf>
    <xf numFmtId="0" fontId="27" fillId="12" borderId="4" xfId="853" applyFont="1" applyFill="1" applyBorder="1" applyAlignment="1" applyProtection="1">
      <alignment vertical="center"/>
    </xf>
    <xf numFmtId="0" fontId="13" fillId="4" borderId="4" xfId="843" applyFont="1" applyFill="1" applyBorder="1" applyAlignment="1" applyProtection="1">
      <alignment horizontal="center" vertical="center"/>
    </xf>
    <xf numFmtId="167" fontId="14" fillId="0" borderId="0" xfId="849" quotePrefix="1" applyNumberFormat="1" applyFont="1" applyBorder="1" applyAlignment="1" applyProtection="1">
      <alignment horizontal="center" vertical="center"/>
    </xf>
    <xf numFmtId="0" fontId="14" fillId="0" borderId="0" xfId="849" applyFont="1" applyBorder="1" applyAlignment="1" applyProtection="1">
      <alignment horizontal="right" vertical="center"/>
    </xf>
    <xf numFmtId="44" fontId="14" fillId="0" borderId="0" xfId="850" applyFont="1" applyFill="1" applyBorder="1" applyAlignment="1" applyProtection="1">
      <alignment horizontal="right" vertical="center"/>
    </xf>
    <xf numFmtId="44" fontId="27" fillId="0" borderId="0" xfId="850" applyFont="1" applyFill="1" applyBorder="1" applyAlignment="1" applyProtection="1">
      <alignment vertical="center"/>
    </xf>
    <xf numFmtId="44" fontId="24" fillId="0" borderId="0" xfId="850" applyFont="1" applyFill="1" applyBorder="1" applyAlignment="1" applyProtection="1">
      <alignment vertical="center"/>
    </xf>
    <xf numFmtId="10" fontId="24" fillId="0" borderId="0" xfId="851" applyNumberFormat="1" applyFont="1" applyFill="1" applyBorder="1" applyAlignment="1" applyProtection="1">
      <alignment vertical="center"/>
    </xf>
    <xf numFmtId="0" fontId="15" fillId="0" borderId="0" xfId="849" applyFont="1" applyAlignment="1" applyProtection="1">
      <alignment vertical="center"/>
    </xf>
    <xf numFmtId="167" fontId="14" fillId="0" borderId="0" xfId="853" quotePrefix="1" applyNumberFormat="1" applyFont="1" applyBorder="1" applyAlignment="1" applyProtection="1">
      <alignment horizontal="center" vertical="center"/>
    </xf>
    <xf numFmtId="0" fontId="14" fillId="0" borderId="0" xfId="853" applyFont="1" applyBorder="1" applyAlignment="1" applyProtection="1">
      <alignment horizontal="right" vertical="center"/>
    </xf>
    <xf numFmtId="44" fontId="14" fillId="0" borderId="0" xfId="854" applyFont="1" applyFill="1" applyBorder="1" applyAlignment="1" applyProtection="1">
      <alignment horizontal="right" vertical="center"/>
    </xf>
    <xf numFmtId="44" fontId="27" fillId="0" borderId="0" xfId="854" applyFont="1" applyFill="1" applyBorder="1" applyAlignment="1" applyProtection="1">
      <alignment vertical="center"/>
    </xf>
    <xf numFmtId="0" fontId="15" fillId="0" borderId="0" xfId="853" applyFont="1" applyAlignment="1" applyProtection="1">
      <alignment vertical="center"/>
    </xf>
    <xf numFmtId="0" fontId="27" fillId="3" borderId="0" xfId="888" applyFont="1" applyFill="1" applyBorder="1" applyAlignment="1">
      <alignment vertical="center"/>
    </xf>
    <xf numFmtId="164" fontId="15" fillId="0" borderId="0" xfId="0" applyFont="1" applyAlignment="1">
      <alignment vertical="center"/>
    </xf>
    <xf numFmtId="169" fontId="27" fillId="4" borderId="17" xfId="850" applyNumberFormat="1" applyFont="1" applyFill="1" applyBorder="1" applyAlignment="1" applyProtection="1">
      <alignment horizontal="center" vertical="center"/>
      <protection locked="0"/>
    </xf>
    <xf numFmtId="0" fontId="27" fillId="4" borderId="4" xfId="849" applyFont="1" applyFill="1" applyBorder="1" applyAlignment="1" applyProtection="1">
      <alignment vertical="center"/>
    </xf>
    <xf numFmtId="10" fontId="27" fillId="5" borderId="4" xfId="851" applyNumberFormat="1" applyFont="1" applyFill="1" applyBorder="1" applyAlignment="1" applyProtection="1">
      <alignment horizontal="center" vertical="center"/>
      <protection locked="0"/>
    </xf>
    <xf numFmtId="164" fontId="13" fillId="0" borderId="0" xfId="264" applyFont="1" applyAlignment="1">
      <alignment vertical="center"/>
    </xf>
    <xf numFmtId="164" fontId="32" fillId="0" borderId="0" xfId="264" applyFont="1" applyAlignment="1">
      <alignment vertical="center"/>
    </xf>
    <xf numFmtId="164" fontId="13" fillId="0" borderId="0" xfId="264" applyFont="1" applyAlignment="1">
      <alignment vertical="center" wrapText="1"/>
    </xf>
    <xf numFmtId="49" fontId="13" fillId="0" borderId="0" xfId="264" applyNumberFormat="1" applyFont="1" applyAlignment="1">
      <alignment horizontal="left" vertical="center"/>
    </xf>
    <xf numFmtId="49" fontId="13" fillId="0" borderId="0" xfId="264" applyNumberFormat="1" applyFont="1" applyAlignment="1">
      <alignment vertical="center"/>
    </xf>
    <xf numFmtId="49" fontId="13" fillId="0" borderId="0" xfId="264" applyNumberFormat="1" applyFont="1" applyAlignment="1">
      <alignment horizontal="center" vertical="center"/>
    </xf>
    <xf numFmtId="164" fontId="24" fillId="0" borderId="0" xfId="264" applyFont="1" applyAlignment="1">
      <alignment vertical="center"/>
    </xf>
    <xf numFmtId="1" fontId="24" fillId="0" borderId="0" xfId="264" quotePrefix="1" applyNumberFormat="1" applyFont="1" applyAlignment="1">
      <alignment horizontal="right" vertical="top"/>
    </xf>
    <xf numFmtId="7" fontId="18" fillId="0" borderId="0" xfId="844" applyNumberFormat="1" applyFont="1" applyFill="1" applyBorder="1" applyAlignment="1" applyProtection="1">
      <alignment vertical="center" wrapText="1" shrinkToFit="1"/>
    </xf>
    <xf numFmtId="0" fontId="15" fillId="0" borderId="0" xfId="846" quotePrefix="1" applyFont="1" applyFill="1" applyBorder="1" applyAlignment="1">
      <alignment vertical="center" wrapText="1"/>
    </xf>
    <xf numFmtId="0" fontId="15" fillId="0" borderId="0" xfId="846" quotePrefix="1" applyFont="1" applyFill="1" applyBorder="1" applyAlignment="1">
      <alignment vertical="center"/>
    </xf>
    <xf numFmtId="0" fontId="15" fillId="0" borderId="0" xfId="846" quotePrefix="1" applyFont="1" applyFill="1" applyBorder="1">
      <alignment horizontal="left" vertical="center"/>
    </xf>
    <xf numFmtId="164" fontId="32" fillId="0" borderId="58" xfId="264" applyFont="1" applyBorder="1" applyAlignment="1">
      <alignment vertical="center"/>
    </xf>
    <xf numFmtId="7" fontId="18" fillId="0" borderId="59" xfId="844" applyNumberFormat="1" applyFont="1" applyFill="1" applyBorder="1" applyAlignment="1" applyProtection="1">
      <alignment vertical="center" wrapText="1" shrinkToFit="1"/>
    </xf>
    <xf numFmtId="0" fontId="15" fillId="0" borderId="8" xfId="846" quotePrefix="1" applyFont="1" applyFill="1" applyBorder="1" applyAlignment="1">
      <alignment vertical="center" wrapText="1"/>
    </xf>
    <xf numFmtId="0" fontId="15" fillId="0" borderId="8" xfId="846" quotePrefix="1" applyFont="1" applyFill="1" applyBorder="1" applyAlignment="1">
      <alignment vertical="center"/>
    </xf>
    <xf numFmtId="0" fontId="15" fillId="0" borderId="8" xfId="846" quotePrefix="1" applyFont="1" applyFill="1" applyBorder="1">
      <alignment horizontal="left" vertical="center"/>
    </xf>
    <xf numFmtId="0" fontId="15" fillId="0" borderId="25" xfId="846" quotePrefix="1" applyFont="1" applyFill="1" applyBorder="1">
      <alignment horizontal="left" vertical="center"/>
    </xf>
    <xf numFmtId="164" fontId="32" fillId="0" borderId="60" xfId="264" applyFont="1" applyBorder="1" applyAlignment="1">
      <alignment vertical="center"/>
    </xf>
    <xf numFmtId="7" fontId="18" fillId="0" borderId="61" xfId="844" applyNumberFormat="1" applyFont="1" applyFill="1" applyBorder="1" applyAlignment="1" applyProtection="1">
      <alignment vertical="center" wrapText="1" shrinkToFit="1"/>
    </xf>
    <xf numFmtId="0" fontId="15" fillId="0" borderId="5" xfId="846" quotePrefix="1" applyFont="1" applyFill="1" applyAlignment="1">
      <alignment vertical="center" wrapText="1"/>
    </xf>
    <xf numFmtId="0" fontId="15" fillId="0" borderId="5" xfId="846" quotePrefix="1" applyFont="1" applyFill="1" applyAlignment="1">
      <alignment vertical="center"/>
    </xf>
    <xf numFmtId="0" fontId="15" fillId="0" borderId="5" xfId="846" quotePrefix="1" applyFont="1" applyFill="1">
      <alignment horizontal="left" vertical="center"/>
    </xf>
    <xf numFmtId="0" fontId="15" fillId="0" borderId="36" xfId="846" quotePrefix="1" applyFont="1" applyFill="1" applyBorder="1">
      <alignment horizontal="left" vertical="center"/>
    </xf>
    <xf numFmtId="164" fontId="55" fillId="0" borderId="0" xfId="264" applyFont="1" applyAlignment="1">
      <alignment vertical="center"/>
    </xf>
    <xf numFmtId="164" fontId="56" fillId="6" borderId="60" xfId="264" applyFont="1" applyFill="1" applyBorder="1" applyAlignment="1">
      <alignment vertical="center"/>
    </xf>
    <xf numFmtId="7" fontId="18" fillId="6" borderId="61" xfId="844" applyNumberFormat="1" applyFont="1" applyFill="1" applyBorder="1" applyAlignment="1" applyProtection="1">
      <alignment vertical="center" wrapText="1" shrinkToFit="1"/>
    </xf>
    <xf numFmtId="0" fontId="30" fillId="6" borderId="5" xfId="845" quotePrefix="1" applyBorder="1" applyAlignment="1" applyProtection="1">
      <alignment vertical="center" wrapText="1"/>
    </xf>
    <xf numFmtId="0" fontId="30" fillId="6" borderId="5" xfId="845" quotePrefix="1" applyBorder="1" applyProtection="1">
      <alignment vertical="center"/>
    </xf>
    <xf numFmtId="0" fontId="30" fillId="6" borderId="36" xfId="845" quotePrefix="1" applyBorder="1" applyProtection="1">
      <alignment vertical="center"/>
    </xf>
    <xf numFmtId="164" fontId="27" fillId="0" borderId="0" xfId="264" applyFont="1" applyAlignment="1">
      <alignment vertical="center"/>
    </xf>
    <xf numFmtId="164" fontId="56" fillId="0" borderId="60" xfId="264" applyFont="1" applyBorder="1" applyAlignment="1">
      <alignment vertical="center"/>
    </xf>
    <xf numFmtId="7" fontId="18" fillId="0" borderId="60" xfId="844" applyNumberFormat="1" applyFont="1" applyFill="1" applyBorder="1" applyAlignment="1" applyProtection="1">
      <alignment vertical="center" wrapText="1" shrinkToFit="1"/>
    </xf>
    <xf numFmtId="0" fontId="25" fillId="0" borderId="5" xfId="846" quotePrefix="1" applyFont="1" applyFill="1" applyAlignment="1">
      <alignment vertical="center" wrapText="1"/>
    </xf>
    <xf numFmtId="0" fontId="25" fillId="0" borderId="5" xfId="846" quotePrefix="1" applyFont="1" applyFill="1" applyAlignment="1">
      <alignment vertical="center"/>
    </xf>
    <xf numFmtId="0" fontId="25" fillId="0" borderId="5" xfId="846" quotePrefix="1" applyFont="1" applyFill="1">
      <alignment horizontal="left" vertical="center"/>
    </xf>
    <xf numFmtId="0" fontId="57" fillId="0" borderId="36" xfId="846" quotePrefix="1" applyFont="1" applyFill="1" applyBorder="1">
      <alignment horizontal="left" vertical="center"/>
    </xf>
    <xf numFmtId="7" fontId="18" fillId="6" borderId="60" xfId="844" applyNumberFormat="1" applyFont="1" applyFill="1" applyBorder="1" applyAlignment="1" applyProtection="1">
      <alignment vertical="center" wrapText="1" shrinkToFit="1"/>
    </xf>
    <xf numFmtId="0" fontId="58" fillId="6" borderId="5" xfId="845" quotePrefix="1" applyFont="1" applyBorder="1" applyAlignment="1" applyProtection="1">
      <alignment vertical="center" wrapText="1"/>
    </xf>
    <xf numFmtId="164" fontId="18" fillId="0" borderId="6" xfId="264" applyFont="1" applyBorder="1" applyAlignment="1">
      <alignment vertical="center" wrapText="1"/>
    </xf>
    <xf numFmtId="49" fontId="19" fillId="0" borderId="6" xfId="264" quotePrefix="1" applyNumberFormat="1" applyFont="1" applyBorder="1" applyAlignment="1">
      <alignment vertical="center"/>
    </xf>
    <xf numFmtId="49" fontId="15" fillId="0" borderId="31" xfId="264" quotePrefix="1" applyNumberFormat="1" applyFont="1" applyBorder="1" applyAlignment="1">
      <alignment horizontal="center" vertical="center"/>
    </xf>
    <xf numFmtId="164" fontId="15" fillId="0" borderId="6" xfId="264" applyFont="1" applyBorder="1" applyAlignment="1">
      <alignment vertical="center"/>
    </xf>
    <xf numFmtId="167" fontId="18" fillId="6" borderId="61" xfId="264" quotePrefix="1" applyNumberFormat="1" applyFont="1" applyFill="1" applyBorder="1" applyAlignment="1">
      <alignment horizontal="left" vertical="center" wrapText="1"/>
    </xf>
    <xf numFmtId="49" fontId="18" fillId="0" borderId="6" xfId="264" quotePrefix="1" applyNumberFormat="1" applyFont="1" applyBorder="1" applyAlignment="1">
      <alignment horizontal="left" vertical="center"/>
    </xf>
    <xf numFmtId="167" fontId="19" fillId="0" borderId="60" xfId="264" quotePrefix="1" applyNumberFormat="1" applyFont="1" applyBorder="1" applyAlignment="1">
      <alignment horizontal="left" vertical="center" wrapText="1"/>
    </xf>
    <xf numFmtId="0" fontId="25" fillId="0" borderId="36" xfId="846" quotePrefix="1" applyFont="1" applyFill="1" applyBorder="1">
      <alignment horizontal="left" vertical="center"/>
    </xf>
    <xf numFmtId="164" fontId="18" fillId="0" borderId="60" xfId="264" applyFont="1" applyBorder="1" applyAlignment="1">
      <alignment vertical="center"/>
    </xf>
    <xf numFmtId="164" fontId="18" fillId="3" borderId="6" xfId="264" applyFont="1" applyFill="1" applyBorder="1" applyAlignment="1">
      <alignment vertical="center" wrapText="1"/>
    </xf>
    <xf numFmtId="167" fontId="18" fillId="0" borderId="60" xfId="264" quotePrefix="1" applyNumberFormat="1" applyFont="1" applyBorder="1" applyAlignment="1">
      <alignment horizontal="left" vertical="center" wrapText="1"/>
    </xf>
    <xf numFmtId="0" fontId="18" fillId="3" borderId="5" xfId="846" quotePrefix="1" applyFont="1" applyFill="1" applyAlignment="1">
      <alignment vertical="center" wrapText="1"/>
    </xf>
    <xf numFmtId="0" fontId="27" fillId="0" borderId="5" xfId="846" quotePrefix="1" applyFont="1" applyFill="1">
      <alignment horizontal="left" vertical="center"/>
    </xf>
    <xf numFmtId="164" fontId="59" fillId="6" borderId="60" xfId="264" applyFont="1" applyFill="1" applyBorder="1" applyAlignment="1">
      <alignment vertical="center"/>
    </xf>
    <xf numFmtId="167" fontId="49" fillId="6" borderId="61" xfId="264" quotePrefix="1" applyNumberFormat="1" applyFont="1" applyFill="1" applyBorder="1" applyAlignment="1">
      <alignment horizontal="left" vertical="center" wrapText="1"/>
    </xf>
    <xf numFmtId="0" fontId="18" fillId="0" borderId="5" xfId="846" quotePrefix="1" applyFont="1" applyFill="1" applyAlignment="1">
      <alignment vertical="center" wrapText="1"/>
    </xf>
    <xf numFmtId="164" fontId="18" fillId="0" borderId="61" xfId="264" applyFont="1" applyBorder="1" applyAlignment="1">
      <alignment vertical="center"/>
    </xf>
    <xf numFmtId="167" fontId="19" fillId="0" borderId="61" xfId="264" quotePrefix="1" applyNumberFormat="1" applyFont="1" applyBorder="1" applyAlignment="1">
      <alignment horizontal="left" vertical="center" wrapText="1"/>
    </xf>
    <xf numFmtId="7" fontId="18" fillId="0" borderId="62" xfId="844" applyNumberFormat="1" applyFont="1" applyFill="1" applyBorder="1" applyAlignment="1" applyProtection="1">
      <alignment vertical="center" wrapText="1" shrinkToFit="1"/>
    </xf>
    <xf numFmtId="164" fontId="18" fillId="0" borderId="50" xfId="264" applyFont="1" applyBorder="1" applyAlignment="1">
      <alignment vertical="center" wrapText="1"/>
    </xf>
    <xf numFmtId="49" fontId="18" fillId="0" borderId="50" xfId="264" quotePrefix="1" applyNumberFormat="1" applyFont="1" applyBorder="1" applyAlignment="1">
      <alignment horizontal="left" vertical="center"/>
    </xf>
    <xf numFmtId="49" fontId="19" fillId="0" borderId="50" xfId="264" quotePrefix="1" applyNumberFormat="1" applyFont="1" applyBorder="1" applyAlignment="1">
      <alignment vertical="center"/>
    </xf>
    <xf numFmtId="49" fontId="15" fillId="0" borderId="63" xfId="264" quotePrefix="1" applyNumberFormat="1" applyFont="1" applyBorder="1" applyAlignment="1">
      <alignment horizontal="center" vertical="center"/>
    </xf>
    <xf numFmtId="164" fontId="56" fillId="0" borderId="62" xfId="264" applyFont="1" applyBorder="1" applyAlignment="1">
      <alignment vertical="center"/>
    </xf>
    <xf numFmtId="164" fontId="43" fillId="0" borderId="0" xfId="264" applyFont="1" applyAlignment="1">
      <alignment vertical="center"/>
    </xf>
    <xf numFmtId="7" fontId="49" fillId="6" borderId="60" xfId="844" applyNumberFormat="1" applyFont="1" applyFill="1" applyBorder="1" applyAlignment="1" applyProtection="1">
      <alignment vertical="center" wrapText="1" shrinkToFit="1"/>
    </xf>
    <xf numFmtId="0" fontId="30" fillId="6" borderId="6" xfId="845" quotePrefix="1" applyBorder="1" applyAlignment="1" applyProtection="1">
      <alignment vertical="center" wrapText="1"/>
    </xf>
    <xf numFmtId="0" fontId="30" fillId="6" borderId="6" xfId="845" quotePrefix="1" applyBorder="1" applyProtection="1">
      <alignment vertical="center"/>
    </xf>
    <xf numFmtId="0" fontId="30" fillId="6" borderId="31" xfId="845" quotePrefix="1" applyBorder="1" applyProtection="1">
      <alignment vertical="center"/>
    </xf>
    <xf numFmtId="164" fontId="18" fillId="0" borderId="5" xfId="264" applyFont="1" applyBorder="1" applyAlignment="1">
      <alignment vertical="center" wrapText="1"/>
    </xf>
    <xf numFmtId="49" fontId="18" fillId="0" borderId="5" xfId="264" quotePrefix="1" applyNumberFormat="1" applyFont="1" applyBorder="1" applyAlignment="1">
      <alignment horizontal="left" vertical="center"/>
    </xf>
    <xf numFmtId="49" fontId="19" fillId="0" borderId="5" xfId="264" quotePrefix="1" applyNumberFormat="1" applyFont="1" applyBorder="1" applyAlignment="1">
      <alignment vertical="center"/>
    </xf>
    <xf numFmtId="49" fontId="15" fillId="0" borderId="36" xfId="264" quotePrefix="1" applyNumberFormat="1" applyFont="1" applyBorder="1" applyAlignment="1">
      <alignment horizontal="center" vertical="center"/>
    </xf>
    <xf numFmtId="164" fontId="56" fillId="0" borderId="64" xfId="264" applyFont="1" applyBorder="1" applyAlignment="1">
      <alignment vertical="center"/>
    </xf>
    <xf numFmtId="7" fontId="56" fillId="0" borderId="64" xfId="844" applyNumberFormat="1" applyFont="1" applyFill="1" applyBorder="1" applyAlignment="1" applyProtection="1">
      <alignment vertical="center" wrapText="1" shrinkToFit="1"/>
    </xf>
    <xf numFmtId="164" fontId="56" fillId="0" borderId="14" xfId="264" applyFont="1" applyBorder="1" applyAlignment="1">
      <alignment vertical="center" wrapText="1"/>
    </xf>
    <xf numFmtId="49" fontId="18" fillId="0" borderId="14" xfId="264" quotePrefix="1" applyNumberFormat="1" applyFont="1" applyBorder="1" applyAlignment="1">
      <alignment horizontal="left" vertical="center"/>
    </xf>
    <xf numFmtId="49" fontId="19" fillId="0" borderId="14" xfId="264" quotePrefix="1" applyNumberFormat="1" applyFont="1" applyBorder="1" applyAlignment="1">
      <alignment vertical="center"/>
    </xf>
    <xf numFmtId="49" fontId="15" fillId="0" borderId="13" xfId="264" quotePrefix="1" applyNumberFormat="1" applyFont="1" applyBorder="1" applyAlignment="1">
      <alignment horizontal="center" vertical="center"/>
    </xf>
    <xf numFmtId="164" fontId="18" fillId="0" borderId="62" xfId="264" applyFont="1" applyBorder="1" applyAlignment="1">
      <alignment vertical="center"/>
    </xf>
    <xf numFmtId="167" fontId="18" fillId="0" borderId="61" xfId="264" quotePrefix="1" applyNumberFormat="1" applyFont="1" applyBorder="1" applyAlignment="1">
      <alignment horizontal="left" vertical="center" wrapText="1"/>
    </xf>
    <xf numFmtId="167" fontId="56" fillId="0" borderId="64" xfId="264" quotePrefix="1" applyNumberFormat="1" applyFont="1" applyBorder="1" applyAlignment="1">
      <alignment horizontal="left" vertical="center" wrapText="1"/>
    </xf>
    <xf numFmtId="49" fontId="56" fillId="0" borderId="14" xfId="264" quotePrefix="1" applyNumberFormat="1" applyFont="1" applyBorder="1" applyAlignment="1">
      <alignment horizontal="left" vertical="center"/>
    </xf>
    <xf numFmtId="0" fontId="25" fillId="0" borderId="14" xfId="846" quotePrefix="1" applyFont="1" applyFill="1" applyBorder="1">
      <alignment horizontal="left" vertical="center"/>
    </xf>
    <xf numFmtId="0" fontId="25" fillId="0" borderId="13" xfId="846" quotePrefix="1" applyFont="1" applyFill="1" applyBorder="1">
      <alignment horizontal="left" vertical="center"/>
    </xf>
    <xf numFmtId="167" fontId="18" fillId="0" borderId="62" xfId="264" quotePrefix="1" applyNumberFormat="1" applyFont="1" applyBorder="1" applyAlignment="1">
      <alignment horizontal="left" vertical="center" wrapText="1"/>
    </xf>
    <xf numFmtId="0" fontId="25" fillId="0" borderId="0" xfId="846" quotePrefix="1" applyFont="1" applyFill="1" applyBorder="1">
      <alignment horizontal="left" vertical="center"/>
    </xf>
    <xf numFmtId="0" fontId="25" fillId="0" borderId="40" xfId="846" quotePrefix="1" applyFont="1" applyFill="1" applyBorder="1">
      <alignment horizontal="left" vertical="center"/>
    </xf>
    <xf numFmtId="49" fontId="60" fillId="0" borderId="14" xfId="264" quotePrefix="1" applyNumberFormat="1" applyFont="1" applyBorder="1" applyAlignment="1">
      <alignment vertical="center"/>
    </xf>
    <xf numFmtId="49" fontId="24" fillId="0" borderId="13" xfId="264" quotePrefix="1" applyNumberFormat="1" applyFont="1" applyBorder="1" applyAlignment="1">
      <alignment horizontal="center" vertical="center"/>
    </xf>
    <xf numFmtId="167" fontId="18" fillId="0" borderId="60" xfId="264" quotePrefix="1" applyNumberFormat="1" applyFont="1" applyBorder="1" applyAlignment="1">
      <alignment vertical="center"/>
    </xf>
    <xf numFmtId="167" fontId="18" fillId="0" borderId="61" xfId="264" quotePrefix="1" applyNumberFormat="1" applyFont="1" applyBorder="1" applyAlignment="1">
      <alignment vertical="center"/>
    </xf>
    <xf numFmtId="164" fontId="56" fillId="3" borderId="64" xfId="264" applyFont="1" applyFill="1" applyBorder="1" applyAlignment="1">
      <alignment vertical="center"/>
    </xf>
    <xf numFmtId="167" fontId="56" fillId="3" borderId="64" xfId="264" quotePrefix="1" applyNumberFormat="1" applyFont="1" applyFill="1" applyBorder="1" applyAlignment="1">
      <alignment vertical="center"/>
    </xf>
    <xf numFmtId="164" fontId="56" fillId="3" borderId="14" xfId="264" applyFont="1" applyFill="1" applyBorder="1" applyAlignment="1">
      <alignment vertical="center" wrapText="1"/>
    </xf>
    <xf numFmtId="49" fontId="18" fillId="3" borderId="14" xfId="264" quotePrefix="1" applyNumberFormat="1" applyFont="1" applyFill="1" applyBorder="1" applyAlignment="1">
      <alignment horizontal="left" vertical="center"/>
    </xf>
    <xf numFmtId="49" fontId="19" fillId="3" borderId="14" xfId="264" quotePrefix="1" applyNumberFormat="1" applyFont="1" applyFill="1" applyBorder="1" applyAlignment="1">
      <alignment vertical="center"/>
    </xf>
    <xf numFmtId="49" fontId="15" fillId="3" borderId="13" xfId="264" quotePrefix="1" applyNumberFormat="1" applyFont="1" applyFill="1" applyBorder="1" applyAlignment="1">
      <alignment horizontal="center" vertical="center"/>
    </xf>
    <xf numFmtId="167" fontId="19" fillId="0" borderId="62" xfId="264" quotePrefix="1" applyNumberFormat="1" applyFont="1" applyBorder="1" applyAlignment="1">
      <alignment vertical="center"/>
    </xf>
    <xf numFmtId="0" fontId="15" fillId="0" borderId="40" xfId="846" quotePrefix="1" applyFont="1" applyFill="1" applyBorder="1">
      <alignment horizontal="left" vertical="center"/>
    </xf>
    <xf numFmtId="7" fontId="56" fillId="3" borderId="64" xfId="844" applyNumberFormat="1" applyFont="1" applyFill="1" applyBorder="1" applyAlignment="1" applyProtection="1">
      <alignment vertical="center" wrapText="1" shrinkToFit="1"/>
    </xf>
    <xf numFmtId="164" fontId="18" fillId="3" borderId="65" xfId="264" applyFont="1" applyFill="1" applyBorder="1" applyAlignment="1">
      <alignment vertical="center"/>
    </xf>
    <xf numFmtId="7" fontId="18" fillId="3" borderId="65" xfId="844" applyNumberFormat="1" applyFont="1" applyFill="1" applyBorder="1" applyAlignment="1" applyProtection="1">
      <alignment vertical="center" wrapText="1" shrinkToFit="1"/>
    </xf>
    <xf numFmtId="164" fontId="18" fillId="3" borderId="0" xfId="264" applyFont="1" applyFill="1" applyAlignment="1">
      <alignment vertical="center" wrapText="1"/>
    </xf>
    <xf numFmtId="49" fontId="18" fillId="3" borderId="0" xfId="264" quotePrefix="1" applyNumberFormat="1" applyFont="1" applyFill="1" applyAlignment="1">
      <alignment horizontal="left" vertical="center"/>
    </xf>
    <xf numFmtId="49" fontId="19" fillId="3" borderId="0" xfId="264" quotePrefix="1" applyNumberFormat="1" applyFont="1" applyFill="1" applyAlignment="1">
      <alignment vertical="center"/>
    </xf>
    <xf numFmtId="49" fontId="15" fillId="3" borderId="40" xfId="264" quotePrefix="1" applyNumberFormat="1" applyFont="1" applyFill="1" applyBorder="1" applyAlignment="1">
      <alignment horizontal="center" vertical="center"/>
    </xf>
    <xf numFmtId="167" fontId="19" fillId="0" borderId="62" xfId="264" quotePrefix="1" applyNumberFormat="1" applyFont="1" applyBorder="1" applyAlignment="1">
      <alignment horizontal="left" vertical="center" wrapText="1"/>
    </xf>
    <xf numFmtId="0" fontId="25" fillId="0" borderId="0" xfId="846" quotePrefix="1" applyFont="1" applyFill="1" applyBorder="1" applyAlignment="1">
      <alignment vertical="center" wrapText="1"/>
    </xf>
    <xf numFmtId="0" fontId="25" fillId="0" borderId="0" xfId="846" quotePrefix="1" applyFont="1" applyFill="1" applyBorder="1" applyAlignment="1">
      <alignment vertical="center"/>
    </xf>
    <xf numFmtId="167" fontId="18" fillId="0" borderId="60" xfId="264" quotePrefix="1" applyNumberFormat="1" applyFont="1" applyBorder="1" applyAlignment="1">
      <alignment vertical="center" wrapText="1"/>
    </xf>
    <xf numFmtId="167" fontId="19" fillId="0" borderId="60" xfId="264" quotePrefix="1" applyNumberFormat="1" applyFont="1" applyBorder="1" applyAlignment="1">
      <alignment vertical="center" wrapText="1"/>
    </xf>
    <xf numFmtId="164" fontId="49" fillId="6" borderId="60" xfId="264" applyFont="1" applyFill="1" applyBorder="1" applyAlignment="1">
      <alignment vertical="center"/>
    </xf>
    <xf numFmtId="0" fontId="18" fillId="0" borderId="5" xfId="846" quotePrefix="1" applyFont="1" applyFill="1" applyAlignment="1">
      <alignment vertical="center"/>
    </xf>
    <xf numFmtId="164" fontId="19" fillId="0" borderId="60" xfId="264" applyFont="1" applyBorder="1" applyAlignment="1">
      <alignment vertical="center"/>
    </xf>
    <xf numFmtId="49" fontId="18" fillId="0" borderId="0" xfId="264" quotePrefix="1" applyNumberFormat="1" applyFont="1" applyAlignment="1">
      <alignment horizontal="left" vertical="center"/>
    </xf>
    <xf numFmtId="167" fontId="19" fillId="0" borderId="60" xfId="264" quotePrefix="1" applyNumberFormat="1" applyFont="1" applyBorder="1" applyAlignment="1">
      <alignment vertical="center"/>
    </xf>
    <xf numFmtId="164" fontId="59" fillId="6" borderId="66" xfId="264" applyFont="1" applyFill="1" applyBorder="1" applyAlignment="1">
      <alignment vertical="center"/>
    </xf>
    <xf numFmtId="167" fontId="49" fillId="6" borderId="66" xfId="264" quotePrefix="1" applyNumberFormat="1" applyFont="1" applyFill="1" applyBorder="1" applyAlignment="1">
      <alignment horizontal="left" vertical="center" wrapText="1"/>
    </xf>
    <xf numFmtId="0" fontId="30" fillId="6" borderId="22" xfId="845" quotePrefix="1" applyBorder="1" applyAlignment="1" applyProtection="1">
      <alignment vertical="center" wrapText="1"/>
    </xf>
    <xf numFmtId="0" fontId="30" fillId="6" borderId="22" xfId="845" quotePrefix="1" applyBorder="1" applyProtection="1">
      <alignment vertical="center"/>
    </xf>
    <xf numFmtId="0" fontId="30" fillId="6" borderId="38" xfId="845" quotePrefix="1" applyBorder="1" applyProtection="1">
      <alignment vertical="center"/>
    </xf>
    <xf numFmtId="164" fontId="17" fillId="0" borderId="0" xfId="264" applyFont="1" applyAlignment="1">
      <alignment vertical="center"/>
    </xf>
    <xf numFmtId="164" fontId="14" fillId="0" borderId="64" xfId="264" applyFont="1" applyBorder="1" applyAlignment="1">
      <alignment horizontal="center" vertical="center" wrapText="1"/>
    </xf>
    <xf numFmtId="164" fontId="14" fillId="0" borderId="64" xfId="264" applyFont="1" applyBorder="1" applyAlignment="1">
      <alignment horizontal="center" vertical="center"/>
    </xf>
    <xf numFmtId="164" fontId="14" fillId="0" borderId="32" xfId="264" applyFont="1" applyBorder="1" applyAlignment="1">
      <alignment horizontal="center" vertical="center" wrapText="1"/>
    </xf>
    <xf numFmtId="2" fontId="14" fillId="0" borderId="20" xfId="264" applyNumberFormat="1" applyFont="1" applyBorder="1" applyAlignment="1">
      <alignment vertical="center"/>
    </xf>
    <xf numFmtId="164" fontId="13" fillId="0" borderId="0" xfId="264" applyFont="1" applyAlignment="1">
      <alignment horizontal="center" vertical="center"/>
    </xf>
    <xf numFmtId="164" fontId="27" fillId="0" borderId="0" xfId="264" applyFont="1" applyAlignment="1">
      <alignment vertical="center" wrapText="1"/>
    </xf>
    <xf numFmtId="49" fontId="27" fillId="0" borderId="0" xfId="264" applyNumberFormat="1" applyFont="1" applyAlignment="1">
      <alignment horizontal="left" vertical="center"/>
    </xf>
    <xf numFmtId="49" fontId="27" fillId="0" borderId="0" xfId="264" applyNumberFormat="1" applyFont="1" applyAlignment="1">
      <alignment vertical="center"/>
    </xf>
    <xf numFmtId="49" fontId="27" fillId="0" borderId="0" xfId="264" applyNumberFormat="1" applyFont="1" applyAlignment="1">
      <alignment horizontal="center" vertical="center"/>
    </xf>
    <xf numFmtId="164" fontId="15" fillId="0" borderId="0" xfId="264" applyFont="1" applyAlignment="1">
      <alignment horizontal="right" vertical="center"/>
    </xf>
    <xf numFmtId="164" fontId="13" fillId="0" borderId="0" xfId="264" applyFont="1" applyAlignment="1" applyProtection="1">
      <alignment vertical="center" wrapText="1"/>
      <protection locked="0"/>
    </xf>
    <xf numFmtId="49" fontId="27" fillId="0" borderId="0" xfId="264" applyNumberFormat="1" applyFont="1" applyAlignment="1" applyProtection="1">
      <alignment horizontal="left" vertical="center"/>
      <protection locked="0"/>
    </xf>
    <xf numFmtId="164" fontId="13" fillId="0" borderId="0" xfId="264" applyFont="1" applyAlignment="1" applyProtection="1">
      <alignment vertical="center"/>
      <protection locked="0"/>
    </xf>
    <xf numFmtId="0" fontId="61" fillId="0" borderId="0" xfId="871" applyFont="1" applyProtection="1">
      <protection locked="0"/>
    </xf>
    <xf numFmtId="0" fontId="6" fillId="0" borderId="0" xfId="871" applyProtection="1">
      <protection locked="0"/>
    </xf>
    <xf numFmtId="0" fontId="18" fillId="0" borderId="35" xfId="910" applyFont="1" applyBorder="1" applyAlignment="1">
      <alignment vertical="center" wrapText="1"/>
    </xf>
    <xf numFmtId="0" fontId="26" fillId="0" borderId="52" xfId="911" applyFont="1" applyBorder="1" applyAlignment="1">
      <alignment vertical="top" wrapText="1"/>
    </xf>
    <xf numFmtId="164" fontId="13" fillId="0" borderId="0" xfId="0" applyFont="1" applyAlignment="1"/>
    <xf numFmtId="0" fontId="25" fillId="0" borderId="0" xfId="849" applyFont="1" applyAlignment="1" applyProtection="1">
      <alignment horizontal="left" vertical="center"/>
    </xf>
    <xf numFmtId="0" fontId="25" fillId="0" borderId="0" xfId="849" applyFont="1" applyAlignment="1">
      <alignment horizontal="left" vertical="center"/>
    </xf>
    <xf numFmtId="0" fontId="27" fillId="0" borderId="0" xfId="917" applyFont="1" applyAlignment="1" applyProtection="1">
      <alignment horizontal="left" vertical="center"/>
      <protection locked="0"/>
    </xf>
    <xf numFmtId="44" fontId="27" fillId="0" borderId="0" xfId="918" applyFont="1" applyAlignment="1" applyProtection="1">
      <alignment horizontal="left" vertical="center"/>
    </xf>
    <xf numFmtId="44" fontId="27" fillId="0" borderId="0" xfId="918" applyFont="1" applyAlignment="1" applyProtection="1">
      <alignment horizontal="left" vertical="center"/>
      <protection locked="0"/>
    </xf>
    <xf numFmtId="0" fontId="27" fillId="0" borderId="0" xfId="917" applyFont="1" applyAlignment="1" applyProtection="1">
      <alignment horizontal="center" vertical="center"/>
      <protection locked="0"/>
    </xf>
    <xf numFmtId="43" fontId="27" fillId="0" borderId="0" xfId="919" applyFont="1" applyAlignment="1" applyProtection="1">
      <alignment horizontal="right" vertical="center"/>
      <protection locked="0"/>
    </xf>
    <xf numFmtId="0" fontId="27" fillId="0" borderId="0" xfId="917" applyFont="1" applyAlignment="1">
      <alignment horizontal="center" vertical="center" wrapText="1"/>
    </xf>
    <xf numFmtId="0" fontId="44" fillId="0" borderId="0" xfId="917" applyFont="1" applyAlignment="1">
      <alignment horizontal="left" vertical="center" wrapText="1"/>
    </xf>
    <xf numFmtId="0" fontId="47" fillId="0" borderId="0" xfId="917" applyFont="1" applyAlignment="1">
      <alignment vertical="center"/>
    </xf>
    <xf numFmtId="0" fontId="27" fillId="0" borderId="0" xfId="917" applyFont="1" applyAlignment="1">
      <alignment vertical="center"/>
    </xf>
    <xf numFmtId="0" fontId="27" fillId="0" borderId="0" xfId="917" applyFont="1" applyAlignment="1">
      <alignment horizontal="center" vertical="center"/>
    </xf>
    <xf numFmtId="0" fontId="27" fillId="0" borderId="18" xfId="917" applyFont="1" applyBorder="1" applyAlignment="1">
      <alignment vertical="center"/>
    </xf>
    <xf numFmtId="0" fontId="27" fillId="0" borderId="2" xfId="917" applyFont="1" applyBorder="1" applyAlignment="1">
      <alignment horizontal="center" vertical="center"/>
    </xf>
    <xf numFmtId="0" fontId="27" fillId="13" borderId="18" xfId="917" applyFont="1" applyFill="1" applyBorder="1" applyAlignment="1">
      <alignment vertical="center"/>
    </xf>
    <xf numFmtId="0" fontId="27" fillId="13" borderId="2" xfId="917" applyFont="1" applyFill="1" applyBorder="1" applyAlignment="1">
      <alignment horizontal="center" vertical="center"/>
    </xf>
    <xf numFmtId="0" fontId="27" fillId="8" borderId="18" xfId="917" applyFont="1" applyFill="1" applyBorder="1" applyAlignment="1">
      <alignment vertical="center"/>
    </xf>
    <xf numFmtId="0" fontId="27" fillId="8" borderId="2" xfId="917" applyFont="1" applyFill="1" applyBorder="1" applyAlignment="1">
      <alignment horizontal="center" vertical="center"/>
    </xf>
    <xf numFmtId="0" fontId="27" fillId="7" borderId="45" xfId="917" applyFont="1" applyFill="1" applyBorder="1" applyAlignment="1">
      <alignment vertical="center"/>
    </xf>
    <xf numFmtId="0" fontId="27" fillId="7" borderId="42" xfId="917" applyFont="1" applyFill="1" applyBorder="1" applyAlignment="1">
      <alignment horizontal="center" vertical="center"/>
    </xf>
    <xf numFmtId="14" fontId="27" fillId="3" borderId="0" xfId="920" applyNumberFormat="1" applyFont="1" applyFill="1" applyAlignment="1">
      <alignment vertical="center"/>
    </xf>
    <xf numFmtId="0" fontId="25" fillId="0" borderId="0" xfId="917" applyFont="1" applyAlignment="1">
      <alignment horizontal="center" vertical="center"/>
    </xf>
    <xf numFmtId="0" fontId="38" fillId="0" borderId="0" xfId="917" applyFont="1" applyAlignment="1" applyProtection="1">
      <alignment horizontal="left" vertical="center"/>
      <protection locked="0"/>
    </xf>
    <xf numFmtId="44" fontId="38" fillId="0" borderId="0" xfId="918" applyFont="1" applyFill="1" applyBorder="1" applyAlignment="1" applyProtection="1">
      <alignment horizontal="left" vertical="center"/>
    </xf>
    <xf numFmtId="0" fontId="38" fillId="0" borderId="0" xfId="917" applyFont="1" applyAlignment="1">
      <alignment horizontal="right" vertical="center"/>
    </xf>
    <xf numFmtId="0" fontId="38" fillId="0" borderId="0" xfId="917" applyFont="1" applyAlignment="1">
      <alignment vertical="center"/>
    </xf>
    <xf numFmtId="43" fontId="38" fillId="0" borderId="0" xfId="919" applyFont="1" applyFill="1" applyBorder="1" applyAlignment="1" applyProtection="1">
      <alignment horizontal="right" vertical="center"/>
    </xf>
    <xf numFmtId="0" fontId="38" fillId="0" borderId="0" xfId="917" applyFont="1" applyAlignment="1">
      <alignment horizontal="center" vertical="center"/>
    </xf>
    <xf numFmtId="0" fontId="43" fillId="0" borderId="0" xfId="917" applyFont="1" applyAlignment="1">
      <alignment horizontal="right" vertical="center"/>
    </xf>
    <xf numFmtId="0" fontId="48" fillId="0" borderId="0" xfId="917" applyFont="1" applyAlignment="1">
      <alignment vertical="center"/>
    </xf>
    <xf numFmtId="44" fontId="38" fillId="0" borderId="20" xfId="918" applyFont="1" applyFill="1" applyBorder="1" applyAlignment="1" applyProtection="1">
      <alignment horizontal="left" vertical="center"/>
    </xf>
    <xf numFmtId="0" fontId="38" fillId="0" borderId="14" xfId="917" applyFont="1" applyBorder="1" applyAlignment="1">
      <alignment horizontal="right" vertical="center"/>
    </xf>
    <xf numFmtId="0" fontId="38" fillId="0" borderId="14" xfId="917" applyFont="1" applyBorder="1" applyAlignment="1">
      <alignment vertical="center"/>
    </xf>
    <xf numFmtId="43" fontId="38" fillId="0" borderId="14" xfId="919" applyFont="1" applyFill="1" applyBorder="1" applyAlignment="1" applyProtection="1">
      <alignment horizontal="right" vertical="center"/>
    </xf>
    <xf numFmtId="0" fontId="38" fillId="0" borderId="14" xfId="917" applyFont="1" applyBorder="1" applyAlignment="1">
      <alignment horizontal="center" vertical="center"/>
    </xf>
    <xf numFmtId="0" fontId="43" fillId="0" borderId="14" xfId="917" applyFont="1" applyBorder="1" applyAlignment="1">
      <alignment horizontal="right" vertical="center"/>
    </xf>
    <xf numFmtId="0" fontId="48" fillId="0" borderId="14" xfId="917" applyFont="1" applyBorder="1" applyAlignment="1">
      <alignment vertical="center"/>
    </xf>
    <xf numFmtId="0" fontId="38" fillId="0" borderId="13" xfId="917" applyFont="1" applyBorder="1" applyAlignment="1">
      <alignment horizontal="center" vertical="center"/>
    </xf>
    <xf numFmtId="166" fontId="38" fillId="0" borderId="28" xfId="918" applyNumberFormat="1" applyFont="1" applyFill="1" applyBorder="1" applyAlignment="1" applyProtection="1">
      <alignment horizontal="right" vertical="center"/>
    </xf>
    <xf numFmtId="43" fontId="27" fillId="0" borderId="23" xfId="919" applyFont="1" applyFill="1" applyBorder="1" applyAlignment="1" applyProtection="1">
      <alignment horizontal="right" vertical="center"/>
    </xf>
    <xf numFmtId="0" fontId="27" fillId="0" borderId="23" xfId="917" applyFont="1" applyBorder="1" applyAlignment="1">
      <alignment horizontal="center" vertical="center" wrapText="1"/>
    </xf>
    <xf numFmtId="0" fontId="44" fillId="0" borderId="23" xfId="917" applyFont="1" applyBorder="1" applyAlignment="1">
      <alignment horizontal="left" vertical="center" wrapText="1"/>
    </xf>
    <xf numFmtId="0" fontId="47" fillId="0" borderId="23" xfId="917" applyFont="1" applyBorder="1" applyAlignment="1">
      <alignment vertical="center"/>
    </xf>
    <xf numFmtId="0" fontId="27" fillId="0" borderId="23" xfId="917" applyFont="1" applyBorder="1" applyAlignment="1">
      <alignment vertical="center"/>
    </xf>
    <xf numFmtId="0" fontId="27" fillId="0" borderId="24" xfId="917" applyFont="1" applyBorder="1" applyAlignment="1">
      <alignment horizontal="center" vertical="center"/>
    </xf>
    <xf numFmtId="0" fontId="30" fillId="0" borderId="0" xfId="917" applyFont="1" applyAlignment="1" applyProtection="1">
      <alignment horizontal="left" vertical="center"/>
      <protection locked="0"/>
    </xf>
    <xf numFmtId="0" fontId="30" fillId="6" borderId="16" xfId="919" applyNumberFormat="1" applyFont="1" applyFill="1" applyBorder="1" applyAlignment="1" applyProtection="1">
      <alignment vertical="center"/>
    </xf>
    <xf numFmtId="0" fontId="30" fillId="6" borderId="14" xfId="917" applyFont="1" applyFill="1" applyBorder="1" applyAlignment="1" applyProtection="1">
      <alignment horizontal="right" vertical="center"/>
      <protection locked="0"/>
    </xf>
    <xf numFmtId="0" fontId="30" fillId="6" borderId="14" xfId="919" applyNumberFormat="1" applyFont="1" applyFill="1" applyBorder="1" applyAlignment="1" applyProtection="1">
      <alignment vertical="center"/>
      <protection locked="0"/>
    </xf>
    <xf numFmtId="0" fontId="30" fillId="6" borderId="14" xfId="917" applyFont="1" applyFill="1" applyBorder="1" applyAlignment="1">
      <alignment horizontal="center" vertical="center" wrapText="1"/>
    </xf>
    <xf numFmtId="0" fontId="49" fillId="6" borderId="14" xfId="917" applyFont="1" applyFill="1" applyBorder="1" applyAlignment="1">
      <alignment horizontal="left" vertical="center" wrapText="1"/>
    </xf>
    <xf numFmtId="0" fontId="48" fillId="6" borderId="14" xfId="917" applyFont="1" applyFill="1" applyBorder="1" applyAlignment="1">
      <alignment vertical="center"/>
    </xf>
    <xf numFmtId="0" fontId="30" fillId="6" borderId="14" xfId="917" applyFont="1" applyFill="1" applyBorder="1" applyAlignment="1">
      <alignment vertical="center"/>
    </xf>
    <xf numFmtId="0" fontId="30" fillId="6" borderId="13" xfId="917" applyFont="1" applyFill="1" applyBorder="1" applyAlignment="1">
      <alignment horizontal="center" vertical="center"/>
    </xf>
    <xf numFmtId="166" fontId="38" fillId="0" borderId="16" xfId="918" applyNumberFormat="1" applyFont="1" applyFill="1" applyBorder="1" applyAlignment="1" applyProtection="1">
      <alignment horizontal="right" vertical="center"/>
    </xf>
    <xf numFmtId="0" fontId="38" fillId="0" borderId="14" xfId="919" applyNumberFormat="1" applyFont="1" applyFill="1" applyBorder="1" applyAlignment="1" applyProtection="1">
      <alignment horizontal="right" vertical="center"/>
    </xf>
    <xf numFmtId="0" fontId="27" fillId="0" borderId="14" xfId="917" applyFont="1" applyBorder="1" applyAlignment="1">
      <alignment horizontal="center" vertical="center" wrapText="1"/>
    </xf>
    <xf numFmtId="0" fontId="44" fillId="0" borderId="14" xfId="917" applyFont="1" applyBorder="1" applyAlignment="1">
      <alignment horizontal="left" vertical="center" wrapText="1"/>
    </xf>
    <xf numFmtId="0" fontId="47" fillId="0" borderId="14" xfId="917" applyFont="1" applyBorder="1" applyAlignment="1">
      <alignment vertical="center"/>
    </xf>
    <xf numFmtId="0" fontId="27" fillId="0" borderId="14" xfId="917" applyFont="1" applyBorder="1" applyAlignment="1">
      <alignment vertical="center"/>
    </xf>
    <xf numFmtId="0" fontId="27" fillId="0" borderId="13" xfId="917" applyFont="1" applyBorder="1" applyAlignment="1">
      <alignment horizontal="center" vertical="center"/>
    </xf>
    <xf numFmtId="0" fontId="43" fillId="0" borderId="14" xfId="917" applyFont="1" applyBorder="1" applyAlignment="1">
      <alignment horizontal="right" vertical="center" wrapText="1"/>
    </xf>
    <xf numFmtId="44" fontId="51" fillId="0" borderId="4" xfId="918" applyFont="1" applyBorder="1" applyAlignment="1" applyProtection="1">
      <alignment horizontal="left" vertical="center"/>
    </xf>
    <xf numFmtId="44" fontId="27" fillId="0" borderId="17" xfId="918" applyFont="1" applyBorder="1" applyAlignment="1" applyProtection="1">
      <alignment horizontal="left" vertical="center"/>
      <protection locked="0"/>
    </xf>
    <xf numFmtId="43" fontId="27" fillId="0" borderId="17" xfId="919" applyFont="1" applyBorder="1" applyAlignment="1" applyProtection="1">
      <alignment horizontal="right" vertical="center"/>
      <protection locked="0"/>
    </xf>
    <xf numFmtId="0" fontId="44" fillId="0" borderId="6" xfId="917" applyFont="1" applyBorder="1" applyAlignment="1">
      <alignment horizontal="center" vertical="center" wrapText="1"/>
    </xf>
    <xf numFmtId="0" fontId="44" fillId="0" borderId="6" xfId="917" applyFont="1" applyBorder="1" applyAlignment="1">
      <alignment horizontal="left" vertical="center" wrapText="1" indent="4"/>
    </xf>
    <xf numFmtId="0" fontId="47" fillId="0" borderId="5" xfId="917" applyFont="1" applyBorder="1" applyAlignment="1">
      <alignment vertical="center"/>
    </xf>
    <xf numFmtId="0" fontId="27" fillId="0" borderId="6" xfId="917" applyFont="1" applyBorder="1" applyAlignment="1">
      <alignment vertical="center"/>
    </xf>
    <xf numFmtId="0" fontId="27" fillId="0" borderId="2" xfId="917" applyFont="1" applyBorder="1" applyAlignment="1">
      <alignment vertical="center"/>
    </xf>
    <xf numFmtId="0" fontId="27" fillId="0" borderId="11" xfId="917" applyFont="1" applyBorder="1" applyAlignment="1">
      <alignment horizontal="center" vertical="center"/>
    </xf>
    <xf numFmtId="0" fontId="44" fillId="0" borderId="6" xfId="917" applyFont="1" applyBorder="1" applyAlignment="1">
      <alignment horizontal="left" vertical="center" wrapText="1"/>
    </xf>
    <xf numFmtId="44" fontId="51" fillId="13" borderId="4" xfId="918" applyFont="1" applyFill="1" applyBorder="1" applyAlignment="1" applyProtection="1">
      <alignment horizontal="left" vertical="center"/>
    </xf>
    <xf numFmtId="44" fontId="51" fillId="13" borderId="4" xfId="918" applyFont="1" applyFill="1" applyBorder="1" applyAlignment="1" applyProtection="1">
      <alignment horizontal="left" vertical="center"/>
      <protection locked="0"/>
    </xf>
    <xf numFmtId="43" fontId="27" fillId="13" borderId="4" xfId="919" applyFont="1" applyFill="1" applyBorder="1" applyAlignment="1" applyProtection="1">
      <alignment horizontal="right" vertical="center"/>
      <protection locked="0"/>
    </xf>
    <xf numFmtId="0" fontId="44" fillId="13" borderId="5" xfId="917" applyFont="1" applyFill="1" applyBorder="1" applyAlignment="1">
      <alignment horizontal="center" vertical="center" wrapText="1"/>
    </xf>
    <xf numFmtId="0" fontId="44" fillId="13" borderId="5" xfId="917" applyFont="1" applyFill="1" applyBorder="1" applyAlignment="1">
      <alignment horizontal="left" vertical="center" wrapText="1"/>
    </xf>
    <xf numFmtId="0" fontId="47" fillId="13" borderId="5" xfId="917" applyFont="1" applyFill="1" applyBorder="1" applyAlignment="1">
      <alignment vertical="center"/>
    </xf>
    <xf numFmtId="0" fontId="27" fillId="13" borderId="5" xfId="917" applyFont="1" applyFill="1" applyBorder="1" applyAlignment="1">
      <alignment vertical="center"/>
    </xf>
    <xf numFmtId="0" fontId="27" fillId="13" borderId="42" xfId="917" applyFont="1" applyFill="1" applyBorder="1" applyAlignment="1">
      <alignment vertical="center"/>
    </xf>
    <xf numFmtId="0" fontId="27" fillId="3" borderId="0" xfId="917" applyFont="1" applyFill="1" applyAlignment="1" applyProtection="1">
      <alignment horizontal="left" vertical="center"/>
      <protection locked="0"/>
    </xf>
    <xf numFmtId="44" fontId="51" fillId="3" borderId="4" xfId="918" applyFont="1" applyFill="1" applyBorder="1" applyAlignment="1" applyProtection="1">
      <alignment horizontal="left" vertical="center"/>
    </xf>
    <xf numFmtId="44" fontId="27" fillId="3" borderId="17" xfId="918" applyFont="1" applyFill="1" applyBorder="1" applyAlignment="1" applyProtection="1">
      <alignment horizontal="left" vertical="center"/>
      <protection locked="0"/>
    </xf>
    <xf numFmtId="43" fontId="27" fillId="3" borderId="17" xfId="919" applyFont="1" applyFill="1" applyBorder="1" applyAlignment="1" applyProtection="1">
      <alignment horizontal="right" vertical="center"/>
      <protection locked="0"/>
    </xf>
    <xf numFmtId="0" fontId="44" fillId="3" borderId="6" xfId="917" applyFont="1" applyFill="1" applyBorder="1" applyAlignment="1">
      <alignment horizontal="center" vertical="center" wrapText="1"/>
    </xf>
    <xf numFmtId="0" fontId="44" fillId="3" borderId="6" xfId="917" applyFont="1" applyFill="1" applyBorder="1" applyAlignment="1">
      <alignment horizontal="left" vertical="center" wrapText="1"/>
    </xf>
    <xf numFmtId="0" fontId="47" fillId="3" borderId="5" xfId="917" applyFont="1" applyFill="1" applyBorder="1" applyAlignment="1">
      <alignment vertical="center"/>
    </xf>
    <xf numFmtId="0" fontId="27" fillId="3" borderId="6" xfId="917" applyFont="1" applyFill="1" applyBorder="1" applyAlignment="1">
      <alignment vertical="center"/>
    </xf>
    <xf numFmtId="0" fontId="27" fillId="3" borderId="2" xfId="917" applyFont="1" applyFill="1" applyBorder="1" applyAlignment="1">
      <alignment vertical="center"/>
    </xf>
    <xf numFmtId="0" fontId="27" fillId="3" borderId="0" xfId="917" applyFont="1" applyFill="1" applyAlignment="1">
      <alignment vertical="center"/>
    </xf>
    <xf numFmtId="0" fontId="27" fillId="3" borderId="11" xfId="917" applyFont="1" applyFill="1" applyBorder="1" applyAlignment="1">
      <alignment horizontal="center" vertical="center"/>
    </xf>
    <xf numFmtId="0" fontId="44" fillId="3" borderId="6" xfId="917" applyFont="1" applyFill="1" applyBorder="1" applyAlignment="1">
      <alignment horizontal="left" vertical="center" wrapText="1" indent="4"/>
    </xf>
    <xf numFmtId="44" fontId="27" fillId="3" borderId="4" xfId="918" applyFont="1" applyFill="1" applyBorder="1" applyAlignment="1" applyProtection="1">
      <alignment horizontal="left" vertical="center"/>
      <protection locked="0"/>
    </xf>
    <xf numFmtId="43" fontId="27" fillId="3" borderId="4" xfId="919" applyFont="1" applyFill="1" applyBorder="1" applyAlignment="1" applyProtection="1">
      <alignment horizontal="right" vertical="center"/>
      <protection locked="0"/>
    </xf>
    <xf numFmtId="0" fontId="25" fillId="0" borderId="0" xfId="917" applyFont="1" applyAlignment="1" applyProtection="1">
      <alignment horizontal="left" vertical="center"/>
      <protection locked="0"/>
    </xf>
    <xf numFmtId="44" fontId="52" fillId="8" borderId="4" xfId="918" applyFont="1" applyFill="1" applyBorder="1" applyAlignment="1" applyProtection="1">
      <alignment horizontal="left" vertical="center"/>
    </xf>
    <xf numFmtId="44" fontId="52" fillId="8" borderId="4" xfId="918" applyFont="1" applyFill="1" applyBorder="1" applyAlignment="1" applyProtection="1">
      <alignment horizontal="left" vertical="center"/>
      <protection locked="0"/>
    </xf>
    <xf numFmtId="43" fontId="25" fillId="8" borderId="18" xfId="919" applyFont="1" applyFill="1" applyBorder="1" applyAlignment="1" applyProtection="1">
      <alignment horizontal="right" vertical="center"/>
      <protection locked="0"/>
    </xf>
    <xf numFmtId="0" fontId="43" fillId="8" borderId="18" xfId="917" applyFont="1" applyFill="1" applyBorder="1" applyAlignment="1">
      <alignment horizontal="center" vertical="center" wrapText="1"/>
    </xf>
    <xf numFmtId="0" fontId="43" fillId="8" borderId="6" xfId="917" applyFont="1" applyFill="1" applyBorder="1" applyAlignment="1">
      <alignment horizontal="left" vertical="center" wrapText="1"/>
    </xf>
    <xf numFmtId="0" fontId="48" fillId="8" borderId="6" xfId="917" applyFont="1" applyFill="1" applyBorder="1" applyAlignment="1">
      <alignment vertical="center"/>
    </xf>
    <xf numFmtId="0" fontId="25" fillId="8" borderId="6" xfId="917" applyFont="1" applyFill="1" applyBorder="1" applyAlignment="1">
      <alignment vertical="center"/>
    </xf>
    <xf numFmtId="0" fontId="25" fillId="8" borderId="2" xfId="917" applyFont="1" applyFill="1" applyBorder="1" applyAlignment="1">
      <alignment horizontal="center" vertical="center"/>
    </xf>
    <xf numFmtId="44" fontId="52" fillId="7" borderId="18" xfId="918" applyFont="1" applyFill="1" applyBorder="1" applyAlignment="1" applyProtection="1">
      <alignment horizontal="left" vertical="center"/>
    </xf>
    <xf numFmtId="44" fontId="52" fillId="7" borderId="6" xfId="918" applyFont="1" applyFill="1" applyBorder="1" applyAlignment="1" applyProtection="1">
      <alignment horizontal="left" vertical="center"/>
      <protection locked="0"/>
    </xf>
    <xf numFmtId="43" fontId="25" fillId="7" borderId="6" xfId="919" applyFont="1" applyFill="1" applyBorder="1" applyAlignment="1" applyProtection="1">
      <alignment horizontal="right" vertical="center"/>
      <protection locked="0"/>
    </xf>
    <xf numFmtId="0" fontId="43" fillId="7" borderId="6" xfId="917" applyFont="1" applyFill="1" applyBorder="1" applyAlignment="1">
      <alignment horizontal="center" vertical="center" wrapText="1"/>
    </xf>
    <xf numFmtId="0" fontId="43" fillId="7" borderId="6" xfId="917" applyFont="1" applyFill="1" applyBorder="1" applyAlignment="1">
      <alignment horizontal="left" vertical="center" wrapText="1"/>
    </xf>
    <xf numFmtId="0" fontId="48" fillId="7" borderId="6" xfId="917" applyFont="1" applyFill="1" applyBorder="1" applyAlignment="1">
      <alignment vertical="center"/>
    </xf>
    <xf numFmtId="0" fontId="25" fillId="7" borderId="6" xfId="917" applyFont="1" applyFill="1" applyBorder="1" applyAlignment="1">
      <alignment vertical="center"/>
    </xf>
    <xf numFmtId="0" fontId="25" fillId="7" borderId="2" xfId="917" applyFont="1" applyFill="1" applyBorder="1" applyAlignment="1">
      <alignment horizontal="center" vertical="center"/>
    </xf>
    <xf numFmtId="44" fontId="27" fillId="0" borderId="4" xfId="918" applyFont="1" applyBorder="1" applyAlignment="1" applyProtection="1">
      <alignment horizontal="left" vertical="center"/>
      <protection locked="0"/>
    </xf>
    <xf numFmtId="43" fontId="27" fillId="0" borderId="4" xfId="919" applyFont="1" applyBorder="1" applyAlignment="1" applyProtection="1">
      <alignment horizontal="right" vertical="center"/>
      <protection locked="0"/>
    </xf>
    <xf numFmtId="44" fontId="51" fillId="3" borderId="4" xfId="918" applyFont="1" applyFill="1" applyBorder="1" applyAlignment="1" applyProtection="1">
      <alignment horizontal="left" vertical="center"/>
      <protection locked="0"/>
    </xf>
    <xf numFmtId="0" fontId="44" fillId="3" borderId="5" xfId="917" applyFont="1" applyFill="1" applyBorder="1" applyAlignment="1">
      <alignment horizontal="center" vertical="center" wrapText="1"/>
    </xf>
    <xf numFmtId="0" fontId="44" fillId="3" borderId="5" xfId="917" applyFont="1" applyFill="1" applyBorder="1" applyAlignment="1">
      <alignment horizontal="left" vertical="center" wrapText="1"/>
    </xf>
    <xf numFmtId="0" fontId="27" fillId="3" borderId="5" xfId="917" applyFont="1" applyFill="1" applyBorder="1" applyAlignment="1">
      <alignment vertical="center"/>
    </xf>
    <xf numFmtId="0" fontId="27" fillId="3" borderId="42" xfId="917" applyFont="1" applyFill="1" applyBorder="1" applyAlignment="1">
      <alignment vertical="center"/>
    </xf>
    <xf numFmtId="43" fontId="25" fillId="7" borderId="5" xfId="919" applyFont="1" applyFill="1" applyBorder="1" applyAlignment="1" applyProtection="1">
      <alignment horizontal="right" vertical="center"/>
      <protection locked="0"/>
    </xf>
    <xf numFmtId="0" fontId="43" fillId="7" borderId="5" xfId="917" applyFont="1" applyFill="1" applyBorder="1" applyAlignment="1">
      <alignment horizontal="center" vertical="center" wrapText="1"/>
    </xf>
    <xf numFmtId="0" fontId="43" fillId="7" borderId="5" xfId="917" applyFont="1" applyFill="1" applyBorder="1" applyAlignment="1">
      <alignment horizontal="left" vertical="center" wrapText="1"/>
    </xf>
    <xf numFmtId="0" fontId="48" fillId="7" borderId="5" xfId="917" applyFont="1" applyFill="1" applyBorder="1" applyAlignment="1">
      <alignment vertical="center"/>
    </xf>
    <xf numFmtId="0" fontId="25" fillId="7" borderId="5" xfId="917" applyFont="1" applyFill="1" applyBorder="1" applyAlignment="1">
      <alignment vertical="center"/>
    </xf>
    <xf numFmtId="0" fontId="25" fillId="7" borderId="42" xfId="917" applyFont="1" applyFill="1" applyBorder="1" applyAlignment="1">
      <alignment horizontal="center" vertical="center"/>
    </xf>
    <xf numFmtId="44" fontId="30" fillId="6" borderId="6" xfId="918" applyFont="1" applyFill="1" applyBorder="1" applyAlignment="1" applyProtection="1">
      <alignment horizontal="left" vertical="center"/>
    </xf>
    <xf numFmtId="44" fontId="30" fillId="6" borderId="6" xfId="918" applyFont="1" applyFill="1" applyBorder="1" applyAlignment="1" applyProtection="1">
      <alignment horizontal="left" vertical="center"/>
      <protection locked="0"/>
    </xf>
    <xf numFmtId="43" fontId="30" fillId="6" borderId="6" xfId="919" applyFont="1" applyFill="1" applyBorder="1" applyAlignment="1" applyProtection="1">
      <alignment horizontal="right" vertical="center"/>
      <protection locked="0"/>
    </xf>
    <xf numFmtId="0" fontId="49" fillId="6" borderId="6" xfId="917" applyFont="1" applyFill="1" applyBorder="1" applyAlignment="1">
      <alignment horizontal="center" vertical="center" wrapText="1"/>
    </xf>
    <xf numFmtId="0" fontId="49" fillId="6" borderId="6" xfId="917" applyFont="1" applyFill="1" applyBorder="1" applyAlignment="1">
      <alignment horizontal="left" vertical="center" wrapText="1"/>
    </xf>
    <xf numFmtId="0" fontId="48" fillId="6" borderId="6" xfId="917" applyFont="1" applyFill="1" applyBorder="1" applyAlignment="1">
      <alignment vertical="center"/>
    </xf>
    <xf numFmtId="0" fontId="30" fillId="6" borderId="6" xfId="917" applyFont="1" applyFill="1" applyBorder="1" applyAlignment="1">
      <alignment vertical="center"/>
    </xf>
    <xf numFmtId="0" fontId="30" fillId="6" borderId="2" xfId="917" applyFont="1" applyFill="1" applyBorder="1" applyAlignment="1">
      <alignment horizontal="center" vertical="center"/>
    </xf>
    <xf numFmtId="0" fontId="44" fillId="3" borderId="6" xfId="917" applyFont="1" applyFill="1" applyBorder="1" applyAlignment="1">
      <alignment horizontal="left" vertical="center" wrapText="1" indent="8"/>
    </xf>
    <xf numFmtId="0" fontId="44" fillId="0" borderId="0" xfId="917" applyFont="1" applyAlignment="1">
      <alignment horizontal="center" vertical="center" wrapText="1"/>
    </xf>
    <xf numFmtId="0" fontId="44" fillId="3" borderId="6" xfId="917" applyFont="1" applyFill="1" applyBorder="1" applyAlignment="1">
      <alignment vertical="center" wrapText="1"/>
    </xf>
    <xf numFmtId="0" fontId="44" fillId="3" borderId="6" xfId="917" applyFont="1" applyFill="1" applyBorder="1" applyAlignment="1">
      <alignment horizontal="left" vertical="center" indent="4"/>
    </xf>
    <xf numFmtId="44" fontId="27" fillId="13" borderId="4" xfId="918" applyFont="1" applyFill="1" applyBorder="1" applyAlignment="1" applyProtection="1">
      <alignment horizontal="left" vertical="center"/>
      <protection locked="0"/>
    </xf>
    <xf numFmtId="0" fontId="44" fillId="13" borderId="6" xfId="917" applyFont="1" applyFill="1" applyBorder="1" applyAlignment="1">
      <alignment horizontal="center" vertical="center" wrapText="1"/>
    </xf>
    <xf numFmtId="0" fontId="44" fillId="13" borderId="6" xfId="917" applyFont="1" applyFill="1" applyBorder="1" applyAlignment="1">
      <alignment horizontal="left" vertical="center" wrapText="1" indent="4"/>
    </xf>
    <xf numFmtId="0" fontId="27" fillId="13" borderId="6" xfId="917" applyFont="1" applyFill="1" applyBorder="1" applyAlignment="1">
      <alignment vertical="center"/>
    </xf>
    <xf numFmtId="0" fontId="27" fillId="13" borderId="2" xfId="917" applyFont="1" applyFill="1" applyBorder="1" applyAlignment="1">
      <alignment vertical="center"/>
    </xf>
    <xf numFmtId="0" fontId="44" fillId="13" borderId="6" xfId="917" applyFont="1" applyFill="1" applyBorder="1" applyAlignment="1">
      <alignment horizontal="left" vertical="center" wrapText="1"/>
    </xf>
    <xf numFmtId="0" fontId="44" fillId="3" borderId="0" xfId="917" applyFont="1" applyFill="1" applyAlignment="1">
      <alignment horizontal="center" vertical="center" wrapText="1"/>
    </xf>
    <xf numFmtId="0" fontId="44" fillId="3" borderId="0" xfId="917" applyFont="1" applyFill="1" applyAlignment="1">
      <alignment horizontal="left" vertical="center" wrapText="1"/>
    </xf>
    <xf numFmtId="0" fontId="44" fillId="3" borderId="18" xfId="917" applyFont="1" applyFill="1" applyBorder="1" applyAlignment="1">
      <alignment horizontal="center" vertical="center" wrapText="1"/>
    </xf>
    <xf numFmtId="0" fontId="27" fillId="0" borderId="45" xfId="917" applyFont="1" applyBorder="1" applyAlignment="1">
      <alignment vertical="center"/>
    </xf>
    <xf numFmtId="0" fontId="27" fillId="0" borderId="5" xfId="917" applyFont="1" applyBorder="1" applyAlignment="1">
      <alignment vertical="center"/>
    </xf>
    <xf numFmtId="0" fontId="27" fillId="0" borderId="42" xfId="917" applyFont="1" applyBorder="1" applyAlignment="1">
      <alignment horizontal="center" vertical="center"/>
    </xf>
    <xf numFmtId="0" fontId="44" fillId="0" borderId="5" xfId="917" applyFont="1" applyBorder="1" applyAlignment="1">
      <alignment horizontal="center" vertical="center" wrapText="1"/>
    </xf>
    <xf numFmtId="0" fontId="44" fillId="0" borderId="5" xfId="917" applyFont="1" applyBorder="1" applyAlignment="1">
      <alignment horizontal="left" vertical="center" wrapText="1"/>
    </xf>
    <xf numFmtId="0" fontId="27" fillId="0" borderId="42" xfId="917" applyFont="1" applyBorder="1" applyAlignment="1">
      <alignment vertical="center"/>
    </xf>
    <xf numFmtId="0" fontId="44" fillId="3" borderId="5" xfId="917" applyFont="1" applyFill="1" applyBorder="1" applyAlignment="1">
      <alignment horizontal="left" vertical="center" wrapText="1" indent="4"/>
    </xf>
    <xf numFmtId="0" fontId="43" fillId="7" borderId="50" xfId="917" applyFont="1" applyFill="1" applyBorder="1" applyAlignment="1">
      <alignment horizontal="center" vertical="center" wrapText="1"/>
    </xf>
    <xf numFmtId="0" fontId="43" fillId="7" borderId="50" xfId="917" applyFont="1" applyFill="1" applyBorder="1" applyAlignment="1">
      <alignment horizontal="left" vertical="center" wrapText="1"/>
    </xf>
    <xf numFmtId="0" fontId="48" fillId="7" borderId="50" xfId="917" applyFont="1" applyFill="1" applyBorder="1" applyAlignment="1">
      <alignment vertical="center"/>
    </xf>
    <xf numFmtId="0" fontId="25" fillId="7" borderId="50" xfId="917" applyFont="1" applyFill="1" applyBorder="1" applyAlignment="1">
      <alignment vertical="center"/>
    </xf>
    <xf numFmtId="0" fontId="25" fillId="7" borderId="0" xfId="846" applyFont="1" applyBorder="1" applyAlignment="1">
      <alignment vertical="center"/>
    </xf>
    <xf numFmtId="0" fontId="25" fillId="7" borderId="41" xfId="917" applyFont="1" applyFill="1" applyBorder="1" applyAlignment="1">
      <alignment horizontal="center" vertical="center"/>
    </xf>
    <xf numFmtId="0" fontId="30" fillId="6" borderId="5" xfId="917" applyFont="1" applyFill="1" applyBorder="1" applyAlignment="1">
      <alignment horizontal="center" vertical="center" wrapText="1"/>
    </xf>
    <xf numFmtId="0" fontId="49" fillId="6" borderId="5" xfId="917" applyFont="1" applyFill="1" applyBorder="1" applyAlignment="1">
      <alignment horizontal="left" vertical="center" wrapText="1"/>
    </xf>
    <xf numFmtId="0" fontId="48" fillId="6" borderId="5" xfId="917" applyFont="1" applyFill="1" applyBorder="1" applyAlignment="1">
      <alignment vertical="center"/>
    </xf>
    <xf numFmtId="0" fontId="30" fillId="6" borderId="5" xfId="917" applyFont="1" applyFill="1" applyBorder="1" applyAlignment="1">
      <alignment vertical="center"/>
    </xf>
    <xf numFmtId="0" fontId="30" fillId="6" borderId="42" xfId="917" applyFont="1" applyFill="1" applyBorder="1" applyAlignment="1">
      <alignment horizontal="center" vertical="center"/>
    </xf>
    <xf numFmtId="44" fontId="38" fillId="0" borderId="4" xfId="918" applyFont="1" applyBorder="1" applyAlignment="1" applyProtection="1">
      <alignment horizontal="center" vertical="center" wrapText="1"/>
    </xf>
    <xf numFmtId="0" fontId="38" fillId="0" borderId="4" xfId="917" applyFont="1" applyBorder="1" applyAlignment="1">
      <alignment horizontal="center" vertical="center"/>
    </xf>
    <xf numFmtId="43" fontId="38" fillId="0" borderId="18" xfId="919" applyFont="1" applyBorder="1" applyAlignment="1" applyProtection="1">
      <alignment horizontal="center" vertical="center"/>
    </xf>
    <xf numFmtId="0" fontId="38" fillId="0" borderId="18" xfId="917" applyFont="1" applyBorder="1" applyAlignment="1">
      <alignment horizontal="center" vertical="center" wrapText="1"/>
    </xf>
    <xf numFmtId="44" fontId="38" fillId="0" borderId="0" xfId="918" applyFont="1" applyAlignment="1" applyProtection="1">
      <alignment horizontal="left" vertical="center"/>
    </xf>
    <xf numFmtId="43" fontId="38" fillId="0" borderId="0" xfId="919" applyFont="1" applyAlignment="1" applyProtection="1">
      <alignment horizontal="right" vertical="center"/>
    </xf>
    <xf numFmtId="0" fontId="38" fillId="0" borderId="0" xfId="917" applyFont="1" applyAlignment="1">
      <alignment horizontal="center" vertical="center" wrapText="1"/>
    </xf>
    <xf numFmtId="0" fontId="43" fillId="0" borderId="0" xfId="917" applyFont="1" applyAlignment="1">
      <alignment horizontal="left" vertical="center" wrapText="1"/>
    </xf>
    <xf numFmtId="0" fontId="38" fillId="0" borderId="0" xfId="917" applyFont="1" applyAlignment="1">
      <alignment horizontal="left" vertical="center"/>
    </xf>
    <xf numFmtId="44" fontId="38" fillId="0" borderId="0" xfId="918" applyFont="1" applyAlignment="1" applyProtection="1">
      <alignment horizontal="right" vertical="center"/>
    </xf>
    <xf numFmtId="44" fontId="43" fillId="0" borderId="0" xfId="918" applyFont="1" applyAlignment="1" applyProtection="1">
      <alignment horizontal="left" vertical="center"/>
    </xf>
    <xf numFmtId="0" fontId="46" fillId="0" borderId="0" xfId="920" applyFont="1" applyAlignment="1">
      <alignment vertical="center"/>
    </xf>
    <xf numFmtId="0" fontId="62" fillId="0" borderId="0" xfId="920" applyFont="1"/>
    <xf numFmtId="0" fontId="62" fillId="0" borderId="0" xfId="920" applyFont="1" applyAlignment="1">
      <alignment wrapText="1"/>
    </xf>
    <xf numFmtId="0" fontId="63" fillId="0" borderId="0" xfId="920" applyFont="1" applyAlignment="1">
      <alignment wrapText="1"/>
    </xf>
    <xf numFmtId="0" fontId="64" fillId="0" borderId="0" xfId="920" applyFont="1"/>
    <xf numFmtId="0" fontId="13" fillId="0" borderId="0" xfId="920" applyFont="1"/>
    <xf numFmtId="0" fontId="13" fillId="0" borderId="34" xfId="853" applyFont="1" applyBorder="1" applyAlignment="1">
      <alignment horizontal="center" vertical="center"/>
    </xf>
    <xf numFmtId="0" fontId="27" fillId="0" borderId="17" xfId="853" applyFont="1" applyBorder="1" applyAlignment="1">
      <alignment horizontal="left" vertical="center" wrapText="1"/>
    </xf>
    <xf numFmtId="0" fontId="25" fillId="0" borderId="0" xfId="849" applyFont="1" applyFill="1" applyAlignment="1">
      <alignment horizontal="left" vertical="center"/>
    </xf>
    <xf numFmtId="0" fontId="38" fillId="0" borderId="0" xfId="917" applyFont="1" applyFill="1" applyAlignment="1">
      <alignment vertical="center"/>
    </xf>
    <xf numFmtId="0" fontId="27" fillId="4" borderId="2" xfId="888" applyFont="1" applyFill="1" applyBorder="1" applyAlignment="1">
      <alignment vertical="center"/>
    </xf>
    <xf numFmtId="0" fontId="27" fillId="4" borderId="18" xfId="888" applyFont="1" applyFill="1" applyBorder="1" applyAlignment="1">
      <alignment vertical="center"/>
    </xf>
    <xf numFmtId="9" fontId="22" fillId="4" borderId="15" xfId="918" applyNumberFormat="1" applyFont="1" applyFill="1" applyBorder="1" applyAlignment="1" applyProtection="1">
      <alignment horizontal="right" vertical="center"/>
      <protection locked="0"/>
    </xf>
    <xf numFmtId="9" fontId="22" fillId="4" borderId="15" xfId="921" applyFont="1" applyFill="1" applyBorder="1" applyAlignment="1" applyProtection="1">
      <alignment horizontal="right" vertical="center"/>
      <protection locked="0"/>
    </xf>
    <xf numFmtId="164" fontId="13" fillId="0" borderId="27" xfId="0" applyFont="1" applyBorder="1" applyAlignment="1">
      <alignment horizontal="left" vertical="center"/>
    </xf>
    <xf numFmtId="164" fontId="13" fillId="5" borderId="57" xfId="0" applyFont="1" applyFill="1" applyBorder="1" applyAlignment="1" applyProtection="1">
      <alignment horizontal="center" vertical="center" wrapText="1"/>
      <protection locked="0"/>
    </xf>
    <xf numFmtId="164" fontId="13" fillId="0" borderId="26" xfId="0" applyFont="1" applyBorder="1" applyAlignment="1" applyProtection="1">
      <alignment horizontal="left" vertical="center" wrapText="1"/>
      <protection locked="0"/>
    </xf>
    <xf numFmtId="164" fontId="13" fillId="0" borderId="9" xfId="0" applyFont="1" applyBorder="1" applyAlignment="1">
      <alignment horizontal="left" vertical="center"/>
    </xf>
    <xf numFmtId="164" fontId="13" fillId="5" borderId="56" xfId="0" applyFont="1" applyFill="1" applyBorder="1" applyAlignment="1" applyProtection="1">
      <alignment horizontal="center" vertical="center" wrapText="1"/>
      <protection locked="0"/>
    </xf>
    <xf numFmtId="164" fontId="13" fillId="0" borderId="10" xfId="0" applyFont="1" applyBorder="1" applyAlignment="1" applyProtection="1">
      <alignment horizontal="left" vertical="center" wrapText="1"/>
      <protection locked="0"/>
    </xf>
    <xf numFmtId="0" fontId="57" fillId="0" borderId="5" xfId="846" quotePrefix="1" applyFont="1" applyFill="1">
      <alignment horizontal="left" vertical="center"/>
    </xf>
    <xf numFmtId="49" fontId="15" fillId="0" borderId="6" xfId="264" quotePrefix="1" applyNumberFormat="1" applyFont="1" applyBorder="1" applyAlignment="1">
      <alignment horizontal="center" vertical="center"/>
    </xf>
    <xf numFmtId="49" fontId="15" fillId="0" borderId="50" xfId="264" quotePrefix="1" applyNumberFormat="1" applyFont="1" applyBorder="1" applyAlignment="1">
      <alignment horizontal="center" vertical="center"/>
    </xf>
    <xf numFmtId="49" fontId="15" fillId="0" borderId="5" xfId="264" quotePrefix="1" applyNumberFormat="1" applyFont="1" applyBorder="1" applyAlignment="1">
      <alignment horizontal="center" vertical="center"/>
    </xf>
    <xf numFmtId="49" fontId="15" fillId="0" borderId="14" xfId="264" quotePrefix="1" applyNumberFormat="1" applyFont="1" applyBorder="1" applyAlignment="1">
      <alignment horizontal="center" vertical="center"/>
    </xf>
    <xf numFmtId="49" fontId="24" fillId="0" borderId="14" xfId="264" quotePrefix="1" applyNumberFormat="1" applyFont="1" applyBorder="1" applyAlignment="1">
      <alignment horizontal="center" vertical="center"/>
    </xf>
    <xf numFmtId="49" fontId="15" fillId="3" borderId="14" xfId="264" quotePrefix="1" applyNumberFormat="1" applyFont="1" applyFill="1" applyBorder="1" applyAlignment="1">
      <alignment horizontal="center" vertical="center"/>
    </xf>
    <xf numFmtId="49" fontId="15" fillId="3" borderId="0" xfId="264" quotePrefix="1" applyNumberFormat="1" applyFont="1" applyFill="1" applyAlignment="1">
      <alignment horizontal="center" vertical="center"/>
    </xf>
    <xf numFmtId="0" fontId="25" fillId="0" borderId="0" xfId="922" applyFont="1" applyAlignment="1">
      <alignment horizontal="left" vertical="center"/>
    </xf>
    <xf numFmtId="164" fontId="65" fillId="0" borderId="0" xfId="0" applyFont="1" applyAlignment="1">
      <alignment horizontal="right"/>
    </xf>
    <xf numFmtId="164" fontId="65" fillId="0" borderId="0" xfId="0" applyFont="1"/>
    <xf numFmtId="164" fontId="66" fillId="0" borderId="0" xfId="0" applyFont="1" applyAlignment="1">
      <alignment horizontal="left"/>
    </xf>
    <xf numFmtId="164" fontId="14" fillId="0" borderId="0" xfId="0" applyFont="1"/>
    <xf numFmtId="164" fontId="66" fillId="0" borderId="0" xfId="0" applyFont="1"/>
    <xf numFmtId="0" fontId="27" fillId="0" borderId="0" xfId="849" applyFont="1" applyAlignment="1" applyProtection="1">
      <alignment horizontal="left" vertical="center"/>
    </xf>
    <xf numFmtId="0" fontId="27" fillId="3" borderId="41" xfId="849" applyFont="1" applyFill="1" applyBorder="1" applyAlignment="1" applyProtection="1">
      <alignment horizontal="center" vertical="center" wrapText="1"/>
    </xf>
    <xf numFmtId="44" fontId="27" fillId="0" borderId="17" xfId="1" applyFont="1" applyFill="1" applyBorder="1" applyAlignment="1" applyProtection="1">
      <alignment horizontal="right" vertical="center"/>
    </xf>
    <xf numFmtId="164" fontId="13" fillId="0" borderId="0" xfId="0" applyFont="1" applyAlignment="1">
      <alignment horizontal="left" wrapText="1"/>
    </xf>
    <xf numFmtId="0" fontId="27" fillId="0" borderId="37" xfId="843" applyFont="1" applyBorder="1" applyAlignment="1" applyProtection="1">
      <alignment vertical="center" wrapText="1"/>
    </xf>
    <xf numFmtId="0" fontId="27" fillId="0" borderId="22" xfId="843" applyFont="1" applyBorder="1" applyAlignment="1" applyProtection="1">
      <alignment vertical="center"/>
    </xf>
    <xf numFmtId="0" fontId="27" fillId="0" borderId="49" xfId="843" applyFont="1" applyBorder="1" applyAlignment="1" applyProtection="1">
      <alignment vertical="center"/>
    </xf>
    <xf numFmtId="0" fontId="25" fillId="0" borderId="39" xfId="849" applyFont="1" applyBorder="1" applyAlignment="1" applyProtection="1">
      <alignment horizontal="center" vertical="center"/>
    </xf>
    <xf numFmtId="0" fontId="25" fillId="0" borderId="39" xfId="849" applyFont="1" applyBorder="1" applyAlignment="1" applyProtection="1">
      <alignment horizontal="center" vertical="center" wrapText="1"/>
    </xf>
    <xf numFmtId="168" fontId="25" fillId="3" borderId="47" xfId="850" applyNumberFormat="1" applyFont="1" applyFill="1" applyBorder="1" applyAlignment="1" applyProtection="1">
      <alignment horizontal="center" vertical="center"/>
    </xf>
    <xf numFmtId="168" fontId="25" fillId="3" borderId="39" xfId="850" applyNumberFormat="1" applyFont="1" applyFill="1" applyBorder="1" applyAlignment="1" applyProtection="1">
      <alignment horizontal="center" vertical="center"/>
    </xf>
    <xf numFmtId="168" fontId="25" fillId="3" borderId="48" xfId="850" applyNumberFormat="1" applyFont="1" applyFill="1" applyBorder="1" applyAlignment="1" applyProtection="1">
      <alignment horizontal="center" vertical="center" wrapText="1"/>
    </xf>
    <xf numFmtId="168" fontId="25" fillId="0" borderId="4" xfId="850" applyNumberFormat="1" applyFont="1" applyBorder="1" applyAlignment="1" applyProtection="1">
      <alignment vertical="center"/>
    </xf>
    <xf numFmtId="168" fontId="25" fillId="0" borderId="6" xfId="850" applyNumberFormat="1" applyFont="1" applyBorder="1" applyAlignment="1" applyProtection="1">
      <alignment vertical="center"/>
    </xf>
    <xf numFmtId="168" fontId="25" fillId="0" borderId="18" xfId="850" applyNumberFormat="1" applyFont="1" applyBorder="1" applyAlignment="1" applyProtection="1">
      <alignment vertical="center"/>
    </xf>
    <xf numFmtId="0" fontId="25" fillId="0" borderId="4" xfId="849" applyFont="1" applyBorder="1" applyAlignment="1" applyProtection="1">
      <alignment horizontal="center" vertical="center"/>
    </xf>
    <xf numFmtId="14" fontId="25" fillId="4" borderId="4" xfId="849" applyNumberFormat="1" applyFont="1" applyFill="1" applyBorder="1" applyAlignment="1" applyProtection="1">
      <alignment horizontal="left" vertical="center"/>
    </xf>
    <xf numFmtId="14" fontId="25" fillId="4" borderId="4" xfId="850" applyNumberFormat="1" applyFont="1" applyFill="1" applyBorder="1" applyAlignment="1" applyProtection="1">
      <alignment vertical="center"/>
    </xf>
    <xf numFmtId="164" fontId="13" fillId="0" borderId="0" xfId="0" applyFont="1" applyAlignment="1">
      <alignment horizontal="left" vertical="center" wrapText="1"/>
    </xf>
    <xf numFmtId="164" fontId="15" fillId="5" borderId="57" xfId="0" applyFont="1" applyFill="1" applyBorder="1" applyAlignment="1" applyProtection="1">
      <alignment horizontal="center" vertical="center"/>
      <protection locked="0"/>
    </xf>
    <xf numFmtId="164" fontId="15" fillId="5" borderId="26" xfId="0" applyFont="1" applyFill="1" applyBorder="1" applyAlignment="1" applyProtection="1">
      <alignment horizontal="center" vertical="center"/>
      <protection locked="0"/>
    </xf>
    <xf numFmtId="164" fontId="15" fillId="5" borderId="56" xfId="0" applyFont="1" applyFill="1" applyBorder="1" applyAlignment="1" applyProtection="1">
      <alignment horizontal="center" vertical="center" wrapText="1"/>
      <protection locked="0"/>
    </xf>
    <xf numFmtId="164" fontId="15" fillId="5" borderId="10" xfId="0" applyFont="1" applyFill="1" applyBorder="1" applyAlignment="1" applyProtection="1">
      <alignment horizontal="center" vertical="center" wrapText="1"/>
      <protection locked="0"/>
    </xf>
    <xf numFmtId="0" fontId="25" fillId="2" borderId="15" xfId="849" applyFont="1" applyFill="1" applyBorder="1" applyAlignment="1" applyProtection="1">
      <alignment horizontal="left" vertical="center"/>
    </xf>
    <xf numFmtId="44" fontId="27" fillId="0" borderId="17" xfId="850" applyFont="1" applyFill="1" applyBorder="1" applyAlignment="1" applyProtection="1">
      <alignment horizontal="center" vertical="center"/>
    </xf>
    <xf numFmtId="44" fontId="27" fillId="0" borderId="12" xfId="850" applyFont="1" applyFill="1" applyBorder="1" applyAlignment="1" applyProtection="1">
      <alignment horizontal="center" vertical="center"/>
    </xf>
    <xf numFmtId="0" fontId="13" fillId="3" borderId="4" xfId="849" applyFont="1" applyFill="1" applyBorder="1" applyAlignment="1" applyProtection="1">
      <alignment horizontal="left" vertical="center"/>
    </xf>
    <xf numFmtId="0" fontId="15" fillId="2" borderId="15" xfId="849" applyFont="1" applyFill="1" applyBorder="1" applyAlignment="1" applyProtection="1">
      <alignment vertical="center"/>
    </xf>
    <xf numFmtId="168" fontId="24" fillId="10" borderId="41" xfId="849" applyNumberFormat="1" applyFont="1" applyFill="1" applyBorder="1" applyAlignment="1" applyProtection="1">
      <alignment horizontal="center" vertical="center"/>
    </xf>
    <xf numFmtId="168" fontId="24" fillId="10" borderId="51" xfId="849" applyNumberFormat="1" applyFont="1" applyFill="1" applyBorder="1" applyAlignment="1" applyProtection="1">
      <alignment horizontal="center" vertical="center"/>
    </xf>
    <xf numFmtId="168" fontId="24" fillId="10" borderId="11" xfId="849" applyNumberFormat="1" applyFont="1" applyFill="1" applyBorder="1" applyAlignment="1" applyProtection="1">
      <alignment horizontal="center" vertical="center"/>
    </xf>
    <xf numFmtId="168" fontId="24" fillId="10" borderId="46" xfId="849" applyNumberFormat="1" applyFont="1" applyFill="1" applyBorder="1" applyAlignment="1" applyProtection="1">
      <alignment horizontal="center" vertical="center"/>
    </xf>
    <xf numFmtId="168" fontId="24" fillId="10" borderId="42" xfId="849" applyNumberFormat="1" applyFont="1" applyFill="1" applyBorder="1" applyAlignment="1" applyProtection="1">
      <alignment horizontal="center" vertical="center"/>
    </xf>
    <xf numFmtId="168" fontId="24" fillId="10" borderId="45" xfId="849" applyNumberFormat="1" applyFont="1" applyFill="1" applyBorder="1" applyAlignment="1" applyProtection="1">
      <alignment horizontal="center" vertical="center"/>
    </xf>
    <xf numFmtId="0" fontId="25" fillId="2" borderId="21" xfId="849" applyFont="1" applyFill="1" applyBorder="1" applyAlignment="1" applyProtection="1">
      <alignment vertical="center"/>
    </xf>
    <xf numFmtId="0" fontId="25" fillId="2" borderId="14" xfId="849" applyFont="1" applyFill="1" applyBorder="1" applyAlignment="1" applyProtection="1">
      <alignment vertical="center"/>
    </xf>
    <xf numFmtId="0" fontId="25" fillId="2" borderId="32" xfId="849" applyFont="1" applyFill="1" applyBorder="1" applyAlignment="1" applyProtection="1">
      <alignment vertical="center"/>
    </xf>
    <xf numFmtId="0" fontId="27" fillId="0" borderId="17" xfId="849" applyFont="1" applyBorder="1" applyAlignment="1" applyProtection="1">
      <alignment horizontal="center" vertical="center"/>
    </xf>
    <xf numFmtId="44" fontId="27" fillId="0" borderId="17" xfId="1" applyFont="1" applyFill="1" applyBorder="1" applyAlignment="1" applyProtection="1">
      <alignment horizontal="center" vertical="center"/>
    </xf>
    <xf numFmtId="44" fontId="27" fillId="0" borderId="12" xfId="1" applyFont="1" applyFill="1" applyBorder="1" applyAlignment="1" applyProtection="1">
      <alignment horizontal="center" vertical="center"/>
    </xf>
    <xf numFmtId="168" fontId="25" fillId="10" borderId="24" xfId="850" applyNumberFormat="1" applyFont="1" applyFill="1" applyBorder="1" applyAlignment="1" applyProtection="1">
      <alignment horizontal="center" vertical="center"/>
    </xf>
    <xf numFmtId="168" fontId="25" fillId="10" borderId="23" xfId="850" applyNumberFormat="1" applyFont="1" applyFill="1" applyBorder="1" applyAlignment="1" applyProtection="1">
      <alignment horizontal="center" vertical="center"/>
    </xf>
    <xf numFmtId="168" fontId="25" fillId="10" borderId="28" xfId="850" applyNumberFormat="1" applyFont="1" applyFill="1" applyBorder="1" applyAlignment="1" applyProtection="1">
      <alignment horizontal="center" vertical="center"/>
    </xf>
    <xf numFmtId="0" fontId="27" fillId="0" borderId="0" xfId="849" applyFont="1" applyAlignment="1" applyProtection="1">
      <alignment horizontal="left" vertical="center"/>
    </xf>
    <xf numFmtId="0" fontId="24" fillId="0" borderId="21" xfId="849" applyFont="1" applyBorder="1" applyAlignment="1" applyProtection="1">
      <alignment horizontal="center" vertical="center"/>
    </xf>
    <xf numFmtId="0" fontId="24" fillId="0" borderId="16" xfId="849" applyFont="1" applyBorder="1" applyAlignment="1" applyProtection="1">
      <alignment horizontal="center" vertical="center"/>
    </xf>
    <xf numFmtId="0" fontId="25" fillId="0" borderId="21" xfId="849" applyFont="1" applyBorder="1" applyAlignment="1" applyProtection="1">
      <alignment horizontal="center" vertical="center"/>
    </xf>
    <xf numFmtId="0" fontId="25" fillId="0" borderId="32" xfId="849" applyFont="1" applyBorder="1" applyAlignment="1" applyProtection="1">
      <alignment horizontal="center" vertical="center"/>
    </xf>
    <xf numFmtId="0" fontId="25" fillId="0" borderId="4" xfId="849" applyFont="1" applyBorder="1" applyAlignment="1" applyProtection="1">
      <alignment horizontal="left" vertical="center"/>
    </xf>
    <xf numFmtId="0" fontId="25" fillId="0" borderId="17" xfId="849" applyFont="1" applyBorder="1" applyAlignment="1" applyProtection="1">
      <alignment horizontal="left" vertical="center"/>
    </xf>
    <xf numFmtId="0" fontId="27" fillId="0" borderId="4" xfId="849" applyFont="1" applyBorder="1" applyAlignment="1" applyProtection="1">
      <alignment horizontal="left" vertical="center"/>
    </xf>
    <xf numFmtId="0" fontId="27" fillId="0" borderId="17" xfId="849" applyFont="1" applyBorder="1" applyAlignment="1" applyProtection="1">
      <alignment horizontal="left" vertical="center"/>
    </xf>
    <xf numFmtId="0" fontId="27" fillId="3" borderId="41" xfId="849" applyFont="1" applyFill="1" applyBorder="1" applyAlignment="1" applyProtection="1">
      <alignment horizontal="center" vertical="center" wrapText="1"/>
    </xf>
    <xf numFmtId="0" fontId="27" fillId="3" borderId="11" xfId="849" applyFont="1" applyFill="1" applyBorder="1" applyAlignment="1" applyProtection="1">
      <alignment horizontal="center" vertical="center" wrapText="1"/>
    </xf>
    <xf numFmtId="44" fontId="27" fillId="9" borderId="51" xfId="850" applyFont="1" applyFill="1" applyBorder="1" applyAlignment="1" applyProtection="1">
      <alignment horizontal="center" vertical="center"/>
      <protection locked="0"/>
    </xf>
    <xf numFmtId="44" fontId="27" fillId="9" borderId="46" xfId="850" applyFont="1" applyFill="1" applyBorder="1" applyAlignment="1" applyProtection="1">
      <alignment horizontal="center" vertical="center"/>
      <protection locked="0"/>
    </xf>
    <xf numFmtId="44" fontId="27" fillId="9" borderId="51" xfId="1" applyFont="1" applyFill="1" applyBorder="1" applyAlignment="1" applyProtection="1">
      <alignment horizontal="center" vertical="center"/>
      <protection locked="0"/>
    </xf>
    <xf numFmtId="44" fontId="27" fillId="9" borderId="46" xfId="1" applyFont="1" applyFill="1" applyBorder="1" applyAlignment="1" applyProtection="1">
      <alignment horizontal="center" vertical="center"/>
      <protection locked="0"/>
    </xf>
    <xf numFmtId="44" fontId="27" fillId="0" borderId="17" xfId="1" applyFont="1" applyFill="1" applyBorder="1" applyAlignment="1" applyProtection="1">
      <alignment horizontal="right" vertical="center"/>
    </xf>
    <xf numFmtId="44" fontId="27" fillId="0" borderId="12" xfId="1" applyFont="1" applyFill="1" applyBorder="1" applyAlignment="1" applyProtection="1">
      <alignment horizontal="right" vertical="center"/>
    </xf>
    <xf numFmtId="164" fontId="13" fillId="0" borderId="0" xfId="0" applyFont="1" applyAlignment="1" applyProtection="1">
      <alignment horizontal="left" vertical="center" wrapText="1"/>
    </xf>
    <xf numFmtId="0" fontId="38" fillId="0" borderId="2" xfId="917" applyFont="1" applyBorder="1" applyAlignment="1">
      <alignment horizontal="center" vertical="center"/>
    </xf>
    <xf numFmtId="0" fontId="38" fillId="0" borderId="6" xfId="917" applyFont="1" applyBorder="1" applyAlignment="1">
      <alignment horizontal="center" vertical="center"/>
    </xf>
    <xf numFmtId="0" fontId="38" fillId="0" borderId="18" xfId="917" applyFont="1" applyBorder="1" applyAlignment="1">
      <alignment horizontal="center" vertical="center"/>
    </xf>
    <xf numFmtId="164" fontId="13" fillId="0" borderId="0" xfId="0" applyFont="1" applyAlignment="1">
      <alignment horizontal="left" wrapText="1"/>
    </xf>
    <xf numFmtId="2" fontId="14" fillId="0" borderId="13" xfId="264" applyNumberFormat="1" applyFont="1" applyBorder="1" applyAlignment="1">
      <alignment horizontal="center" vertical="center" wrapText="1"/>
    </xf>
    <xf numFmtId="2" fontId="14" fillId="0" borderId="14" xfId="264" applyNumberFormat="1" applyFont="1" applyBorder="1" applyAlignment="1">
      <alignment horizontal="center" vertical="center" wrapText="1"/>
    </xf>
    <xf numFmtId="2" fontId="14" fillId="0" borderId="32" xfId="264" applyNumberFormat="1" applyFont="1" applyBorder="1" applyAlignment="1">
      <alignment horizontal="center" vertical="center" wrapText="1"/>
    </xf>
    <xf numFmtId="164" fontId="24" fillId="0" borderId="0" xfId="264" applyFont="1" applyAlignment="1">
      <alignment horizontal="left" vertical="center" wrapText="1"/>
    </xf>
    <xf numFmtId="0" fontId="14" fillId="0" borderId="21" xfId="849" applyFont="1" applyBorder="1" applyAlignment="1" applyProtection="1">
      <alignment horizontal="right" vertical="center"/>
    </xf>
    <xf numFmtId="0" fontId="14" fillId="0" borderId="32" xfId="849" applyFont="1" applyBorder="1" applyAlignment="1" applyProtection="1">
      <alignment horizontal="right" vertical="center"/>
    </xf>
    <xf numFmtId="0" fontId="24" fillId="0" borderId="4" xfId="849" applyFont="1" applyBorder="1" applyAlignment="1" applyProtection="1">
      <alignment horizontal="center" vertical="center"/>
    </xf>
    <xf numFmtId="0" fontId="13" fillId="10" borderId="34" xfId="849" applyFont="1" applyFill="1" applyBorder="1" applyAlignment="1" applyProtection="1">
      <alignment horizontal="center" vertical="center" wrapText="1"/>
    </xf>
    <xf numFmtId="0" fontId="13" fillId="10" borderId="53" xfId="849" applyFont="1" applyFill="1" applyBorder="1" applyAlignment="1" applyProtection="1">
      <alignment horizontal="center" vertical="center" wrapText="1"/>
    </xf>
    <xf numFmtId="0" fontId="13" fillId="10" borderId="33" xfId="849" applyFont="1" applyFill="1" applyBorder="1" applyAlignment="1" applyProtection="1">
      <alignment horizontal="center" vertical="center" wrapText="1"/>
    </xf>
    <xf numFmtId="0" fontId="13" fillId="10" borderId="17" xfId="849" applyFont="1" applyFill="1" applyBorder="1" applyAlignment="1" applyProtection="1">
      <alignment horizontal="center" vertical="center"/>
    </xf>
    <xf numFmtId="0" fontId="13" fillId="10" borderId="12" xfId="849" applyFont="1" applyFill="1" applyBorder="1" applyAlignment="1" applyProtection="1">
      <alignment horizontal="center" vertical="center"/>
    </xf>
    <xf numFmtId="0" fontId="13" fillId="10" borderId="3" xfId="849" applyFont="1" applyFill="1" applyBorder="1" applyAlignment="1" applyProtection="1">
      <alignment horizontal="center" vertical="center"/>
    </xf>
    <xf numFmtId="0" fontId="13" fillId="0" borderId="2" xfId="849" applyFont="1" applyBorder="1" applyAlignment="1" applyProtection="1">
      <alignment horizontal="left" vertical="center" wrapText="1"/>
    </xf>
    <xf numFmtId="0" fontId="13" fillId="0" borderId="18" xfId="849" applyFont="1" applyBorder="1" applyAlignment="1" applyProtection="1">
      <alignment horizontal="left" vertical="center" wrapText="1"/>
    </xf>
    <xf numFmtId="0" fontId="15" fillId="0" borderId="30" xfId="849" applyFont="1" applyBorder="1" applyAlignment="1" applyProtection="1">
      <alignment horizontal="left" vertical="center" wrapText="1"/>
    </xf>
    <xf numFmtId="0" fontId="15" fillId="0" borderId="49" xfId="849" applyFont="1" applyBorder="1" applyAlignment="1" applyProtection="1">
      <alignment horizontal="left" vertical="center" wrapText="1"/>
    </xf>
    <xf numFmtId="0" fontId="13" fillId="0" borderId="2" xfId="871" applyFont="1" applyBorder="1" applyAlignment="1" applyProtection="1">
      <alignment horizontal="left" vertical="center" wrapText="1"/>
    </xf>
    <xf numFmtId="0" fontId="13" fillId="0" borderId="18" xfId="871" applyFont="1" applyBorder="1" applyAlignment="1" applyProtection="1">
      <alignment horizontal="left" vertical="center" wrapText="1"/>
    </xf>
    <xf numFmtId="0" fontId="13" fillId="3" borderId="54" xfId="849" applyFont="1" applyFill="1" applyBorder="1" applyAlignment="1" applyProtection="1">
      <alignment horizontal="left" vertical="center" wrapText="1"/>
    </xf>
    <xf numFmtId="0" fontId="13" fillId="3" borderId="55" xfId="849" applyFont="1" applyFill="1" applyBorder="1" applyAlignment="1" applyProtection="1">
      <alignment horizontal="left" vertical="center" wrapText="1"/>
    </xf>
    <xf numFmtId="0" fontId="13" fillId="10" borderId="18" xfId="853" applyFont="1" applyFill="1" applyBorder="1" applyAlignment="1" applyProtection="1">
      <alignment horizontal="center" vertical="center" wrapText="1"/>
    </xf>
    <xf numFmtId="0" fontId="13" fillId="10" borderId="41" xfId="853" applyFont="1" applyFill="1" applyBorder="1" applyAlignment="1" applyProtection="1">
      <alignment horizontal="center" vertical="center"/>
      <protection locked="0"/>
    </xf>
    <xf numFmtId="0" fontId="13" fillId="10" borderId="51" xfId="853" applyFont="1" applyFill="1" applyBorder="1" applyAlignment="1" applyProtection="1">
      <alignment horizontal="center" vertical="center"/>
      <protection locked="0"/>
    </xf>
    <xf numFmtId="0" fontId="13" fillId="10" borderId="11" xfId="853" applyFont="1" applyFill="1" applyBorder="1" applyAlignment="1" applyProtection="1">
      <alignment horizontal="center" vertical="center"/>
      <protection locked="0"/>
    </xf>
    <xf numFmtId="0" fontId="13" fillId="10" borderId="46" xfId="853" applyFont="1" applyFill="1" applyBorder="1" applyAlignment="1" applyProtection="1">
      <alignment horizontal="center" vertical="center"/>
      <protection locked="0"/>
    </xf>
    <xf numFmtId="0" fontId="13" fillId="10" borderId="42" xfId="853" applyFont="1" applyFill="1" applyBorder="1" applyAlignment="1" applyProtection="1">
      <alignment horizontal="center" vertical="center"/>
      <protection locked="0"/>
    </xf>
    <xf numFmtId="0" fontId="13" fillId="10" borderId="45" xfId="853" applyFont="1" applyFill="1" applyBorder="1" applyAlignment="1" applyProtection="1">
      <alignment horizontal="center" vertical="center"/>
      <protection locked="0"/>
    </xf>
    <xf numFmtId="0" fontId="25" fillId="0" borderId="0" xfId="853" applyFont="1" applyAlignment="1" applyProtection="1">
      <alignment horizontal="left" vertical="center" wrapText="1"/>
    </xf>
    <xf numFmtId="0" fontId="27" fillId="0" borderId="43" xfId="843" applyFont="1" applyBorder="1" applyAlignment="1" applyProtection="1">
      <alignment vertical="center" wrapText="1"/>
    </xf>
    <xf numFmtId="0" fontId="27" fillId="0" borderId="37" xfId="843" applyFont="1" applyBorder="1" applyAlignment="1" applyProtection="1">
      <alignment vertical="center" wrapText="1"/>
    </xf>
    <xf numFmtId="0" fontId="27" fillId="0" borderId="44" xfId="843" applyFont="1" applyBorder="1" applyAlignment="1" applyProtection="1">
      <alignment vertical="center" wrapText="1"/>
    </xf>
    <xf numFmtId="0" fontId="27" fillId="0" borderId="2" xfId="843" applyFont="1" applyBorder="1" applyAlignment="1" applyProtection="1">
      <alignment horizontal="left" vertical="center" wrapText="1"/>
      <protection locked="0"/>
    </xf>
    <xf numFmtId="0" fontId="27" fillId="0" borderId="6" xfId="843" applyFont="1" applyBorder="1" applyAlignment="1" applyProtection="1">
      <alignment horizontal="left" vertical="center" wrapText="1"/>
      <protection locked="0"/>
    </xf>
    <xf numFmtId="0" fontId="27" fillId="0" borderId="18" xfId="843" applyFont="1" applyBorder="1" applyAlignment="1" applyProtection="1">
      <alignment horizontal="left" vertical="center" wrapText="1"/>
      <protection locked="0"/>
    </xf>
    <xf numFmtId="0" fontId="27" fillId="5" borderId="6" xfId="843" applyFont="1" applyFill="1" applyBorder="1" applyAlignment="1" applyProtection="1">
      <alignment horizontal="left" vertical="center" wrapText="1"/>
      <protection locked="0"/>
    </xf>
    <xf numFmtId="0" fontId="27" fillId="5" borderId="18" xfId="843" applyFont="1" applyFill="1" applyBorder="1" applyAlignment="1" applyProtection="1">
      <alignment horizontal="left" vertical="center" wrapText="1"/>
      <protection locked="0"/>
    </xf>
    <xf numFmtId="0" fontId="15" fillId="5" borderId="6" xfId="843" applyFont="1" applyFill="1" applyBorder="1" applyAlignment="1" applyProtection="1">
      <alignment horizontal="left" vertical="center" wrapText="1"/>
      <protection locked="0"/>
    </xf>
    <xf numFmtId="0" fontId="15" fillId="5" borderId="18" xfId="843" applyFont="1" applyFill="1" applyBorder="1" applyAlignment="1" applyProtection="1">
      <alignment horizontal="left" vertical="center" wrapText="1"/>
      <protection locked="0"/>
    </xf>
    <xf numFmtId="0" fontId="13" fillId="0" borderId="2" xfId="843" applyFont="1" applyBorder="1" applyAlignment="1" applyProtection="1">
      <alignment vertical="center"/>
      <protection locked="0"/>
    </xf>
    <xf numFmtId="0" fontId="13" fillId="0" borderId="6" xfId="843" applyFont="1" applyBorder="1" applyAlignment="1" applyProtection="1">
      <alignment vertical="center"/>
      <protection locked="0"/>
    </xf>
    <xf numFmtId="0" fontId="13" fillId="0" borderId="18" xfId="843" applyFont="1" applyBorder="1" applyAlignment="1" applyProtection="1">
      <alignment vertical="center"/>
      <protection locked="0"/>
    </xf>
    <xf numFmtId="0" fontId="13" fillId="0" borderId="2" xfId="843" applyFont="1" applyBorder="1" applyAlignment="1" applyProtection="1">
      <alignment horizontal="left" vertical="center" wrapText="1"/>
      <protection locked="0"/>
    </xf>
    <xf numFmtId="0" fontId="13" fillId="0" borderId="6" xfId="843" applyFont="1" applyBorder="1" applyAlignment="1" applyProtection="1">
      <alignment horizontal="left" vertical="center" wrapText="1"/>
      <protection locked="0"/>
    </xf>
    <xf numFmtId="0" fontId="13" fillId="0" borderId="18" xfId="843" applyFont="1" applyBorder="1" applyAlignment="1" applyProtection="1">
      <alignment horizontal="left" vertical="center" wrapText="1"/>
      <protection locked="0"/>
    </xf>
    <xf numFmtId="0" fontId="33" fillId="5" borderId="8" xfId="843" applyFont="1" applyFill="1" applyBorder="1" applyAlignment="1" applyProtection="1">
      <alignment horizontal="left" vertical="center" wrapText="1"/>
      <protection locked="0"/>
    </xf>
    <xf numFmtId="0" fontId="33" fillId="5" borderId="0" xfId="843" applyFont="1" applyFill="1" applyBorder="1" applyAlignment="1" applyProtection="1">
      <alignment horizontal="left" vertical="center" wrapText="1"/>
      <protection locked="0"/>
    </xf>
    <xf numFmtId="0" fontId="27" fillId="0" borderId="2" xfId="843" applyFont="1" applyBorder="1" applyAlignment="1" applyProtection="1">
      <alignment vertical="center"/>
      <protection locked="0"/>
    </xf>
    <xf numFmtId="0" fontId="27" fillId="0" borderId="6" xfId="843" applyFont="1" applyBorder="1" applyAlignment="1" applyProtection="1">
      <alignment vertical="center"/>
      <protection locked="0"/>
    </xf>
    <xf numFmtId="0" fontId="27" fillId="0" borderId="18" xfId="843" applyFont="1" applyBorder="1" applyAlignment="1" applyProtection="1">
      <alignment vertical="center"/>
      <protection locked="0"/>
    </xf>
    <xf numFmtId="0" fontId="41" fillId="0" borderId="0" xfId="843" applyFont="1" applyAlignment="1" applyProtection="1">
      <alignment horizontal="left" vertical="center" wrapText="1"/>
    </xf>
    <xf numFmtId="0" fontId="24" fillId="5" borderId="6" xfId="843" applyFont="1" applyFill="1" applyBorder="1" applyAlignment="1" applyProtection="1">
      <alignment horizontal="left" vertical="center" wrapText="1"/>
      <protection locked="0"/>
    </xf>
    <xf numFmtId="0" fontId="24" fillId="5" borderId="18" xfId="843" applyFont="1" applyFill="1" applyBorder="1" applyAlignment="1" applyProtection="1">
      <alignment horizontal="left" vertical="center" wrapText="1"/>
      <protection locked="0"/>
    </xf>
    <xf numFmtId="0" fontId="15" fillId="0" borderId="13" xfId="843" applyFont="1" applyBorder="1" applyAlignment="1" applyProtection="1">
      <alignment horizontal="center" vertical="center"/>
    </xf>
    <xf numFmtId="0" fontId="15" fillId="0" borderId="14" xfId="843" applyFont="1" applyBorder="1" applyAlignment="1" applyProtection="1">
      <alignment horizontal="center" vertical="center"/>
    </xf>
    <xf numFmtId="0" fontId="15" fillId="0" borderId="16" xfId="843" applyFont="1" applyBorder="1" applyAlignment="1" applyProtection="1">
      <alignment horizontal="center" vertical="center"/>
    </xf>
    <xf numFmtId="0" fontId="27" fillId="0" borderId="30" xfId="843" applyFont="1" applyBorder="1" applyAlignment="1" applyProtection="1">
      <alignment vertical="center"/>
    </xf>
    <xf numFmtId="0" fontId="27" fillId="0" borderId="22" xfId="843" applyFont="1" applyBorder="1" applyAlignment="1" applyProtection="1">
      <alignment vertical="center"/>
    </xf>
    <xf numFmtId="0" fontId="27" fillId="0" borderId="49" xfId="843" applyFont="1" applyBorder="1" applyAlignment="1" applyProtection="1">
      <alignment vertical="center"/>
    </xf>
    <xf numFmtId="0" fontId="27" fillId="0" borderId="41" xfId="843" applyFont="1" applyBorder="1" applyAlignment="1" applyProtection="1">
      <alignment horizontal="left" vertical="center" wrapText="1"/>
      <protection locked="0"/>
    </xf>
    <xf numFmtId="0" fontId="27" fillId="0" borderId="50" xfId="843" applyFont="1" applyBorder="1" applyAlignment="1" applyProtection="1">
      <alignment horizontal="left" vertical="center" wrapText="1"/>
      <protection locked="0"/>
    </xf>
    <xf numFmtId="0" fontId="27" fillId="0" borderId="51" xfId="843" applyFont="1" applyBorder="1" applyAlignment="1" applyProtection="1">
      <alignment horizontal="left" vertical="center" wrapText="1"/>
      <protection locked="0"/>
    </xf>
    <xf numFmtId="0" fontId="27" fillId="0" borderId="11" xfId="843" applyFont="1" applyBorder="1" applyAlignment="1" applyProtection="1">
      <alignment horizontal="left" vertical="center" wrapText="1"/>
      <protection locked="0"/>
    </xf>
    <xf numFmtId="0" fontId="27" fillId="0" borderId="0" xfId="843" applyFont="1" applyBorder="1" applyAlignment="1" applyProtection="1">
      <alignment horizontal="left" vertical="center" wrapText="1"/>
      <protection locked="0"/>
    </xf>
    <xf numFmtId="0" fontId="27" fillId="0" borderId="46" xfId="843" applyFont="1" applyBorder="1" applyAlignment="1" applyProtection="1">
      <alignment horizontal="left" vertical="center" wrapText="1"/>
      <protection locked="0"/>
    </xf>
    <xf numFmtId="0" fontId="27" fillId="0" borderId="42" xfId="843" applyFont="1" applyBorder="1" applyAlignment="1" applyProtection="1">
      <alignment horizontal="left" vertical="center" wrapText="1"/>
      <protection locked="0"/>
    </xf>
    <xf numFmtId="0" fontId="27" fillId="0" borderId="5" xfId="843" applyFont="1" applyBorder="1" applyAlignment="1" applyProtection="1">
      <alignment horizontal="left" vertical="center" wrapText="1"/>
      <protection locked="0"/>
    </xf>
    <xf numFmtId="0" fontId="27" fillId="0" borderId="45" xfId="843" applyFont="1" applyBorder="1" applyAlignment="1" applyProtection="1">
      <alignment horizontal="left" vertical="center" wrapText="1"/>
      <protection locked="0"/>
    </xf>
    <xf numFmtId="0" fontId="27" fillId="5" borderId="0" xfId="843" applyFont="1" applyFill="1" applyAlignment="1" applyProtection="1">
      <alignment horizontal="left" vertical="center" wrapText="1"/>
      <protection locked="0"/>
    </xf>
    <xf numFmtId="0" fontId="27" fillId="0" borderId="48" xfId="843" applyFont="1" applyBorder="1" applyAlignment="1" applyProtection="1">
      <alignment horizontal="left" vertical="center" wrapText="1"/>
      <protection locked="0"/>
    </xf>
    <xf numFmtId="0" fontId="27" fillId="0" borderId="8" xfId="843" applyFont="1" applyBorder="1" applyAlignment="1" applyProtection="1">
      <alignment horizontal="left" vertical="center" wrapText="1"/>
      <protection locked="0"/>
    </xf>
    <xf numFmtId="0" fontId="27" fillId="0" borderId="47" xfId="843" applyFont="1" applyBorder="1" applyAlignment="1" applyProtection="1">
      <alignment horizontal="left" vertical="center" wrapText="1"/>
      <protection locked="0"/>
    </xf>
    <xf numFmtId="0" fontId="33" fillId="5" borderId="0" xfId="843" applyFont="1" applyFill="1" applyBorder="1" applyAlignment="1" applyProtection="1">
      <alignment horizontal="left" vertical="center"/>
      <protection locked="0"/>
    </xf>
    <xf numFmtId="0" fontId="33" fillId="5" borderId="46" xfId="843" applyFont="1" applyFill="1" applyBorder="1" applyAlignment="1" applyProtection="1">
      <alignment horizontal="left" vertical="center"/>
      <protection locked="0"/>
    </xf>
    <xf numFmtId="0" fontId="33" fillId="5" borderId="46" xfId="843" applyFont="1" applyFill="1" applyBorder="1" applyAlignment="1" applyProtection="1">
      <alignment horizontal="left" vertical="center" wrapText="1"/>
      <protection locked="0"/>
    </xf>
    <xf numFmtId="0" fontId="33" fillId="5" borderId="5" xfId="843" applyFont="1" applyFill="1" applyBorder="1" applyAlignment="1" applyProtection="1">
      <alignment horizontal="left" vertical="center" wrapText="1"/>
      <protection locked="0"/>
    </xf>
    <xf numFmtId="0" fontId="33" fillId="5" borderId="45" xfId="843" applyFont="1" applyFill="1" applyBorder="1" applyAlignment="1" applyProtection="1">
      <alignment horizontal="left" vertical="center" wrapText="1"/>
      <protection locked="0"/>
    </xf>
    <xf numFmtId="0" fontId="28" fillId="5" borderId="8" xfId="848" applyNumberFormat="1" applyFill="1" applyBorder="1" applyAlignment="1" applyProtection="1">
      <alignment horizontal="left" vertical="center" wrapText="1"/>
      <protection locked="0"/>
    </xf>
    <xf numFmtId="0" fontId="33" fillId="5" borderId="47" xfId="843" applyFont="1" applyFill="1" applyBorder="1" applyAlignment="1" applyProtection="1">
      <alignment horizontal="left" vertical="center" wrapText="1"/>
      <protection locked="0"/>
    </xf>
  </cellXfs>
  <cellStyles count="924">
    <cellStyle name="Comma" xfId="847" builtinId="3"/>
    <cellStyle name="Comma 2" xfId="857" xr:uid="{E4316AFC-A637-4C48-A8E2-63ACBD448E40}"/>
    <cellStyle name="Comma 2 2" xfId="860" xr:uid="{3A51713D-2A39-4594-94C7-577BD82D046A}"/>
    <cellStyle name="Comma 2 2 2" xfId="877" xr:uid="{0E319246-1FE3-4B1D-9D21-0B6A57A583E2}"/>
    <cellStyle name="Comma 2 2 3" xfId="887" xr:uid="{C55BF514-368F-41D0-8F4E-619A3DBE3A1B}"/>
    <cellStyle name="Comma 2 2 3 2" xfId="914" xr:uid="{D9199086-08C6-40F4-B6F7-194A762F2FF5}"/>
    <cellStyle name="Comma 2 2 3 3" xfId="919" xr:uid="{B02EE4D1-9A36-419D-BB8D-1DC214E7177F}"/>
    <cellStyle name="Comma 2 2 4" xfId="907" xr:uid="{0DE9E677-C687-4659-87EC-94828D7A0530}"/>
    <cellStyle name="Comma 2 3" xfId="874" xr:uid="{6B715227-12F5-4B9A-BEF3-4B72F4617E51}"/>
    <cellStyle name="Comma 2 4" xfId="904" xr:uid="{BE25690F-F20F-427A-BDFD-49BD5F3E8C33}"/>
    <cellStyle name="Comma 3" xfId="879" xr:uid="{1FDC64D1-D166-4D01-93D7-CDAC3506ECAF}"/>
    <cellStyle name="Comma 4" xfId="867" xr:uid="{9F76E51C-017F-4666-894B-FB4E2D9DF3E8}"/>
    <cellStyle name="Comma 5" xfId="897" xr:uid="{77402D1E-5826-4B24-A6F4-69D6689EB973}"/>
    <cellStyle name="Currency" xfId="1" builtinId="4"/>
    <cellStyle name="Currency [0] 2" xfId="852" xr:uid="{2B88FF56-843C-414E-936C-5E1A1E5978B8}"/>
    <cellStyle name="Currency [0] 2 2" xfId="880" xr:uid="{8A58F064-6204-4808-B4DA-24A9F36559F0}"/>
    <cellStyle name="Currency [0] 2 3" xfId="909" xr:uid="{8E30C2EE-16B4-418A-9AD4-6CEF50B48AF0}"/>
    <cellStyle name="Currency 10" xfId="893" xr:uid="{4825791A-23AB-454A-A87B-54298129831E}"/>
    <cellStyle name="Currency 11" xfId="894" xr:uid="{100C49AE-48AC-4626-A2B6-991B60430245}"/>
    <cellStyle name="Currency 2" xfId="844" xr:uid="{60B89466-7781-4839-BCF3-E14C7A108D2E}"/>
    <cellStyle name="Currency 3" xfId="850" xr:uid="{AE1F712F-FDA4-4A2A-8502-4DB711FD48E3}"/>
    <cellStyle name="Currency 3 2" xfId="854" xr:uid="{2E568920-DE66-4198-9577-A78B0AA45A57}"/>
    <cellStyle name="Currency 3 2 2" xfId="872" xr:uid="{C1951D5B-A90A-445A-ACFA-389F85863D21}"/>
    <cellStyle name="Currency 3 2 3" xfId="902" xr:uid="{F34FC6FB-2647-4CF4-82CB-B9B5C7A900C4}"/>
    <cellStyle name="Currency 3 3" xfId="869" xr:uid="{EC956C90-E19D-434B-AC6D-4E36D7555311}"/>
    <cellStyle name="Currency 3 4" xfId="890" xr:uid="{3CFC4D64-B6F4-4389-8B0C-645517A32824}"/>
    <cellStyle name="Currency 3 5" xfId="899" xr:uid="{4812B501-2A8C-43A4-8EAF-969B7ECF71BC}"/>
    <cellStyle name="Currency 4" xfId="856" xr:uid="{F79B454C-31BD-4D93-B53D-E7E492BD1F07}"/>
    <cellStyle name="Currency 4 2" xfId="859" xr:uid="{71BCB9E8-B1E7-4657-B0E5-9B3A8BBD7229}"/>
    <cellStyle name="Currency 4 2 2" xfId="878" xr:uid="{F1164D52-B8E0-4EAB-85A8-9CB2241210A7}"/>
    <cellStyle name="Currency 4 2 3" xfId="886" xr:uid="{65F6FB15-28D3-4F74-AB4D-1CCC6B2E0505}"/>
    <cellStyle name="Currency 4 2 3 2" xfId="913" xr:uid="{3AA19A99-5202-414C-8A56-460F7128F5D1}"/>
    <cellStyle name="Currency 4 2 3 3" xfId="918" xr:uid="{349210F0-C91B-4E58-9DE8-69D1ED7954EB}"/>
    <cellStyle name="Currency 4 2 4" xfId="908" xr:uid="{B064DB97-C9F7-47F5-B29E-3632D6D5DC9F}"/>
    <cellStyle name="Currency 4 3" xfId="875" xr:uid="{D134D903-B6CC-4DA1-9886-AF60C1118185}"/>
    <cellStyle name="Currency 4 4" xfId="905" xr:uid="{357D2C6F-D189-4777-B38B-E34617AF26C6}"/>
    <cellStyle name="Currency 5" xfId="863" xr:uid="{5ABD7E76-16EB-4CB3-BCE2-ABCEF1A392DB}"/>
    <cellStyle name="Currency 6" xfId="865" xr:uid="{E3758AE4-D5D2-4700-8CAB-BCCF2B40ED77}"/>
    <cellStyle name="Currency 7" xfId="884" xr:uid="{557AA002-D9DB-47BE-A76C-0BB192EFC34C}"/>
    <cellStyle name="Currency 8" xfId="882" xr:uid="{2C5BD0E8-A8D3-43FC-9147-729F207AD375}"/>
    <cellStyle name="Currency 9" xfId="883" xr:uid="{4F385237-4D25-4C2E-AB64-D8207F55B893}"/>
    <cellStyle name="Followed Hyperlink" xfId="834" builtinId="9" hidden="1"/>
    <cellStyle name="Followed Hyperlink" xfId="596" builtinId="9" hidden="1"/>
    <cellStyle name="Followed Hyperlink" xfId="340" builtinId="9" hidden="1"/>
    <cellStyle name="Followed Hyperlink" xfId="191" builtinId="9" hidden="1"/>
    <cellStyle name="Followed Hyperlink" xfId="155" builtinId="9" hidden="1"/>
    <cellStyle name="Followed Hyperlink" xfId="300" builtinId="9" hidden="1"/>
    <cellStyle name="Followed Hyperlink" xfId="556" builtinId="9" hidden="1"/>
    <cellStyle name="Followed Hyperlink" xfId="812" builtinId="9" hidden="1"/>
    <cellStyle name="Followed Hyperlink" xfId="618" builtinId="9" hidden="1"/>
    <cellStyle name="Followed Hyperlink" xfId="362" builtinId="9" hidden="1"/>
    <cellStyle name="Followed Hyperlink" xfId="105" builtinId="9" hidden="1"/>
    <cellStyle name="Followed Hyperlink" xfId="51" builtinId="9" hidden="1"/>
    <cellStyle name="Followed Hyperlink" xfId="286" builtinId="9" hidden="1"/>
    <cellStyle name="Followed Hyperlink" xfId="542" builtinId="9" hidden="1"/>
    <cellStyle name="Followed Hyperlink" xfId="798" builtinId="9" hidden="1"/>
    <cellStyle name="Followed Hyperlink" xfId="632" builtinId="9" hidden="1"/>
    <cellStyle name="Followed Hyperlink" xfId="352" builtinId="9" hidden="1"/>
    <cellStyle name="Followed Hyperlink" xfId="312" builtinId="9" hidden="1"/>
    <cellStyle name="Followed Hyperlink" xfId="247" builtinId="9" hidden="1"/>
    <cellStyle name="Followed Hyperlink" xfId="424" builtinId="9" hidden="1"/>
    <cellStyle name="Followed Hyperlink" xfId="520" builtinId="9" hidden="1"/>
    <cellStyle name="Followed Hyperlink" xfId="776" builtinId="9" hidden="1"/>
    <cellStyle name="Followed Hyperlink" xfId="654" builtinId="9" hidden="1"/>
    <cellStyle name="Followed Hyperlink" xfId="398" builtinId="9" hidden="1"/>
    <cellStyle name="Followed Hyperlink" xfId="141" builtinId="9" hidden="1"/>
    <cellStyle name="Followed Hyperlink" xfId="49" builtinId="9" hidden="1"/>
    <cellStyle name="Followed Hyperlink" xfId="249" builtinId="9" hidden="1"/>
    <cellStyle name="Followed Hyperlink" xfId="506" builtinId="9" hidden="1"/>
    <cellStyle name="Followed Hyperlink" xfId="762" builtinId="9" hidden="1"/>
    <cellStyle name="Followed Hyperlink" xfId="668" builtinId="9" hidden="1"/>
    <cellStyle name="Followed Hyperlink" xfId="412" builtinId="9" hidden="1"/>
    <cellStyle name="Followed Hyperlink" xfId="143" builtinId="9" hidden="1"/>
    <cellStyle name="Followed Hyperlink" xfId="91" builtinId="9" hidden="1"/>
    <cellStyle name="Followed Hyperlink" xfId="59" builtinId="9" hidden="1"/>
    <cellStyle name="Followed Hyperlink" xfId="177" builtinId="9" hidden="1"/>
    <cellStyle name="Followed Hyperlink" xfId="338" builtinId="9" hidden="1"/>
    <cellStyle name="Followed Hyperlink" xfId="530" builtinId="9" hidden="1"/>
    <cellStyle name="Followed Hyperlink" xfId="690" builtinId="9" hidden="1"/>
    <cellStyle name="Followed Hyperlink" xfId="836" builtinId="9" hidden="1"/>
    <cellStyle name="Followed Hyperlink" xfId="644" builtinId="9" hidden="1"/>
    <cellStyle name="Followed Hyperlink" xfId="484" builtinId="9" hidden="1"/>
    <cellStyle name="Followed Hyperlink" xfId="324" builtinId="9" hidden="1"/>
    <cellStyle name="Followed Hyperlink" xfId="292" builtinId="9" hidden="1"/>
    <cellStyle name="Followed Hyperlink" xfId="804" builtinId="9" hidden="1"/>
    <cellStyle name="Followed Hyperlink" xfId="370" builtinId="9" hidden="1"/>
    <cellStyle name="Followed Hyperlink" xfId="310" builtinId="9" hidden="1"/>
    <cellStyle name="Followed Hyperlink" xfId="181" builtinId="9" hidden="1"/>
    <cellStyle name="Followed Hyperlink" xfId="55" builtinId="9" hidden="1"/>
    <cellStyle name="Followed Hyperlink" xfId="149" builtinId="9" hidden="1"/>
    <cellStyle name="Followed Hyperlink" xfId="374" builtinId="9" hidden="1"/>
    <cellStyle name="Followed Hyperlink" xfId="534" builtinId="9" hidden="1"/>
    <cellStyle name="Followed Hyperlink" xfId="598" builtinId="9" hidden="1"/>
    <cellStyle name="Followed Hyperlink" xfId="342" builtinId="9" hidden="1"/>
    <cellStyle name="Followed Hyperlink" xfId="502" builtinId="9" hidden="1"/>
    <cellStyle name="Followed Hyperlink" xfId="41" builtinId="9" hidden="1"/>
    <cellStyle name="Followed Hyperlink" xfId="117" builtinId="9" hidden="1"/>
    <cellStyle name="Followed Hyperlink" xfId="278" builtinId="9" hidden="1"/>
    <cellStyle name="Followed Hyperlink" xfId="241" builtinId="9" hidden="1"/>
    <cellStyle name="Followed Hyperlink" xfId="754" builtinId="9" hidden="1"/>
    <cellStyle name="Followed Hyperlink" xfId="420" builtinId="9" hidden="1"/>
    <cellStyle name="Followed Hyperlink" xfId="259" builtinId="9" hidden="1"/>
    <cellStyle name="Followed Hyperlink" xfId="452" builtinId="9" hidden="1"/>
    <cellStyle name="Followed Hyperlink" xfId="612" builtinId="9" hidden="1"/>
    <cellStyle name="Followed Hyperlink" xfId="772" builtinId="9" hidden="1"/>
    <cellStyle name="Followed Hyperlink" xfId="722" builtinId="9" hidden="1"/>
    <cellStyle name="Followed Hyperlink" xfId="562" builtinId="9" hidden="1"/>
    <cellStyle name="Followed Hyperlink" xfId="402" builtinId="9" hidden="1"/>
    <cellStyle name="Followed Hyperlink" xfId="209" builtinId="9" hidden="1"/>
    <cellStyle name="Followed Hyperlink" xfId="37" builtinId="9" hidden="1"/>
    <cellStyle name="Followed Hyperlink" xfId="139" builtinId="9" hidden="1"/>
    <cellStyle name="Followed Hyperlink" xfId="183" builtinId="9" hidden="1"/>
    <cellStyle name="Followed Hyperlink" xfId="348" builtinId="9" hidden="1"/>
    <cellStyle name="Followed Hyperlink" xfId="604" builtinId="9" hidden="1"/>
    <cellStyle name="Followed Hyperlink" xfId="826" builtinId="9" hidden="1"/>
    <cellStyle name="Followed Hyperlink" xfId="570" builtinId="9" hidden="1"/>
    <cellStyle name="Followed Hyperlink" xfId="314" builtinId="9" hidden="1"/>
    <cellStyle name="Followed Hyperlink" xfId="31" builtinId="9" hidden="1"/>
    <cellStyle name="Followed Hyperlink" xfId="77" builtinId="9" hidden="1"/>
    <cellStyle name="Followed Hyperlink" xfId="334" builtinId="9" hidden="1"/>
    <cellStyle name="Followed Hyperlink" xfId="590" builtinId="9" hidden="1"/>
    <cellStyle name="Followed Hyperlink" xfId="840" builtinId="9" hidden="1"/>
    <cellStyle name="Followed Hyperlink" xfId="584" builtinId="9" hidden="1"/>
    <cellStyle name="Followed Hyperlink" xfId="384" builtinId="9" hidden="1"/>
    <cellStyle name="Followed Hyperlink" xfId="263" builtinId="9" hidden="1"/>
    <cellStyle name="Followed Hyperlink" xfId="272" builtinId="9" hidden="1"/>
    <cellStyle name="Followed Hyperlink" xfId="392" builtinId="9" hidden="1"/>
    <cellStyle name="Followed Hyperlink" xfId="568" builtinId="9" hidden="1"/>
    <cellStyle name="Followed Hyperlink" xfId="824" builtinId="9" hidden="1"/>
    <cellStyle name="Followed Hyperlink" xfId="606" builtinId="9" hidden="1"/>
    <cellStyle name="Followed Hyperlink" xfId="350" builtinId="9" hidden="1"/>
    <cellStyle name="Followed Hyperlink" xfId="93" builtinId="9" hidden="1"/>
    <cellStyle name="Followed Hyperlink" xfId="43" builtinId="9" hidden="1"/>
    <cellStyle name="Followed Hyperlink" xfId="298" builtinId="9" hidden="1"/>
    <cellStyle name="Followed Hyperlink" xfId="554" builtinId="9" hidden="1"/>
    <cellStyle name="Followed Hyperlink" xfId="810" builtinId="9" hidden="1"/>
    <cellStyle name="Followed Hyperlink" xfId="620" builtinId="9" hidden="1"/>
    <cellStyle name="Followed Hyperlink" xfId="364" builtinId="9" hidden="1"/>
    <cellStyle name="Followed Hyperlink" xfId="175" builtinId="9" hidden="1"/>
    <cellStyle name="Followed Hyperlink" xfId="87" builtinId="9" hidden="1"/>
    <cellStyle name="Followed Hyperlink" xfId="276" builtinId="9" hidden="1"/>
    <cellStyle name="Followed Hyperlink" xfId="532" builtinId="9" hidden="1"/>
    <cellStyle name="Followed Hyperlink" xfId="788" builtinId="9" hidden="1"/>
    <cellStyle name="Followed Hyperlink" xfId="642" builtinId="9" hidden="1"/>
    <cellStyle name="Followed Hyperlink" xfId="386" builtinId="9" hidden="1"/>
    <cellStyle name="Followed Hyperlink" xfId="129" builtinId="9" hidden="1"/>
    <cellStyle name="Followed Hyperlink" xfId="67" builtinId="9" hidden="1"/>
    <cellStyle name="Followed Hyperlink" xfId="261" builtinId="9" hidden="1"/>
    <cellStyle name="Followed Hyperlink" xfId="518" builtinId="9" hidden="1"/>
    <cellStyle name="Followed Hyperlink" xfId="736" builtinId="9" hidden="1"/>
    <cellStyle name="Followed Hyperlink" xfId="790" builtinId="9" hidden="1"/>
    <cellStyle name="Followed Hyperlink" xfId="774" builtinId="9" hidden="1"/>
    <cellStyle name="Followed Hyperlink" xfId="608" builtinId="9" hidden="1"/>
    <cellStyle name="Followed Hyperlink" xfId="480" builtinId="9" hidden="1"/>
    <cellStyle name="Followed Hyperlink" xfId="592" builtinId="9" hidden="1"/>
    <cellStyle name="Followed Hyperlink" xfId="710" builtinId="9" hidden="1"/>
    <cellStyle name="Followed Hyperlink" xfId="806" builtinId="9" hidden="1"/>
    <cellStyle name="Followed Hyperlink" xfId="704" builtinId="9" hidden="1"/>
    <cellStyle name="Followed Hyperlink" xfId="486" builtinId="9" hidden="1"/>
    <cellStyle name="Followed Hyperlink" xfId="229" builtinId="9" hidden="1"/>
    <cellStyle name="Followed Hyperlink" xfId="15" builtinId="9" hidden="1"/>
    <cellStyle name="Followed Hyperlink" xfId="161" builtinId="9" hidden="1"/>
    <cellStyle name="Followed Hyperlink" xfId="418" builtinId="9" hidden="1"/>
    <cellStyle name="Followed Hyperlink" xfId="674" builtinId="9" hidden="1"/>
    <cellStyle name="Followed Hyperlink" xfId="756" builtinId="9" hidden="1"/>
    <cellStyle name="Followed Hyperlink" xfId="500" builtinId="9" hidden="1"/>
    <cellStyle name="Followed Hyperlink" xfId="243" builtinId="9" hidden="1"/>
    <cellStyle name="Followed Hyperlink" xfId="107" builtinId="9" hidden="1"/>
    <cellStyle name="Followed Hyperlink" xfId="151" builtinId="9" hidden="1"/>
    <cellStyle name="Followed Hyperlink" xfId="396" builtinId="9" hidden="1"/>
    <cellStyle name="Followed Hyperlink" xfId="652" builtinId="9" hidden="1"/>
    <cellStyle name="Followed Hyperlink" xfId="778" builtinId="9" hidden="1"/>
    <cellStyle name="Followed Hyperlink" xfId="522" builtinId="9" hidden="1"/>
    <cellStyle name="Followed Hyperlink" xfId="266" builtinId="9" hidden="1"/>
    <cellStyle name="Followed Hyperlink" xfId="63" builtinId="9" hidden="1"/>
    <cellStyle name="Followed Hyperlink" xfId="125" builtinId="9" hidden="1"/>
    <cellStyle name="Followed Hyperlink" xfId="382" builtinId="9" hidden="1"/>
    <cellStyle name="Followed Hyperlink" xfId="638" builtinId="9" hidden="1"/>
    <cellStyle name="Followed Hyperlink" xfId="792" builtinId="9" hidden="1"/>
    <cellStyle name="Followed Hyperlink" xfId="410" builtinId="9" hidden="1"/>
    <cellStyle name="Followed Hyperlink" xfId="282" builtinId="9" hidden="1"/>
    <cellStyle name="Followed Hyperlink" xfId="89" builtinId="9" hidden="1"/>
    <cellStyle name="Followed Hyperlink" xfId="25" builtinId="9" hidden="1"/>
    <cellStyle name="Followed Hyperlink" xfId="109" builtinId="9" hidden="1"/>
    <cellStyle name="Followed Hyperlink" xfId="302" builtinId="9" hidden="1"/>
    <cellStyle name="Followed Hyperlink" xfId="494" builtinId="9" hidden="1"/>
    <cellStyle name="Followed Hyperlink" xfId="622" builtinId="9" hidden="1"/>
    <cellStyle name="Followed Hyperlink" xfId="814" builtinId="9" hidden="1"/>
    <cellStyle name="Followed Hyperlink" xfId="680" builtinId="9" hidden="1"/>
    <cellStyle name="Followed Hyperlink" xfId="552" builtinId="9" hidden="1"/>
    <cellStyle name="Followed Hyperlink" xfId="360" builtinId="9" hidden="1"/>
    <cellStyle name="Followed Hyperlink" xfId="408" builtinId="9" hidden="1"/>
    <cellStyle name="Followed Hyperlink" xfId="280" builtinId="9" hidden="1"/>
    <cellStyle name="Followed Hyperlink" xfId="288" builtinId="9" hidden="1"/>
    <cellStyle name="Followed Hyperlink" xfId="456" builtinId="9" hidden="1"/>
    <cellStyle name="Followed Hyperlink" xfId="368" builtinId="9" hidden="1"/>
    <cellStyle name="Followed Hyperlink" xfId="536" builtinId="9" hidden="1"/>
    <cellStyle name="Followed Hyperlink" xfId="328" builtinId="9" hidden="1"/>
    <cellStyle name="Followed Hyperlink" xfId="231" builtinId="9" hidden="1"/>
    <cellStyle name="Followed Hyperlink" xfId="488" builtinId="9" hidden="1"/>
    <cellStyle name="Followed Hyperlink" xfId="686" builtinId="9" hidden="1"/>
    <cellStyle name="Followed Hyperlink" xfId="173" builtinId="9" hidden="1"/>
    <cellStyle name="Followed Hyperlink" xfId="217" builtinId="9" hidden="1"/>
    <cellStyle name="Followed Hyperlink" xfId="380" builtinId="9" hidden="1"/>
    <cellStyle name="Followed Hyperlink" xfId="508" builtinId="9" hidden="1"/>
    <cellStyle name="Followed Hyperlink" xfId="636" builtinId="9" hidden="1"/>
    <cellStyle name="Followed Hyperlink" xfId="828" builtinId="9" hidden="1"/>
    <cellStyle name="Followed Hyperlink" xfId="730" builtinId="9" hidden="1"/>
    <cellStyle name="Followed Hyperlink" xfId="602" builtinId="9" hidden="1"/>
    <cellStyle name="Followed Hyperlink" xfId="700" builtinId="9" hidden="1"/>
    <cellStyle name="Followed Hyperlink" xfId="187" builtinId="9" hidden="1"/>
    <cellStyle name="Followed Hyperlink" xfId="251" builtinId="9" hidden="1"/>
    <cellStyle name="Followed Hyperlink" xfId="119" builtinId="9" hidden="1"/>
    <cellStyle name="Followed Hyperlink" xfId="71" builtinId="9" hidden="1"/>
    <cellStyle name="Followed Hyperlink" xfId="159" builtinId="9" hidden="1"/>
    <cellStyle name="Followed Hyperlink" xfId="199" builtinId="9" hidden="1"/>
    <cellStyle name="Followed Hyperlink" xfId="99" builtinId="9" hidden="1"/>
    <cellStyle name="Followed Hyperlink" xfId="316" builtinId="9" hidden="1"/>
    <cellStyle name="Followed Hyperlink" xfId="163" builtinId="9" hidden="1"/>
    <cellStyle name="Followed Hyperlink" xfId="103" builtinId="9" hidden="1"/>
    <cellStyle name="Followed Hyperlink" xfId="538" builtinId="9" hidden="1"/>
    <cellStyle name="Followed Hyperlink" xfId="666" builtinId="9" hidden="1"/>
    <cellStyle name="Followed Hyperlink" xfId="794" builtinId="9" hidden="1"/>
    <cellStyle name="Followed Hyperlink" xfId="764" builtinId="9" hidden="1"/>
    <cellStyle name="Followed Hyperlink" xfId="572" builtinId="9" hidden="1"/>
    <cellStyle name="Followed Hyperlink" xfId="444" builtinId="9" hidden="1"/>
    <cellStyle name="Followed Hyperlink" xfId="474" builtinId="9" hidden="1"/>
    <cellStyle name="Followed Hyperlink" xfId="23" builtinId="9" hidden="1"/>
    <cellStyle name="Followed Hyperlink" xfId="430" builtinId="9" hidden="1"/>
    <cellStyle name="Followed Hyperlink" xfId="744" builtinId="9" hidden="1"/>
    <cellStyle name="Followed Hyperlink" xfId="448" builtinId="9" hidden="1"/>
    <cellStyle name="Followed Hyperlink" xfId="376" builtinId="9" hidden="1"/>
    <cellStyle name="Followed Hyperlink" xfId="600" builtinId="9" hidden="1"/>
    <cellStyle name="Followed Hyperlink" xfId="472" builtinId="9" hidden="1"/>
    <cellStyle name="Followed Hyperlink" xfId="416" builtinId="9" hidden="1"/>
    <cellStyle name="Followed Hyperlink" xfId="255" builtinId="9" hidden="1"/>
    <cellStyle name="Followed Hyperlink" xfId="215" builtinId="9" hidden="1"/>
    <cellStyle name="Followed Hyperlink" xfId="239" builtinId="9" hidden="1"/>
    <cellStyle name="Followed Hyperlink" xfId="400" builtinId="9" hidden="1"/>
    <cellStyle name="Followed Hyperlink" xfId="320" builtinId="9" hidden="1"/>
    <cellStyle name="Followed Hyperlink" xfId="616" builtinId="9" hidden="1"/>
    <cellStyle name="Followed Hyperlink" xfId="808" builtinId="9" hidden="1"/>
    <cellStyle name="Followed Hyperlink" xfId="750" builtinId="9" hidden="1"/>
    <cellStyle name="Followed Hyperlink" xfId="558" builtinId="9" hidden="1"/>
    <cellStyle name="Followed Hyperlink" xfId="366" builtinId="9" hidden="1"/>
    <cellStyle name="Followed Hyperlink" xfId="237" builtinId="9" hidden="1"/>
    <cellStyle name="Followed Hyperlink" xfId="39" builtinId="9" hidden="1"/>
    <cellStyle name="Followed Hyperlink" xfId="53" builtinId="9" hidden="1"/>
    <cellStyle name="Followed Hyperlink" xfId="153" builtinId="9" hidden="1"/>
    <cellStyle name="Followed Hyperlink" xfId="346" builtinId="9" hidden="1"/>
    <cellStyle name="Followed Hyperlink" xfId="664" builtinId="9" hidden="1"/>
    <cellStyle name="Followed Hyperlink" xfId="766" builtinId="9" hidden="1"/>
    <cellStyle name="Followed Hyperlink" xfId="510" builtinId="9" hidden="1"/>
    <cellStyle name="Followed Hyperlink" xfId="253" builtinId="9" hidden="1"/>
    <cellStyle name="Followed Hyperlink" xfId="57" builtinId="9" hidden="1"/>
    <cellStyle name="Followed Hyperlink" xfId="137" builtinId="9" hidden="1"/>
    <cellStyle name="Followed Hyperlink" xfId="394" builtinId="9" hidden="1"/>
    <cellStyle name="Followed Hyperlink" xfId="650" builtinId="9" hidden="1"/>
    <cellStyle name="Followed Hyperlink" xfId="780" builtinId="9" hidden="1"/>
    <cellStyle name="Followed Hyperlink" xfId="524" builtinId="9" hidden="1"/>
    <cellStyle name="Followed Hyperlink" xfId="268" builtinId="9" hidden="1"/>
    <cellStyle name="Followed Hyperlink" xfId="95" builtinId="9" hidden="1"/>
    <cellStyle name="Followed Hyperlink" xfId="167" builtinId="9" hidden="1"/>
    <cellStyle name="Followed Hyperlink" xfId="372" builtinId="9" hidden="1"/>
    <cellStyle name="Followed Hyperlink" xfId="628" builtinId="9" hidden="1"/>
    <cellStyle name="Followed Hyperlink" xfId="802" builtinId="9" hidden="1"/>
    <cellStyle name="Followed Hyperlink" xfId="546" builtinId="9" hidden="1"/>
    <cellStyle name="Followed Hyperlink" xfId="290" builtinId="9" hidden="1"/>
    <cellStyle name="Followed Hyperlink" xfId="47" builtinId="9" hidden="1"/>
    <cellStyle name="Followed Hyperlink" xfId="101" builtinId="9" hidden="1"/>
    <cellStyle name="Followed Hyperlink" xfId="358" builtinId="9" hidden="1"/>
    <cellStyle name="Followed Hyperlink" xfId="614" builtinId="9" hidden="1"/>
    <cellStyle name="Followed Hyperlink" xfId="800" builtinId="9" hidden="1"/>
    <cellStyle name="Followed Hyperlink" xfId="726" builtinId="9" hidden="1"/>
    <cellStyle name="Followed Hyperlink" xfId="720" builtinId="9" hidden="1"/>
    <cellStyle name="Followed Hyperlink" xfId="512" builtinId="9" hidden="1"/>
    <cellStyle name="Followed Hyperlink" xfId="528" builtinId="9" hidden="1"/>
    <cellStyle name="Followed Hyperlink" xfId="656" builtinId="9" hidden="1"/>
    <cellStyle name="Followed Hyperlink" xfId="694" builtinId="9" hidden="1"/>
    <cellStyle name="Followed Hyperlink" xfId="816" builtinId="9" hidden="1"/>
    <cellStyle name="Followed Hyperlink" xfId="646" builtinId="9" hidden="1"/>
    <cellStyle name="Followed Hyperlink" xfId="390" builtinId="9" hidden="1"/>
    <cellStyle name="Followed Hyperlink" xfId="133" builtinId="9" hidden="1"/>
    <cellStyle name="Followed Hyperlink" xfId="65" builtinId="9" hidden="1"/>
    <cellStyle name="Followed Hyperlink" xfId="257" builtinId="9" hidden="1"/>
    <cellStyle name="Followed Hyperlink" xfId="514" builtinId="9" hidden="1"/>
    <cellStyle name="Followed Hyperlink" xfId="770" builtinId="9" hidden="1"/>
    <cellStyle name="Followed Hyperlink" xfId="660" builtinId="9" hidden="1"/>
    <cellStyle name="Followed Hyperlink" xfId="404" builtinId="9" hidden="1"/>
    <cellStyle name="Followed Hyperlink" xfId="147" builtinId="9" hidden="1"/>
    <cellStyle name="Followed Hyperlink" xfId="111" builtinId="9" hidden="1"/>
    <cellStyle name="Followed Hyperlink" xfId="235" builtinId="9" hidden="1"/>
    <cellStyle name="Followed Hyperlink" xfId="492" builtinId="9" hidden="1"/>
    <cellStyle name="Followed Hyperlink" xfId="748" builtinId="9" hidden="1"/>
    <cellStyle name="Followed Hyperlink" xfId="682" builtinId="9" hidden="1"/>
    <cellStyle name="Followed Hyperlink" xfId="426" builtinId="9" hidden="1"/>
    <cellStyle name="Followed Hyperlink" xfId="169" builtinId="9" hidden="1"/>
    <cellStyle name="Followed Hyperlink" xfId="21" builtinId="9" hidden="1"/>
    <cellStyle name="Followed Hyperlink" xfId="221" builtinId="9" hidden="1"/>
    <cellStyle name="Followed Hyperlink" xfId="478" builtinId="9" hidden="1"/>
    <cellStyle name="Followed Hyperlink" xfId="734" builtinId="9" hidden="1"/>
    <cellStyle name="Followed Hyperlink" xfId="696" builtinId="9" hidden="1"/>
    <cellStyle name="Followed Hyperlink" xfId="304" builtinId="9" hidden="1"/>
    <cellStyle name="Followed Hyperlink" xfId="440" builtinId="9" hidden="1"/>
    <cellStyle name="Followed Hyperlink" xfId="207" builtinId="9" hidden="1"/>
    <cellStyle name="Followed Hyperlink" xfId="464" builtinId="9" hidden="1"/>
    <cellStyle name="Followed Hyperlink" xfId="296" builtinId="9" hidden="1"/>
    <cellStyle name="Followed Hyperlink" xfId="712" builtinId="9" hidden="1"/>
    <cellStyle name="Followed Hyperlink" xfId="718" builtinId="9" hidden="1"/>
    <cellStyle name="Followed Hyperlink" xfId="462" builtinId="9" hidden="1"/>
    <cellStyle name="Followed Hyperlink" xfId="205" builtinId="9" hidden="1"/>
    <cellStyle name="Followed Hyperlink" xfId="11" builtinId="9" hidden="1"/>
    <cellStyle name="Followed Hyperlink" xfId="185" builtinId="9" hidden="1"/>
    <cellStyle name="Followed Hyperlink" xfId="442" builtinId="9" hidden="1"/>
    <cellStyle name="Followed Hyperlink" xfId="698" builtinId="9" hidden="1"/>
    <cellStyle name="Followed Hyperlink" xfId="732" builtinId="9" hidden="1"/>
    <cellStyle name="Followed Hyperlink" xfId="476" builtinId="9" hidden="1"/>
    <cellStyle name="Followed Hyperlink" xfId="219" builtinId="9" hidden="1"/>
    <cellStyle name="Followed Hyperlink" xfId="79" builtinId="9" hidden="1"/>
    <cellStyle name="Followed Hyperlink" xfId="135" builtinId="9" hidden="1"/>
    <cellStyle name="Followed Hyperlink" xfId="145" builtinId="9" hidden="1"/>
    <cellStyle name="Followed Hyperlink" xfId="306" builtinId="9" hidden="1"/>
    <cellStyle name="Followed Hyperlink" xfId="466" builtinId="9" hidden="1"/>
    <cellStyle name="Followed Hyperlink" xfId="658" builtinId="9" hidden="1"/>
    <cellStyle name="Followed Hyperlink" xfId="818" builtinId="9" hidden="1"/>
    <cellStyle name="Followed Hyperlink" xfId="708" builtinId="9" hidden="1"/>
    <cellStyle name="Followed Hyperlink" xfId="516" builtinId="9" hidden="1"/>
    <cellStyle name="Followed Hyperlink" xfId="356" builtinId="9" hidden="1"/>
    <cellStyle name="Followed Hyperlink" xfId="115" builtinId="9" hidden="1"/>
    <cellStyle name="Followed Hyperlink" xfId="676" builtinId="9" hidden="1"/>
    <cellStyle name="Followed Hyperlink" xfId="498" builtinId="9" hidden="1"/>
    <cellStyle name="Followed Hyperlink" xfId="33" builtinId="9" hidden="1"/>
    <cellStyle name="Followed Hyperlink" xfId="213" builtinId="9" hidden="1"/>
    <cellStyle name="Followed Hyperlink" xfId="35" builtinId="9" hidden="1"/>
    <cellStyle name="Followed Hyperlink" xfId="9" builtinId="9" hidden="1"/>
    <cellStyle name="Followed Hyperlink" xfId="438" builtinId="9" hidden="1"/>
    <cellStyle name="Followed Hyperlink" xfId="566" builtinId="9" hidden="1"/>
    <cellStyle name="Followed Hyperlink" xfId="630" builtinId="9" hidden="1"/>
    <cellStyle name="Followed Hyperlink" xfId="406" builtinId="9" hidden="1"/>
    <cellStyle name="Followed Hyperlink" xfId="470" builtinId="9" hidden="1"/>
    <cellStyle name="Followed Hyperlink" xfId="17" builtinId="9" hidden="1"/>
    <cellStyle name="Followed Hyperlink" xfId="85" builtinId="9" hidden="1"/>
    <cellStyle name="Followed Hyperlink" xfId="245" builtinId="9" hidden="1"/>
    <cellStyle name="Followed Hyperlink" xfId="113" builtinId="9" hidden="1"/>
    <cellStyle name="Followed Hyperlink" xfId="626" builtinId="9" hidden="1"/>
    <cellStyle name="Followed Hyperlink" xfId="548" builtinId="9" hidden="1"/>
    <cellStyle name="Followed Hyperlink" xfId="227" builtinId="9" hidden="1"/>
    <cellStyle name="Followed Hyperlink" xfId="388" builtinId="9" hidden="1"/>
    <cellStyle name="Followed Hyperlink" xfId="580" builtinId="9" hidden="1"/>
    <cellStyle name="Followed Hyperlink" xfId="740" builtinId="9" hidden="1"/>
    <cellStyle name="Followed Hyperlink" xfId="786" builtinId="9" hidden="1"/>
    <cellStyle name="Followed Hyperlink" xfId="594" builtinId="9" hidden="1"/>
    <cellStyle name="Followed Hyperlink" xfId="434" builtinId="9" hidden="1"/>
    <cellStyle name="Followed Hyperlink" xfId="274" builtinId="9" hidden="1"/>
    <cellStyle name="Followed Hyperlink" xfId="81" builtinId="9" hidden="1"/>
    <cellStyle name="Followed Hyperlink" xfId="179" builtinId="9" hidden="1"/>
    <cellStyle name="Followed Hyperlink" xfId="123" builtinId="9" hidden="1"/>
    <cellStyle name="Followed Hyperlink" xfId="284" builtinId="9" hidden="1"/>
    <cellStyle name="Followed Hyperlink" xfId="540" builtinId="9" hidden="1"/>
    <cellStyle name="Followed Hyperlink" xfId="796" builtinId="9" hidden="1"/>
    <cellStyle name="Followed Hyperlink" xfId="634" builtinId="9" hidden="1"/>
    <cellStyle name="Followed Hyperlink" xfId="378" builtinId="9" hidden="1"/>
    <cellStyle name="Followed Hyperlink" xfId="121" builtinId="9" hidden="1"/>
    <cellStyle name="Followed Hyperlink" xfId="61" builtinId="9" hidden="1"/>
    <cellStyle name="Followed Hyperlink" xfId="270" builtinId="9" hidden="1"/>
    <cellStyle name="Followed Hyperlink" xfId="526" builtinId="9" hidden="1"/>
    <cellStyle name="Followed Hyperlink" xfId="782" builtinId="9" hidden="1"/>
    <cellStyle name="Followed Hyperlink" xfId="648" builtinId="9" hidden="1"/>
    <cellStyle name="Followed Hyperlink" xfId="336" builtinId="9" hidden="1"/>
    <cellStyle name="Followed Hyperlink" xfId="344" builtinId="9" hidden="1"/>
    <cellStyle name="Followed Hyperlink" xfId="223" builtinId="9" hidden="1"/>
    <cellStyle name="Followed Hyperlink" xfId="432" builtinId="9" hidden="1"/>
    <cellStyle name="Followed Hyperlink" xfId="504" builtinId="9" hidden="1"/>
    <cellStyle name="Followed Hyperlink" xfId="760" builtinId="9" hidden="1"/>
    <cellStyle name="Followed Hyperlink" xfId="670" builtinId="9" hidden="1"/>
    <cellStyle name="Followed Hyperlink" xfId="414" builtinId="9" hidden="1"/>
    <cellStyle name="Followed Hyperlink" xfId="157" builtinId="9" hidden="1"/>
    <cellStyle name="Followed Hyperlink" xfId="13" builtinId="9" hidden="1"/>
    <cellStyle name="Followed Hyperlink" xfId="233" builtinId="9" hidden="1"/>
    <cellStyle name="Followed Hyperlink" xfId="490" builtinId="9" hidden="1"/>
    <cellStyle name="Followed Hyperlink" xfId="746" builtinId="9" hidden="1"/>
    <cellStyle name="Followed Hyperlink" xfId="684" builtinId="9" hidden="1"/>
    <cellStyle name="Followed Hyperlink" xfId="428" builtinId="9" hidden="1"/>
    <cellStyle name="Followed Hyperlink" xfId="131" builtinId="9" hidden="1"/>
    <cellStyle name="Followed Hyperlink" xfId="83" builtinId="9" hidden="1"/>
    <cellStyle name="Followed Hyperlink" xfId="211" builtinId="9" hidden="1"/>
    <cellStyle name="Followed Hyperlink" xfId="468" builtinId="9" hidden="1"/>
    <cellStyle name="Followed Hyperlink" xfId="724" builtinId="9" hidden="1"/>
    <cellStyle name="Followed Hyperlink" xfId="706" builtinId="9" hidden="1"/>
    <cellStyle name="Followed Hyperlink" xfId="127" builtinId="9" hidden="1"/>
    <cellStyle name="Followed Hyperlink" xfId="308" builtinId="9" hidden="1"/>
    <cellStyle name="Followed Hyperlink" xfId="436" builtinId="9" hidden="1"/>
    <cellStyle name="Followed Hyperlink" xfId="692" builtinId="9" hidden="1"/>
    <cellStyle name="Followed Hyperlink" xfId="820" builtinId="9" hidden="1"/>
    <cellStyle name="Followed Hyperlink" xfId="738" builtinId="9" hidden="1"/>
    <cellStyle name="Followed Hyperlink" xfId="482" builtinId="9" hidden="1"/>
    <cellStyle name="Followed Hyperlink" xfId="354" builtinId="9" hidden="1"/>
    <cellStyle name="Followed Hyperlink" xfId="225" builtinId="9" hidden="1"/>
    <cellStyle name="Followed Hyperlink" xfId="19" builtinId="9" hidden="1"/>
    <cellStyle name="Followed Hyperlink" xfId="45" builtinId="9" hidden="1"/>
    <cellStyle name="Followed Hyperlink" xfId="165" builtinId="9" hidden="1"/>
    <cellStyle name="Followed Hyperlink" xfId="422" builtinId="9" hidden="1"/>
    <cellStyle name="Followed Hyperlink" xfId="550" builtinId="9" hidden="1"/>
    <cellStyle name="Followed Hyperlink" xfId="672" builtinId="9" hidden="1"/>
    <cellStyle name="Followed Hyperlink" xfId="832" builtinId="9" hidden="1"/>
    <cellStyle name="Followed Hyperlink" xfId="758" builtinId="9" hidden="1"/>
    <cellStyle name="Followed Hyperlink" xfId="678" builtinId="9" hidden="1"/>
    <cellStyle name="Followed Hyperlink" xfId="560" builtinId="9" hidden="1"/>
    <cellStyle name="Followed Hyperlink" xfId="624" builtinId="9" hidden="1"/>
    <cellStyle name="Followed Hyperlink" xfId="544" builtinId="9" hidden="1"/>
    <cellStyle name="Followed Hyperlink" xfId="640" builtinId="9" hidden="1"/>
    <cellStyle name="Followed Hyperlink" xfId="576" builtinId="9" hidden="1"/>
    <cellStyle name="Followed Hyperlink" xfId="784" builtinId="9" hidden="1"/>
    <cellStyle name="Followed Hyperlink" xfId="742" builtinId="9" hidden="1"/>
    <cellStyle name="Followed Hyperlink" xfId="822" builtinId="9" hidden="1"/>
    <cellStyle name="Followed Hyperlink" xfId="768" builtinId="9" hidden="1"/>
    <cellStyle name="Followed Hyperlink" xfId="582" builtinId="9" hidden="1"/>
    <cellStyle name="Followed Hyperlink" xfId="454" builtinId="9" hidden="1"/>
    <cellStyle name="Followed Hyperlink" xfId="326" builtinId="9" hidden="1"/>
    <cellStyle name="Followed Hyperlink" xfId="69" builtinId="9" hidden="1"/>
    <cellStyle name="Followed Hyperlink" xfId="5" builtinId="9" hidden="1"/>
    <cellStyle name="Followed Hyperlink" xfId="27" builtinId="9" hidden="1"/>
    <cellStyle name="Followed Hyperlink" xfId="322" builtinId="9" hidden="1"/>
    <cellStyle name="Followed Hyperlink" xfId="450" builtinId="9" hidden="1"/>
    <cellStyle name="Followed Hyperlink" xfId="578" builtinId="9" hidden="1"/>
    <cellStyle name="Followed Hyperlink" xfId="193" builtinId="9" hidden="1"/>
    <cellStyle name="Followed Hyperlink" xfId="197" builtinId="9" hidden="1"/>
    <cellStyle name="Followed Hyperlink" xfId="688" builtinId="9" hidden="1"/>
    <cellStyle name="Followed Hyperlink" xfId="662" builtinId="9" hidden="1"/>
    <cellStyle name="Followed Hyperlink" xfId="496" builtinId="9" hidden="1"/>
    <cellStyle name="Followed Hyperlink" xfId="838" builtinId="9" hidden="1"/>
    <cellStyle name="Followed Hyperlink" xfId="752" builtinId="9" hidden="1"/>
    <cellStyle name="Followed Hyperlink" xfId="294" builtinId="9" hidden="1"/>
    <cellStyle name="Followed Hyperlink" xfId="97" builtinId="9" hidden="1"/>
    <cellStyle name="Followed Hyperlink" xfId="610" builtinId="9" hidden="1"/>
    <cellStyle name="Followed Hyperlink" xfId="564" builtinId="9" hidden="1"/>
    <cellStyle name="Followed Hyperlink" xfId="171" builtinId="9" hidden="1"/>
    <cellStyle name="Followed Hyperlink" xfId="201" builtinId="9" hidden="1"/>
    <cellStyle name="Followed Hyperlink" xfId="330" builtinId="9" hidden="1"/>
    <cellStyle name="Followed Hyperlink" xfId="458" builtinId="9" hidden="1"/>
    <cellStyle name="Followed Hyperlink" xfId="586" builtinId="9" hidden="1"/>
    <cellStyle name="Followed Hyperlink" xfId="714" builtinId="9" hidden="1"/>
    <cellStyle name="Followed Hyperlink" xfId="716" builtinId="9" hidden="1"/>
    <cellStyle name="Followed Hyperlink" xfId="588" builtinId="9" hidden="1"/>
    <cellStyle name="Followed Hyperlink" xfId="460" builtinId="9" hidden="1"/>
    <cellStyle name="Followed Hyperlink" xfId="332" builtinId="9" hidden="1"/>
    <cellStyle name="Followed Hyperlink" xfId="203" builtinId="9" hidden="1"/>
    <cellStyle name="Followed Hyperlink" xfId="195" builtinId="9" hidden="1"/>
    <cellStyle name="Followed Hyperlink" xfId="75" builtinId="9" hidden="1"/>
    <cellStyle name="Followed Hyperlink" xfId="842" builtinId="9" hidden="1"/>
    <cellStyle name="Followed Hyperlink" xfId="446" builtinId="9" hidden="1"/>
    <cellStyle name="Followed Hyperlink" xfId="318" builtinId="9" hidden="1"/>
    <cellStyle name="Followed Hyperlink" xfId="189" builtinId="9" hidden="1"/>
    <cellStyle name="Followed Hyperlink" xfId="7" builtinId="9" hidden="1"/>
    <cellStyle name="Followed Hyperlink" xfId="73" builtinId="9" hidden="1"/>
    <cellStyle name="Followed Hyperlink" xfId="29" builtinId="9" hidden="1"/>
    <cellStyle name="Followed Hyperlink" xfId="702" builtinId="9" hidden="1"/>
    <cellStyle name="Followed Hyperlink" xfId="574" builtinId="9" hidden="1"/>
    <cellStyle name="Followed Hyperlink" xfId="830" builtinId="9" hidden="1"/>
    <cellStyle name="Followed Hyperlink" xfId="728" builtinId="9" hidden="1"/>
    <cellStyle name="Hyperlink" xfId="395" builtinId="8" hidden="1"/>
    <cellStyle name="Hyperlink" xfId="347" builtinId="8" hidden="1"/>
    <cellStyle name="Hyperlink" xfId="353" builtinId="8" hidden="1"/>
    <cellStyle name="Hyperlink" xfId="361" builtinId="8" hidden="1"/>
    <cellStyle name="Hyperlink" xfId="373" builtinId="8" hidden="1"/>
    <cellStyle name="Hyperlink" xfId="385" builtinId="8" hidden="1"/>
    <cellStyle name="Hyperlink" xfId="387" builtinId="8" hidden="1"/>
    <cellStyle name="Hyperlink" xfId="339" builtinId="8" hidden="1"/>
    <cellStyle name="Hyperlink" xfId="341" builtinId="8" hidden="1"/>
    <cellStyle name="Hyperlink" xfId="321" builtinId="8" hidden="1"/>
    <cellStyle name="Hyperlink" xfId="437" builtinId="8" hidden="1"/>
    <cellStyle name="Hyperlink" xfId="443" builtinId="8" hidden="1"/>
    <cellStyle name="Hyperlink" xfId="457" builtinId="8" hidden="1"/>
    <cellStyle name="Hyperlink" xfId="467" builtinId="8" hidden="1"/>
    <cellStyle name="Hyperlink" xfId="469" builtinId="8" hidden="1"/>
    <cellStyle name="Hyperlink" xfId="413" builtinId="8" hidden="1"/>
    <cellStyle name="Hyperlink" xfId="427" builtinId="8" hidden="1"/>
    <cellStyle name="Hyperlink" xfId="403" builtinId="8" hidden="1"/>
    <cellStyle name="Hyperlink" xfId="411" builtinId="8" hidden="1"/>
    <cellStyle name="Hyperlink" xfId="425" builtinId="8" hidden="1"/>
    <cellStyle name="Hyperlink" xfId="473" builtinId="8" hidden="1"/>
    <cellStyle name="Hyperlink" xfId="451" builtinId="8" hidden="1"/>
    <cellStyle name="Hyperlink" xfId="333" builtinId="8" hidden="1"/>
    <cellStyle name="Hyperlink" xfId="377" builtinId="8" hidden="1"/>
    <cellStyle name="Hyperlink" xfId="357" builtinId="8" hidden="1"/>
    <cellStyle name="Hyperlink" xfId="391" builtinId="8" hidden="1"/>
    <cellStyle name="Hyperlink" xfId="779" builtinId="8" hidden="1"/>
    <cellStyle name="Hyperlink" xfId="547" builtinId="8" hidden="1"/>
    <cellStyle name="Hyperlink" xfId="681" builtinId="8" hidden="1"/>
    <cellStyle name="Hyperlink" xfId="513" builtinId="8" hidden="1"/>
    <cellStyle name="Hyperlink" xfId="465" builtinId="8" hidden="1"/>
    <cellStyle name="Hyperlink" xfId="309" builtinId="8" hidden="1"/>
    <cellStyle name="Hyperlink" xfId="511" builtinId="8" hidden="1"/>
    <cellStyle name="Hyperlink" xfId="224" builtinId="8" hidden="1"/>
    <cellStyle name="Hyperlink" xfId="727" builtinId="8" hidden="1"/>
    <cellStyle name="Hyperlink" xfId="791" builtinId="8" hidden="1"/>
    <cellStyle name="Hyperlink" xfId="835" builtinId="8" hidden="1"/>
    <cellStyle name="Hyperlink" xfId="277" builtinId="8" hidden="1"/>
    <cellStyle name="Hyperlink" xfId="206" builtinId="8" hidden="1"/>
    <cellStyle name="Hyperlink" xfId="305" builtinId="8" hidden="1"/>
    <cellStyle name="Hyperlink" xfId="258" builtinId="8" hidden="1"/>
    <cellStyle name="Hyperlink" xfId="240" builtinId="8" hidden="1"/>
    <cellStyle name="Hyperlink" xfId="214" builtinId="8" hidden="1"/>
    <cellStyle name="Hyperlink" xfId="170" builtinId="8" hidden="1"/>
    <cellStyle name="Hyperlink" xfId="156" builtinId="8" hidden="1"/>
    <cellStyle name="Hyperlink" xfId="311" builtinId="8" hidden="1"/>
    <cellStyle name="Hyperlink" xfId="463" builtinId="8" hidden="1"/>
    <cellStyle name="Hyperlink" xfId="80" builtinId="8" hidden="1"/>
    <cellStyle name="Hyperlink" xfId="110" builtinId="8" hidden="1"/>
    <cellStyle name="Hyperlink" xfId="256" builtinId="8" hidden="1"/>
    <cellStyle name="Hyperlink" xfId="773" builtinId="8" hidden="1"/>
    <cellStyle name="Hyperlink" xfId="729" builtinId="8" hidden="1"/>
    <cellStyle name="Hyperlink" xfId="220" builtinId="8" hidden="1"/>
    <cellStyle name="Hyperlink" xfId="182" builtinId="8" hidden="1"/>
    <cellStyle name="Hyperlink" xfId="365" builtinId="8" hidden="1"/>
    <cellStyle name="Hyperlink" xfId="515" builtinId="8" hidden="1"/>
    <cellStyle name="Hyperlink" xfId="587" builtinId="8" hidden="1"/>
    <cellStyle name="Hyperlink" xfId="659" builtinId="8" hidden="1"/>
    <cellStyle name="Hyperlink" xfId="28" builtinId="8" hidden="1"/>
    <cellStyle name="Hyperlink" xfId="68" builtinId="8" hidden="1"/>
    <cellStyle name="Hyperlink" xfId="327" builtinId="8" hidden="1"/>
    <cellStyle name="Hyperlink" xfId="70" builtinId="8" hidden="1"/>
    <cellStyle name="Hyperlink" xfId="84" builtinId="8" hidden="1"/>
    <cellStyle name="Hyperlink" xfId="106" builtinId="8" hidden="1"/>
    <cellStyle name="Hyperlink" xfId="50" builtinId="8" hidden="1"/>
    <cellStyle name="Hyperlink" xfId="132" builtinId="8" hidden="1"/>
    <cellStyle name="Hyperlink" xfId="301" builtinId="8" hidden="1"/>
    <cellStyle name="Hyperlink" xfId="461" builtinId="8" hidden="1"/>
    <cellStyle name="Hyperlink" xfId="433" builtinId="8" hidden="1"/>
    <cellStyle name="Hyperlink" xfId="417" builtinId="8" hidden="1"/>
    <cellStyle name="Hyperlink" xfId="455" builtinId="8" hidden="1"/>
    <cellStyle name="Hyperlink" xfId="487" builtinId="8" hidden="1"/>
    <cellStyle name="Hyperlink" xfId="615" builtinId="8" hidden="1"/>
    <cellStyle name="Hyperlink" xfId="711" builtinId="8" hidden="1"/>
    <cellStyle name="Hyperlink" xfId="839" builtinId="8" hidden="1"/>
    <cellStyle name="Hyperlink" xfId="833" builtinId="8" hidden="1"/>
    <cellStyle name="Hyperlink" xfId="789" builtinId="8" hidden="1"/>
    <cellStyle name="Hyperlink" xfId="747" builtinId="8" hidden="1"/>
    <cellStyle name="Hyperlink" xfId="715" builtinId="8" hidden="1"/>
    <cellStyle name="Hyperlink" xfId="489" builtinId="8" hidden="1"/>
    <cellStyle name="Hyperlink" xfId="497" builtinId="8" hidden="1"/>
    <cellStyle name="Hyperlink" xfId="505" builtinId="8" hidden="1"/>
    <cellStyle name="Hyperlink" xfId="521" builtinId="8" hidden="1"/>
    <cellStyle name="Hyperlink" xfId="525" builtinId="8" hidden="1"/>
    <cellStyle name="Hyperlink" xfId="539" builtinId="8" hidden="1"/>
    <cellStyle name="Hyperlink" xfId="545" builtinId="8" hidden="1"/>
    <cellStyle name="Hyperlink" xfId="553" builtinId="8" hidden="1"/>
    <cellStyle name="Hyperlink" xfId="557" builtinId="8" hidden="1"/>
    <cellStyle name="Hyperlink" xfId="579" builtinId="8" hidden="1"/>
    <cellStyle name="Hyperlink" xfId="581" builtinId="8" hidden="1"/>
    <cellStyle name="Hyperlink" xfId="589" builtinId="8" hidden="1"/>
    <cellStyle name="Hyperlink" xfId="603" builtinId="8" hidden="1"/>
    <cellStyle name="Hyperlink" xfId="611" builtinId="8" hidden="1"/>
    <cellStyle name="Hyperlink" xfId="617" builtinId="8" hidden="1"/>
    <cellStyle name="Hyperlink" xfId="635" builtinId="8" hidden="1"/>
    <cellStyle name="Hyperlink" xfId="637" builtinId="8" hidden="1"/>
    <cellStyle name="Hyperlink" xfId="649" builtinId="8" hidden="1"/>
    <cellStyle name="Hyperlink" xfId="653" builtinId="8" hidden="1"/>
    <cellStyle name="Hyperlink" xfId="673" builtinId="8" hidden="1"/>
    <cellStyle name="Hyperlink" xfId="675" builtinId="8" hidden="1"/>
    <cellStyle name="Hyperlink" xfId="689" builtinId="8" hidden="1"/>
    <cellStyle name="Hyperlink" xfId="691" builtinId="8" hidden="1"/>
    <cellStyle name="Hyperlink" xfId="701" builtinId="8" hidden="1"/>
    <cellStyle name="Hyperlink" xfId="661" builtinId="8" hidden="1"/>
    <cellStyle name="Hyperlink" xfId="641" builtinId="8" hidden="1"/>
    <cellStyle name="Hyperlink" xfId="577" builtinId="8" hidden="1"/>
    <cellStyle name="Hyperlink" xfId="491" builtinId="8" hidden="1"/>
    <cellStyle name="Hyperlink" xfId="389" builtinId="8" hidden="1"/>
    <cellStyle name="Hyperlink" xfId="619" builtinId="8" hidden="1"/>
    <cellStyle name="Hyperlink" xfId="601" builtinId="8" hidden="1"/>
    <cellStyle name="Hyperlink" xfId="565" builtinId="8" hidden="1"/>
    <cellStyle name="Hyperlink" xfId="531" builtinId="8" hidden="1"/>
    <cellStyle name="Hyperlink" xfId="743" builtinId="8" hidden="1"/>
    <cellStyle name="Hyperlink" xfId="423" builtinId="8" hidden="1"/>
    <cellStyle name="Hyperlink" xfId="12" builtinId="8" hidden="1"/>
    <cellStyle name="Hyperlink" xfId="10" builtinId="8" hidden="1"/>
    <cellStyle name="Hyperlink" xfId="24" builtinId="8" hidden="1"/>
    <cellStyle name="Hyperlink" xfId="46" builtinId="8" hidden="1"/>
    <cellStyle name="Hyperlink" xfId="78" builtinId="8" hidden="1"/>
    <cellStyle name="Hyperlink" xfId="102" builtinId="8" hidden="1"/>
    <cellStyle name="Hyperlink" xfId="86" builtinId="8" hidden="1"/>
    <cellStyle name="Hyperlink" xfId="222" builtinId="8" hidden="1"/>
    <cellStyle name="Hyperlink" xfId="287" builtinId="8" hidden="1"/>
    <cellStyle name="Hyperlink" xfId="283" builtinId="8" hidden="1"/>
    <cellStyle name="Hyperlink" xfId="236" builtinId="8" hidden="1"/>
    <cellStyle name="Hyperlink" xfId="210" builtinId="8" hidden="1"/>
    <cellStyle name="Hyperlink" xfId="200" builtinId="8" hidden="1"/>
    <cellStyle name="Hyperlink" xfId="164" builtinId="8" hidden="1"/>
    <cellStyle name="Hyperlink" xfId="154" builtinId="8" hidden="1"/>
    <cellStyle name="Hyperlink" xfId="246" builtinId="8" hidden="1"/>
    <cellStyle name="Hyperlink" xfId="30" builtinId="8" hidden="1"/>
    <cellStyle name="Hyperlink" xfId="697" builtinId="8" hidden="1"/>
    <cellStyle name="Hyperlink" xfId="713" builtinId="8" hidden="1"/>
    <cellStyle name="Hyperlink" xfId="613" builtinId="8" hidden="1"/>
    <cellStyle name="Hyperlink" xfId="563" builtinId="8" hidden="1"/>
    <cellStyle name="Hyperlink" xfId="517" builtinId="8" hidden="1"/>
    <cellStyle name="Hyperlink" xfId="551" builtinId="8" hidden="1"/>
    <cellStyle name="Hyperlink" xfId="349" builtinId="8" hidden="1"/>
    <cellStyle name="Hyperlink" xfId="623" builtinId="8" hidden="1"/>
    <cellStyle name="Hyperlink" xfId="759" builtinId="8" hidden="1"/>
    <cellStyle name="Hyperlink" xfId="799" builtinId="8" hidden="1"/>
    <cellStyle name="Hyperlink" xfId="825" builtinId="8" hidden="1"/>
    <cellStyle name="Hyperlink" xfId="250" builtinId="8" hidden="1"/>
    <cellStyle name="Hyperlink" xfId="238" builtinId="8" hidden="1"/>
    <cellStyle name="Hyperlink" xfId="307" builtinId="8" hidden="1"/>
    <cellStyle name="Hyperlink" xfId="262" builtinId="8" hidden="1"/>
    <cellStyle name="Hyperlink" xfId="248" builtinId="8" hidden="1"/>
    <cellStyle name="Hyperlink" xfId="234" builtinId="8" hidden="1"/>
    <cellStyle name="Hyperlink" xfId="180" builtinId="8" hidden="1"/>
    <cellStyle name="Hyperlink" xfId="150" builtinId="8" hidden="1"/>
    <cellStyle name="Hyperlink" xfId="138" builtinId="8" hidden="1"/>
    <cellStyle name="Hyperlink" xfId="439" builtinId="8" hidden="1"/>
    <cellStyle name="Hyperlink" xfId="479" builtinId="8" hidden="1"/>
    <cellStyle name="Hyperlink" xfId="66" builtinId="8" hidden="1"/>
    <cellStyle name="Hyperlink" xfId="6" builtinId="8" hidden="1"/>
    <cellStyle name="Hyperlink" xfId="158" builtinId="8" hidden="1"/>
    <cellStyle name="Hyperlink" xfId="647" builtinId="8" hidden="1"/>
    <cellStyle name="Hyperlink" xfId="523" builtinId="8" hidden="1"/>
    <cellStyle name="Hyperlink" xfId="621" builtinId="8" hidden="1"/>
    <cellStyle name="Hyperlink" xfId="683" builtinId="8" hidden="1"/>
    <cellStyle name="Hyperlink" xfId="355" builtinId="8" hidden="1"/>
    <cellStyle name="Hyperlink" xfId="337" builtinId="8" hidden="1"/>
    <cellStyle name="Hyperlink" xfId="345" builtinId="8" hidden="1"/>
    <cellStyle name="Hyperlink" xfId="381" builtinId="8" hidden="1"/>
    <cellStyle name="Hyperlink" xfId="669" builtinId="8" hidden="1"/>
    <cellStyle name="Hyperlink" xfId="208" builtinId="8" hidden="1"/>
    <cellStyle name="Hyperlink" xfId="787" builtinId="8" hidden="1"/>
    <cellStyle name="Hyperlink" xfId="741" builtinId="8" hidden="1"/>
    <cellStyle name="Hyperlink" xfId="753" builtinId="8" hidden="1"/>
    <cellStyle name="Hyperlink" xfId="763" builtinId="8" hidden="1"/>
    <cellStyle name="Hyperlink" xfId="731" builtinId="8" hidden="1"/>
    <cellStyle name="Hyperlink" xfId="739" builtinId="8" hidden="1"/>
    <cellStyle name="Hyperlink" xfId="717" builtinId="8" hidden="1"/>
    <cellStyle name="Hyperlink" xfId="733" builtinId="8" hidden="1"/>
    <cellStyle name="Hyperlink" xfId="761" builtinId="8" hidden="1"/>
    <cellStyle name="Hyperlink" xfId="803" builtinId="8" hidden="1"/>
    <cellStyle name="Hyperlink" xfId="785" builtinId="8" hidden="1"/>
    <cellStyle name="Hyperlink" xfId="535" builtinId="8" hidden="1"/>
    <cellStyle name="Hyperlink" xfId="663" builtinId="8" hidden="1"/>
    <cellStyle name="Hyperlink" xfId="831" builtinId="8" hidden="1"/>
    <cellStyle name="Hyperlink" xfId="765" builtinId="8" hidden="1"/>
    <cellStyle name="Hyperlink" xfId="781" builtinId="8" hidden="1"/>
    <cellStyle name="Hyperlink" xfId="793" builtinId="8" hidden="1"/>
    <cellStyle name="Hyperlink" xfId="797" builtinId="8" hidden="1"/>
    <cellStyle name="Hyperlink" xfId="805" builtinId="8" hidden="1"/>
    <cellStyle name="Hyperlink" xfId="607" builtinId="8" hidden="1"/>
    <cellStyle name="Hyperlink" xfId="591" builtinId="8" hidden="1"/>
    <cellStyle name="Hyperlink" xfId="559" builtinId="8" hidden="1"/>
    <cellStyle name="Hyperlink" xfId="639" builtinId="8" hidden="1"/>
    <cellStyle name="Hyperlink" xfId="631" builtinId="8" hidden="1"/>
    <cellStyle name="Hyperlink" xfId="687" builtinId="8" hidden="1"/>
    <cellStyle name="Hyperlink" xfId="567" builtinId="8" hidden="1"/>
    <cellStyle name="Hyperlink" xfId="809" builtinId="8" hidden="1"/>
    <cellStyle name="Hyperlink" xfId="777" builtinId="8" hidden="1"/>
    <cellStyle name="Hyperlink" xfId="575" builtinId="8" hidden="1"/>
    <cellStyle name="Hyperlink" xfId="817" builtinId="8" hidden="1"/>
    <cellStyle name="Hyperlink" xfId="721" builtinId="8" hidden="1"/>
    <cellStyle name="Hyperlink" xfId="755" builtinId="8" hidden="1"/>
    <cellStyle name="Hyperlink" xfId="819" builtinId="8" hidden="1"/>
    <cellStyle name="Hyperlink" xfId="331" builtinId="8" hidden="1"/>
    <cellStyle name="Hyperlink" xfId="453" builtinId="8" hidden="1"/>
    <cellStyle name="Hyperlink" xfId="737" builtinId="8" hidden="1"/>
    <cellStyle name="Hyperlink" xfId="52" builtinId="8" hidden="1"/>
    <cellStyle name="Hyperlink" xfId="343" builtinId="8" hidden="1"/>
    <cellStyle name="Hyperlink" xfId="194" builtinId="8" hidden="1"/>
    <cellStyle name="Hyperlink" xfId="291" builtinId="8" hidden="1"/>
    <cellStyle name="Hyperlink" xfId="152" builtinId="8" hidden="1"/>
    <cellStyle name="Hyperlink" xfId="719" builtinId="8" hidden="1"/>
    <cellStyle name="Hyperlink" xfId="769" builtinId="8" hidden="1"/>
    <cellStyle name="Hyperlink" xfId="667" builtinId="8" hidden="1"/>
    <cellStyle name="Hyperlink" xfId="120" builtinId="8" hidden="1"/>
    <cellStyle name="Hyperlink" xfId="192" builtinId="8" hidden="1"/>
    <cellStyle name="Hyperlink" xfId="265" builtinId="8" hidden="1"/>
    <cellStyle name="Hyperlink" xfId="76" builtinId="8" hidden="1"/>
    <cellStyle name="Hyperlink" xfId="38" builtinId="8" hidden="1"/>
    <cellStyle name="Hyperlink" xfId="16" builtinId="8" hidden="1"/>
    <cellStyle name="Hyperlink" xfId="757" builtinId="8" hidden="1"/>
    <cellStyle name="Hyperlink" xfId="665" builtinId="8" hidden="1"/>
    <cellStyle name="Hyperlink" xfId="533" builtinId="8" hidden="1"/>
    <cellStyle name="Hyperlink" xfId="709" builtinId="8" hidden="1"/>
    <cellStyle name="Hyperlink" xfId="685" builtinId="8" hidden="1"/>
    <cellStyle name="Hyperlink" xfId="651" builtinId="8" hidden="1"/>
    <cellStyle name="Hyperlink" xfId="627" builtinId="8" hidden="1"/>
    <cellStyle name="Hyperlink" xfId="593" builtinId="8" hidden="1"/>
    <cellStyle name="Hyperlink" xfId="573" builtinId="8" hidden="1"/>
    <cellStyle name="Hyperlink" xfId="541" builtinId="8" hidden="1"/>
    <cellStyle name="Hyperlink" xfId="507" builtinId="8" hidden="1"/>
    <cellStyle name="Hyperlink" xfId="483" builtinId="8" hidden="1"/>
    <cellStyle name="Hyperlink" xfId="811" builtinId="8" hidden="1"/>
    <cellStyle name="Hyperlink" xfId="679" builtinId="8" hidden="1"/>
    <cellStyle name="Hyperlink" xfId="401" builtinId="8" hidden="1"/>
    <cellStyle name="Hyperlink" xfId="477" builtinId="8" hidden="1"/>
    <cellStyle name="Hyperlink" xfId="22" builtinId="8" hidden="1"/>
    <cellStyle name="Hyperlink" xfId="20" builtinId="8" hidden="1"/>
    <cellStyle name="Hyperlink" xfId="555" builtinId="8" hidden="1"/>
    <cellStyle name="Hyperlink" xfId="807" builtinId="8" hidden="1"/>
    <cellStyle name="Hyperlink" xfId="671" builtinId="8" hidden="1"/>
    <cellStyle name="Hyperlink" xfId="56" builtinId="8" hidden="1"/>
    <cellStyle name="Hyperlink" xfId="399" builtinId="8" hidden="1"/>
    <cellStyle name="Hyperlink" xfId="196" builtinId="8" hidden="1"/>
    <cellStyle name="Hyperlink" xfId="281" builtinId="8" hidden="1"/>
    <cellStyle name="Hyperlink" xfId="319" builtinId="8" hidden="1"/>
    <cellStyle name="Hyperlink" xfId="495" builtinId="8" hidden="1"/>
    <cellStyle name="Hyperlink" xfId="379" builtinId="8" hidden="1"/>
    <cellStyle name="Hyperlink" xfId="609" builtinId="8" hidden="1"/>
    <cellStyle name="Hyperlink" xfId="481" builtinId="8" hidden="1"/>
    <cellStyle name="Hyperlink" xfId="323" builtinId="8" hidden="1"/>
    <cellStyle name="Hyperlink" xfId="397" builtinId="8" hidden="1"/>
    <cellStyle name="Hyperlink" xfId="421" builtinId="8" hidden="1"/>
    <cellStyle name="Hyperlink" xfId="459" builtinId="8" hidden="1"/>
    <cellStyle name="Hyperlink" xfId="435" builtinId="8" hidden="1"/>
    <cellStyle name="Hyperlink" xfId="329" builtinId="8" hidden="1"/>
    <cellStyle name="Hyperlink" xfId="371" builtinId="8" hidden="1"/>
    <cellStyle name="Hyperlink" xfId="449" builtinId="8" hidden="1"/>
    <cellStyle name="Hyperlink" xfId="26" builtinId="8" hidden="1"/>
    <cellStyle name="Hyperlink" xfId="40" builtinId="8" hidden="1"/>
    <cellStyle name="Hyperlink" xfId="124" builtinId="8" hidden="1"/>
    <cellStyle name="Hyperlink" xfId="100" builtinId="8" hidden="1"/>
    <cellStyle name="Hyperlink" xfId="90" builtinId="8" hidden="1"/>
    <cellStyle name="Hyperlink" xfId="527" builtinId="8" hidden="1"/>
    <cellStyle name="Hyperlink" xfId="503" builtinId="8" hidden="1"/>
    <cellStyle name="Hyperlink" xfId="447" builtinId="8" hidden="1"/>
    <cellStyle name="Hyperlink" xfId="431" builtinId="8" hidden="1"/>
    <cellStyle name="Hyperlink" xfId="415" builtinId="8" hidden="1"/>
    <cellStyle name="Hyperlink" xfId="367" builtinId="8" hidden="1"/>
    <cellStyle name="Hyperlink" xfId="351" builtinId="8" hidden="1"/>
    <cellStyle name="Hyperlink" xfId="335" builtinId="8" hidden="1"/>
    <cellStyle name="Hyperlink" xfId="134" builtinId="8" hidden="1"/>
    <cellStyle name="Hyperlink" xfId="144" builtinId="8" hidden="1"/>
    <cellStyle name="Hyperlink" xfId="160" builtinId="8" hidden="1"/>
    <cellStyle name="Hyperlink" xfId="162" builtinId="8" hidden="1"/>
    <cellStyle name="Hyperlink" xfId="168" builtinId="8" hidden="1"/>
    <cellStyle name="Hyperlink" xfId="176" builtinId="8" hidden="1"/>
    <cellStyle name="Hyperlink" xfId="184" builtinId="8" hidden="1"/>
    <cellStyle name="Hyperlink" xfId="188" builtinId="8" hidden="1"/>
    <cellStyle name="Hyperlink" xfId="204" builtinId="8" hidden="1"/>
    <cellStyle name="Hyperlink" xfId="212" builtinId="8" hidden="1"/>
    <cellStyle name="Hyperlink" xfId="216" builtinId="8" hidden="1"/>
    <cellStyle name="Hyperlink" xfId="230" builtinId="8" hidden="1"/>
    <cellStyle name="Hyperlink" xfId="232" builtinId="8" hidden="1"/>
    <cellStyle name="Hyperlink" xfId="242" builtinId="8" hidden="1"/>
    <cellStyle name="Hyperlink" xfId="244" builtinId="8" hidden="1"/>
    <cellStyle name="Hyperlink" xfId="267" builtinId="8" hidden="1"/>
    <cellStyle name="Hyperlink" xfId="269" builtinId="8" hidden="1"/>
    <cellStyle name="Hyperlink" xfId="273" builtinId="8" hidden="1"/>
    <cellStyle name="Hyperlink" xfId="285" builtinId="8" hidden="1"/>
    <cellStyle name="Hyperlink" xfId="289" builtinId="8" hidden="1"/>
    <cellStyle name="Hyperlink" xfId="295" builtinId="8" hidden="1"/>
    <cellStyle name="Hyperlink" xfId="303" builtinId="8" hidden="1"/>
    <cellStyle name="Hyperlink" xfId="254" builtinId="8" hidden="1"/>
    <cellStyle name="Hyperlink" xfId="174" builtinId="8" hidden="1"/>
    <cellStyle name="Hyperlink" xfId="142" builtinId="8" hidden="1"/>
    <cellStyle name="Hyperlink" xfId="299" builtinId="8" hidden="1"/>
    <cellStyle name="Hyperlink" xfId="226" builtinId="8" hidden="1"/>
    <cellStyle name="Hyperlink" xfId="202" builtinId="8" hidden="1"/>
    <cellStyle name="Hyperlink" xfId="178" builtinId="8" hidden="1"/>
    <cellStyle name="Hyperlink" xfId="827" builtinId="8" hidden="1"/>
    <cellStyle name="Hyperlink" xfId="829" builtinId="8" hidden="1"/>
    <cellStyle name="Hyperlink" xfId="841" builtinId="8" hidden="1"/>
    <cellStyle name="Hyperlink" xfId="823" builtinId="8" hidden="1"/>
    <cellStyle name="Hyperlink" xfId="815" builtinId="8" hidden="1"/>
    <cellStyle name="Hyperlink" xfId="767" builtinId="8" hidden="1"/>
    <cellStyle name="Hyperlink" xfId="751" builtinId="8" hidden="1"/>
    <cellStyle name="Hyperlink" xfId="703" builtinId="8" hidden="1"/>
    <cellStyle name="Hyperlink" xfId="695" builtinId="8" hidden="1"/>
    <cellStyle name="Hyperlink" xfId="783" builtinId="8" hidden="1"/>
    <cellStyle name="Hyperlink" xfId="190" builtinId="8" hidden="1"/>
    <cellStyle name="Hyperlink" xfId="297" builtinId="8" hidden="1"/>
    <cellStyle name="Hyperlink" xfId="260" builtinId="8" hidden="1"/>
    <cellStyle name="Hyperlink" xfId="186" builtinId="8" hidden="1"/>
    <cellStyle name="Hyperlink" xfId="375" builtinId="8" hidden="1"/>
    <cellStyle name="Hyperlink" xfId="62" builtinId="8" hidden="1"/>
    <cellStyle name="Hyperlink" xfId="218" builtinId="8" hidden="1"/>
    <cellStyle name="Hyperlink" xfId="325" builtinId="8" hidden="1"/>
    <cellStyle name="Hyperlink" xfId="313" builtinId="8" hidden="1"/>
    <cellStyle name="Hyperlink" xfId="317" builtinId="8" hidden="1"/>
    <cellStyle name="Hyperlink" xfId="363" builtinId="8" hidden="1"/>
    <cellStyle name="Hyperlink" xfId="405" builtinId="8" hidden="1"/>
    <cellStyle name="Hyperlink" xfId="475" builtinId="8" hidden="1"/>
    <cellStyle name="Hyperlink" xfId="441" builtinId="8" hidden="1"/>
    <cellStyle name="Hyperlink" xfId="429" builtinId="8" hidden="1"/>
    <cellStyle name="Hyperlink" xfId="419" builtinId="8" hidden="1"/>
    <cellStyle name="Hyperlink" xfId="597" builtinId="8" hidden="1"/>
    <cellStyle name="Hyperlink" xfId="707" builtinId="8" hidden="1"/>
    <cellStyle name="Hyperlink" xfId="657" builtinId="8" hidden="1"/>
    <cellStyle name="Hyperlink" xfId="645" builtinId="8" hidden="1"/>
    <cellStyle name="Hyperlink" xfId="633" builtinId="8" hidden="1"/>
    <cellStyle name="Hyperlink" xfId="595" builtinId="8" hidden="1"/>
    <cellStyle name="Hyperlink" xfId="585" builtinId="8" hidden="1"/>
    <cellStyle name="Hyperlink" xfId="561" builtinId="8" hidden="1"/>
    <cellStyle name="Hyperlink" xfId="537" builtinId="8" hidden="1"/>
    <cellStyle name="Hyperlink" xfId="485" builtinId="8" hidden="1"/>
    <cellStyle name="Hyperlink" xfId="821" builtinId="8" hidden="1"/>
    <cellStyle name="Hyperlink" xfId="775" builtinId="8" hidden="1"/>
    <cellStyle name="Hyperlink" xfId="519" builtinId="8" hidden="1"/>
    <cellStyle name="Hyperlink" xfId="146" builtinId="8" hidden="1"/>
    <cellStyle name="Hyperlink" xfId="499" builtinId="8" hidden="1"/>
    <cellStyle name="Hyperlink" xfId="509" builtinId="8" hidden="1"/>
    <cellStyle name="Hyperlink" xfId="693" builtinId="8" hidden="1"/>
    <cellStyle name="Hyperlink" xfId="369" builtinId="8" hidden="1"/>
    <cellStyle name="Hyperlink" xfId="148" builtinId="8" hidden="1"/>
    <cellStyle name="Hyperlink" xfId="735" builtinId="8" hidden="1"/>
    <cellStyle name="Hyperlink" xfId="407" builtinId="8" hidden="1"/>
    <cellStyle name="Hyperlink" xfId="271" builtinId="8" hidden="1"/>
    <cellStyle name="Hyperlink" xfId="252" builtinId="8" hidden="1"/>
    <cellStyle name="Hyperlink" xfId="198" builtinId="8" hidden="1"/>
    <cellStyle name="Hyperlink" xfId="140" builtinId="8" hidden="1"/>
    <cellStyle name="Hyperlink" xfId="471" builtinId="8" hidden="1"/>
    <cellStyle name="Hyperlink" xfId="14" builtinId="8" hidden="1"/>
    <cellStyle name="Hyperlink" xfId="393" builtinId="8" hidden="1"/>
    <cellStyle name="Hyperlink" xfId="705" builtinId="8" hidden="1"/>
    <cellStyle name="Hyperlink" xfId="699" builtinId="8" hidden="1"/>
    <cellStyle name="Hyperlink" xfId="677" builtinId="8" hidden="1"/>
    <cellStyle name="Hyperlink" xfId="643" builtinId="8" hidden="1"/>
    <cellStyle name="Hyperlink" xfId="625" builtinId="8" hidden="1"/>
    <cellStyle name="Hyperlink" xfId="605" builtinId="8" hidden="1"/>
    <cellStyle name="Hyperlink" xfId="569" builtinId="8" hidden="1"/>
    <cellStyle name="Hyperlink" xfId="549" builtinId="8" hidden="1"/>
    <cellStyle name="Hyperlink" xfId="529" builtinId="8" hidden="1"/>
    <cellStyle name="Hyperlink" xfId="493" builtinId="8" hidden="1"/>
    <cellStyle name="Hyperlink" xfId="725" builtinId="8" hidden="1"/>
    <cellStyle name="Hyperlink" xfId="801" builtinId="8" hidden="1"/>
    <cellStyle name="Hyperlink" xfId="359" builtinId="8" hidden="1"/>
    <cellStyle name="Hyperlink" xfId="445" builtinId="8" hidden="1"/>
    <cellStyle name="Hyperlink" xfId="315" builtinId="8" hidden="1"/>
    <cellStyle name="Hyperlink" xfId="409" builtinId="8" hidden="1"/>
    <cellStyle name="Hyperlink" xfId="571" builtinId="8" hidden="1"/>
    <cellStyle name="Hyperlink" xfId="114" builtinId="8" hidden="1"/>
    <cellStyle name="Hyperlink" xfId="383" builtinId="8" hidden="1"/>
    <cellStyle name="Hyperlink" xfId="166" builtinId="8" hidden="1"/>
    <cellStyle name="Hyperlink" xfId="279" builtinId="8" hidden="1"/>
    <cellStyle name="Hyperlink" xfId="64" builtinId="8" hidden="1"/>
    <cellStyle name="Hyperlink" xfId="837" builtinId="8" hidden="1"/>
    <cellStyle name="Hyperlink" xfId="771" builtinId="8" hidden="1"/>
    <cellStyle name="Hyperlink" xfId="745" builtinId="8" hidden="1"/>
    <cellStyle name="Hyperlink" xfId="723" builtinId="8" hidden="1"/>
    <cellStyle name="Hyperlink" xfId="749" builtinId="8" hidden="1"/>
    <cellStyle name="Hyperlink" xfId="795" builtinId="8" hidden="1"/>
    <cellStyle name="Hyperlink" xfId="543" builtinId="8" hidden="1"/>
    <cellStyle name="Hyperlink" xfId="599" builtinId="8" hidden="1"/>
    <cellStyle name="Hyperlink" xfId="655" builtinId="8" hidden="1"/>
    <cellStyle name="Hyperlink" xfId="293" builtinId="8" hidden="1"/>
    <cellStyle name="Hyperlink" xfId="94" builtinId="8" hidden="1"/>
    <cellStyle name="Hyperlink" xfId="128" builtinId="8" hidden="1"/>
    <cellStyle name="Hyperlink" xfId="813" builtinId="8" hidden="1"/>
    <cellStyle name="Hyperlink" xfId="583" builtinId="8" hidden="1"/>
    <cellStyle name="Hyperlink" xfId="92" builtinId="8" hidden="1"/>
    <cellStyle name="Hyperlink" xfId="72" builtinId="8" hidden="1"/>
    <cellStyle name="Hyperlink" xfId="74" builtinId="8" hidden="1"/>
    <cellStyle name="Hyperlink" xfId="88" builtinId="8" hidden="1"/>
    <cellStyle name="Hyperlink" xfId="116" builtinId="8" hidden="1"/>
    <cellStyle name="Hyperlink" xfId="98" builtinId="8" hidden="1"/>
    <cellStyle name="Hyperlink" xfId="54" builtinId="8" hidden="1"/>
    <cellStyle name="Hyperlink" xfId="36" builtinId="8" hidden="1"/>
    <cellStyle name="Hyperlink" xfId="126" builtinId="8" hidden="1"/>
    <cellStyle name="Hyperlink" xfId="172" builtinId="8" hidden="1"/>
    <cellStyle name="Hyperlink" xfId="228" builtinId="8" hidden="1"/>
    <cellStyle name="Hyperlink" xfId="275" builtinId="8" hidden="1"/>
    <cellStyle name="Hyperlink" xfId="112" builtinId="8" hidden="1"/>
    <cellStyle name="Hyperlink" xfId="48" builtinId="8" hidden="1"/>
    <cellStyle name="Hyperlink" xfId="4" builtinId="8" hidden="1"/>
    <cellStyle name="Hyperlink" xfId="501" builtinId="8" hidden="1"/>
    <cellStyle name="Hyperlink" xfId="629" builtinId="8" hidden="1"/>
    <cellStyle name="Hyperlink" xfId="58" builtinId="8" hidden="1"/>
    <cellStyle name="Hyperlink" xfId="60" builtinId="8" hidden="1"/>
    <cellStyle name="Hyperlink" xfId="18" builtinId="8" hidden="1"/>
    <cellStyle name="Hyperlink" xfId="32" builtinId="8" hidden="1"/>
    <cellStyle name="Hyperlink" xfId="96" builtinId="8" hidden="1"/>
    <cellStyle name="Hyperlink" xfId="104" builtinId="8" hidden="1"/>
    <cellStyle name="Hyperlink" xfId="108" builtinId="8" hidden="1"/>
    <cellStyle name="Hyperlink" xfId="82" builtinId="8" hidden="1"/>
    <cellStyle name="Hyperlink" xfId="118" builtinId="8" hidden="1"/>
    <cellStyle name="Hyperlink" xfId="130" builtinId="8" hidden="1"/>
    <cellStyle name="Hyperlink" xfId="34" builtinId="8" hidden="1"/>
    <cellStyle name="Hyperlink" xfId="42" builtinId="8" hidden="1"/>
    <cellStyle name="Hyperlink" xfId="44" builtinId="8" hidden="1"/>
    <cellStyle name="Hyperlink" xfId="8" builtinId="8" hidden="1"/>
    <cellStyle name="Hyperlink" xfId="122" builtinId="8" hidden="1"/>
    <cellStyle name="Hyperlink" xfId="136" builtinId="8" hidden="1"/>
    <cellStyle name="Hyperlink" xfId="848" builtinId="8"/>
    <cellStyle name="Level1" xfId="845" xr:uid="{8284D552-CDA0-4150-9770-6DDCA0ED96C2}"/>
    <cellStyle name="LEVEL2" xfId="846" xr:uid="{B25C8246-1157-4444-8818-01E83AD95407}"/>
    <cellStyle name="Normal" xfId="0" builtinId="0"/>
    <cellStyle name="Normal 2" xfId="264" xr:uid="{00000000-0005-0000-0000-000049030000}"/>
    <cellStyle name="Normal 3" xfId="843" xr:uid="{259DE424-5CB6-4F84-B495-C75277F97994}"/>
    <cellStyle name="Normal 3 2" xfId="864" xr:uid="{DE37453D-E293-4E08-BE2E-F4D7B0893E1C}"/>
    <cellStyle name="Normal 3 2 2" xfId="911" xr:uid="{EBE3E42B-3427-4C14-83D6-D39A759C1612}"/>
    <cellStyle name="Normal 3 2 3" xfId="923" xr:uid="{A378EE53-FD63-47FB-A095-56A746F44A83}"/>
    <cellStyle name="Normal 3 3" xfId="895" xr:uid="{85C1AE71-8061-4BF6-A881-0BA41B0788E5}"/>
    <cellStyle name="Normal 4" xfId="849" xr:uid="{057EB053-81CC-4B04-9845-EFA2A8E1484E}"/>
    <cellStyle name="Normal 4 2" xfId="853" xr:uid="{F4AD95CD-C179-4562-983D-F41BBAB75507}"/>
    <cellStyle name="Normal 4 2 2" xfId="871" xr:uid="{DEE745B0-C30B-499C-BB56-7DBF590AE1C3}"/>
    <cellStyle name="Normal 4 2 2 2" xfId="910" xr:uid="{24F072F2-1BF9-450B-AD83-534BEB40573C}"/>
    <cellStyle name="Normal 4 2 3" xfId="901" xr:uid="{28708A0B-586A-48D2-AF77-8750C5A99D95}"/>
    <cellStyle name="Normal 4 3" xfId="868" xr:uid="{807CF41F-A2E1-46B0-B5A4-758D356CA083}"/>
    <cellStyle name="Normal 4 4" xfId="888" xr:uid="{F2C6F14A-6691-4875-8771-7CDDF09DA5C2}"/>
    <cellStyle name="Normal 4 4 2" xfId="915" xr:uid="{1242272A-6B60-41F3-8C17-D7B4ED24BACE}"/>
    <cellStyle name="Normal 4 5" xfId="891" xr:uid="{4321D86A-389F-4896-8D36-5676793C7633}"/>
    <cellStyle name="Normal 4 6" xfId="898" xr:uid="{28557F1D-343A-4957-B34D-A8049A231E83}"/>
    <cellStyle name="Normal 4 7" xfId="920" xr:uid="{79C63D3F-795A-4D6E-A1FA-6C67FA6819D2}"/>
    <cellStyle name="Normal 4 8" xfId="922" xr:uid="{41FBB1F7-95DD-4646-94B3-CCB5B60D4103}"/>
    <cellStyle name="Normal 5" xfId="855" xr:uid="{8AC3457C-AEEA-44A7-AB37-B6F22C46A04A}"/>
    <cellStyle name="Normal 5 2" xfId="858" xr:uid="{4D2C29FA-BFC3-4AD1-B694-A72819986ADC}"/>
    <cellStyle name="Normal 5 2 2" xfId="876" xr:uid="{F24C156C-F141-4D3C-9463-92B6CED33553}"/>
    <cellStyle name="Normal 5 2 3" xfId="885" xr:uid="{5AAC1CFB-EAFF-4F68-B022-E736A3267296}"/>
    <cellStyle name="Normal 5 2 3 2" xfId="912" xr:uid="{461CDA1F-4B27-461C-96E3-F140D7A2B32B}"/>
    <cellStyle name="Normal 5 2 3 3" xfId="917" xr:uid="{7FDCDE40-DB0F-474F-B17A-ACF8F2ECF22F}"/>
    <cellStyle name="Normal 5 2 4" xfId="906" xr:uid="{2D13D69C-F903-478B-A23B-90F18EF96943}"/>
    <cellStyle name="Normal 5 3" xfId="873" xr:uid="{6CB5E2F8-7B2F-4537-8762-7B853EF0E026}"/>
    <cellStyle name="Normal 5 4" xfId="903" xr:uid="{8E62651C-67A9-4EB4-A412-D3E011BB836E}"/>
    <cellStyle name="Normal 6" xfId="862" xr:uid="{20C8ED4F-F0F8-4978-8204-5944C3680C2A}"/>
    <cellStyle name="Normal 6 2" xfId="2" xr:uid="{00000000-0005-0000-0000-00004A030000}"/>
    <cellStyle name="Normal 7" xfId="892" xr:uid="{C4C01BBA-9997-47DC-8FE3-5240FFD0B00C}"/>
    <cellStyle name="Normal_Sheet1" xfId="3" xr:uid="{00000000-0005-0000-0000-00004B030000}"/>
    <cellStyle name="Percent" xfId="861" builtinId="5"/>
    <cellStyle name="Percent 2" xfId="851" xr:uid="{0853868E-EA2F-44A8-8BD2-2E467DFAC656}"/>
    <cellStyle name="Percent 2 2" xfId="870" xr:uid="{FFF54203-DB6C-47F6-8B60-C8D3B47B257E}"/>
    <cellStyle name="Percent 2 3" xfId="900" xr:uid="{EC37EC09-6501-4FDC-8661-D6C9F162E0C3}"/>
    <cellStyle name="Percent 3" xfId="881" xr:uid="{793CAEA0-80FD-4531-8F28-00384D133881}"/>
    <cellStyle name="Percent 4" xfId="866" xr:uid="{FEC279A3-0867-4821-81B6-2C2C8036ED35}"/>
    <cellStyle name="Percent 5" xfId="889" xr:uid="{48B6498E-4C13-4308-B0E6-FD74D124E6B0}"/>
    <cellStyle name="Percent 5 2" xfId="916" xr:uid="{41A5C545-794A-4EBA-A324-4F08FC839882}"/>
    <cellStyle name="Percent 5 3" xfId="921" xr:uid="{890771E9-E57F-4101-A458-510A5500B2DA}"/>
    <cellStyle name="Percent 6" xfId="896" xr:uid="{95E05B29-2C65-4AFD-9FF9-EBFA2CBE77DC}"/>
  </cellStyles>
  <dxfs count="511">
    <dxf>
      <fill>
        <patternFill>
          <bgColor rgb="FFFFFF99"/>
        </patternFill>
      </fill>
    </dxf>
    <dxf>
      <fill>
        <patternFill>
          <bgColor rgb="FFFFFF9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rgb="FFFFFF99"/>
        </patternFill>
      </fill>
    </dxf>
    <dxf>
      <fill>
        <patternFill>
          <bgColor rgb="FFFFFF99"/>
        </patternFill>
      </fill>
    </dxf>
    <dxf>
      <font>
        <color rgb="FF9C0006"/>
      </font>
      <fill>
        <patternFill>
          <bgColor rgb="FFFFC7CE"/>
        </patternFill>
      </fill>
    </dxf>
    <dxf>
      <fill>
        <patternFill>
          <bgColor rgb="FFFFFF99"/>
        </patternFill>
      </fill>
    </dxf>
  </dxfs>
  <tableStyles count="1" defaultTableStyle="TableStyleMedium9" defaultPivotStyle="PivotStyleLight16">
    <tableStyle name="Invisible" pivot="0" table="0" count="0" xr9:uid="{F73B0D60-AD21-4366-8D4D-4FE010EE3C44}"/>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EBF1DE"/>
      <color rgb="FFD8E4BC"/>
      <color rgb="FFB9D9D1"/>
      <color rgb="FF006666"/>
      <color rgb="FFE6B8B7"/>
      <color rgb="FFFEEFE2"/>
      <color rgb="FFFFFF99"/>
      <color rgb="FFF2F2F2"/>
      <color rgb="FFD9D9D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nyco365.sharepoint.com/sites/AE-Architecture-AUManagementSOPs/Shared%20Documents/Process%20Development/Cost%20Estimating%20Template/1_WORKING/Cost%20Estimating%20Template_DESIGN_Master%20Format_REV%2020.xlsx" TargetMode="External"/><Relationship Id="rId1" Type="http://schemas.openxmlformats.org/officeDocument/2006/relationships/externalLinkPath" Target="Cost%20Estimating%20Template_DESIGN_Master%20Format_REV%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bmission Checklist"/>
      <sheetName val="Cost Summary"/>
      <sheetName val="HardCostDetailLevel1"/>
      <sheetName val="HardCostDetailLevel2"/>
      <sheetName val="UnitPriceSchedule"/>
      <sheetName val="GeneralRequirements"/>
      <sheetName val="Construction Contract Allowance"/>
      <sheetName val="City's Construction Expenditure"/>
      <sheetName val="BasisOfEstimate"/>
      <sheetName val="ProjectComplexity"/>
      <sheetName val="Definitions"/>
      <sheetName val="csi"/>
      <sheetName val="csi-sub"/>
    </sheetNames>
    <sheetDataSet>
      <sheetData sheetId="0">
        <row r="5">
          <cell r="C5"/>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E1120-1D45-4FE0-9B11-60AC3F3BDC1A}">
  <sheetPr>
    <pageSetUpPr fitToPage="1"/>
  </sheetPr>
  <dimension ref="A1:K18"/>
  <sheetViews>
    <sheetView showGridLines="0" zoomScaleNormal="100" workbookViewId="0">
      <selection activeCell="C5" sqref="C5:D5"/>
    </sheetView>
  </sheetViews>
  <sheetFormatPr defaultColWidth="8.6640625" defaultRowHeight="15"/>
  <cols>
    <col min="1" max="1" width="1.6640625" style="30" customWidth="1"/>
    <col min="2" max="2" width="49.44140625" style="30" customWidth="1"/>
    <col min="3" max="3" width="13.109375" style="30" customWidth="1"/>
    <col min="4" max="4" width="33" style="30" customWidth="1"/>
    <col min="5" max="5" width="2.77734375" style="30" customWidth="1"/>
    <col min="6" max="16384" width="8.6640625" style="30"/>
  </cols>
  <sheetData>
    <row r="1" spans="1:5" ht="43.5" customHeight="1">
      <c r="A1" s="158"/>
      <c r="B1" s="685" t="s">
        <v>0</v>
      </c>
      <c r="C1" s="685"/>
      <c r="D1" s="685"/>
    </row>
    <row r="2" spans="1:5" ht="43.5" customHeight="1">
      <c r="B2" s="159" t="s">
        <v>5730</v>
      </c>
      <c r="C2" s="158"/>
      <c r="D2" s="158"/>
    </row>
    <row r="3" spans="1:5" ht="32.25" customHeight="1">
      <c r="B3" s="156"/>
      <c r="D3" s="157" t="s">
        <v>1</v>
      </c>
      <c r="E3" s="156"/>
    </row>
    <row r="4" spans="1:5" ht="32.25" customHeight="1" thickBot="1">
      <c r="B4" s="155"/>
    </row>
    <row r="5" spans="1:5" ht="27" customHeight="1">
      <c r="B5" s="154" t="s">
        <v>2</v>
      </c>
      <c r="C5" s="686"/>
      <c r="D5" s="687"/>
    </row>
    <row r="6" spans="1:5" ht="39" customHeight="1" thickBot="1">
      <c r="B6" s="153" t="s">
        <v>3</v>
      </c>
      <c r="C6" s="688"/>
      <c r="D6" s="689"/>
    </row>
    <row r="7" spans="1:5" ht="32.25" customHeight="1" thickBot="1"/>
    <row r="8" spans="1:5" ht="33" customHeight="1" thickBot="1">
      <c r="B8" s="152" t="s">
        <v>4</v>
      </c>
      <c r="C8" s="151" t="s">
        <v>5</v>
      </c>
      <c r="D8" s="150" t="s">
        <v>6</v>
      </c>
    </row>
    <row r="9" spans="1:5" ht="32.25" customHeight="1">
      <c r="B9" s="647" t="s">
        <v>7</v>
      </c>
      <c r="C9" s="648"/>
      <c r="D9" s="649"/>
    </row>
    <row r="10" spans="1:5" ht="32.25" customHeight="1">
      <c r="B10" s="149" t="s">
        <v>8</v>
      </c>
      <c r="C10" s="148"/>
      <c r="D10" s="147"/>
    </row>
    <row r="11" spans="1:5" ht="32.25" customHeight="1">
      <c r="B11" s="149" t="s">
        <v>9</v>
      </c>
      <c r="C11" s="148"/>
      <c r="D11" s="147"/>
    </row>
    <row r="12" spans="1:5" ht="32.25" customHeight="1">
      <c r="B12" s="149" t="s">
        <v>10</v>
      </c>
      <c r="C12" s="148"/>
      <c r="D12" s="147"/>
    </row>
    <row r="13" spans="1:5" ht="32.25" customHeight="1">
      <c r="B13" s="149" t="s">
        <v>11</v>
      </c>
      <c r="C13" s="148"/>
      <c r="D13" s="147"/>
    </row>
    <row r="14" spans="1:5" ht="32.25" customHeight="1" thickBot="1">
      <c r="B14" s="650" t="s">
        <v>12</v>
      </c>
      <c r="C14" s="651"/>
      <c r="D14" s="652"/>
    </row>
    <row r="15" spans="1:5" ht="18" customHeight="1"/>
    <row r="16" spans="1:5" ht="18" customHeight="1">
      <c r="C16" s="315" t="s">
        <v>13</v>
      </c>
    </row>
    <row r="17" spans="2:11" s="143" customFormat="1" ht="15.75">
      <c r="B17" s="314"/>
      <c r="C17" s="146"/>
      <c r="D17" s="296" t="s">
        <v>14</v>
      </c>
      <c r="E17" s="145"/>
      <c r="F17" s="138"/>
      <c r="G17" s="144"/>
      <c r="H17" s="144"/>
      <c r="I17" s="144"/>
      <c r="J17" s="144"/>
      <c r="K17" s="144"/>
    </row>
    <row r="18" spans="2:11">
      <c r="C18" s="30" t="s">
        <v>15</v>
      </c>
    </row>
  </sheetData>
  <sheetProtection algorithmName="SHA-512" hashValue="5l7/hChgCCg3R714NoeZF942qrsMj6GsJ4VpS4t+qrpwiB+jWUP4ZXgGcy5cMyydfnP5HV9840a4FYYL5Cu6pw==" saltValue="nRreSzoBWzolciNsABznXQ==" spinCount="100000" sheet="1" insertRows="0" deleteRows="0" selectLockedCells="1"/>
  <mergeCells count="3">
    <mergeCell ref="B1:D1"/>
    <mergeCell ref="C5:D5"/>
    <mergeCell ref="C6:D6"/>
  </mergeCells>
  <conditionalFormatting sqref="D9:D14">
    <cfRule type="expression" dxfId="510" priority="1">
      <formula>D9&lt;&gt;""</formula>
    </cfRule>
  </conditionalFormatting>
  <dataValidations count="1">
    <dataValidation type="list" showInputMessage="1" showErrorMessage="1" errorTitle="no blank" error="...." promptTitle="RULES" prompt="Yes, No._x000a__x000a_if blank/empty, means Not Applicable" sqref="C9:C14" xr:uid="{92CCCA34-A330-47D1-9E9C-DA971425846E}">
      <formula1>"Yes, No"</formula1>
    </dataValidation>
  </dataValidations>
  <pageMargins left="0.7" right="0.7" top="0.75" bottom="0.75" header="0.3" footer="0.3"/>
  <pageSetup scale="76" fitToHeight="0" orientation="portrait" horizontalDpi="1200" verticalDpi="1200" r:id="rId1"/>
  <headerFooter>
    <oddFooter>&amp;L&amp;"Arial,Regular"&amp;8&amp;D&amp;C&amp;"Arial,Regular"&amp;8Section 3.2. &amp;A&amp;R&amp;"Arial,Regular"&amp;8&amp;N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FF053-F6B6-46C8-B35E-D5D6ADA845F5}">
  <dimension ref="A1:D13"/>
  <sheetViews>
    <sheetView topLeftCell="B1" zoomScale="75" zoomScaleNormal="75" workbookViewId="0">
      <selection activeCell="K10" sqref="K10"/>
    </sheetView>
  </sheetViews>
  <sheetFormatPr defaultColWidth="8.6640625" defaultRowHeight="15"/>
  <cols>
    <col min="1" max="1" width="2.5546875" style="116" customWidth="1"/>
    <col min="2" max="2" width="20.109375" style="116" customWidth="1"/>
    <col min="3" max="3" width="92.33203125" style="116" customWidth="1"/>
    <col min="4" max="16384" width="8.6640625" style="116"/>
  </cols>
  <sheetData>
    <row r="1" spans="1:4" ht="15.75" thickBot="1">
      <c r="B1" s="127"/>
      <c r="C1" s="127"/>
    </row>
    <row r="2" spans="1:4" ht="15.75" thickBot="1">
      <c r="B2" s="129" t="s">
        <v>5712</v>
      </c>
      <c r="C2" s="128" t="s">
        <v>5713</v>
      </c>
    </row>
    <row r="3" spans="1:4" ht="67.5" customHeight="1">
      <c r="B3" s="136" t="s">
        <v>5714</v>
      </c>
      <c r="C3" s="135" t="s">
        <v>5715</v>
      </c>
    </row>
    <row r="4" spans="1:4" ht="115.5" customHeight="1">
      <c r="B4" s="133" t="s">
        <v>44</v>
      </c>
      <c r="C4" s="132" t="s">
        <v>5716</v>
      </c>
    </row>
    <row r="5" spans="1:4" ht="28.5">
      <c r="B5" s="133" t="s">
        <v>50</v>
      </c>
      <c r="C5" s="132" t="s">
        <v>5717</v>
      </c>
      <c r="D5" s="126"/>
    </row>
    <row r="6" spans="1:4" ht="71.25">
      <c r="B6" s="133" t="s">
        <v>5718</v>
      </c>
      <c r="C6" s="132" t="s">
        <v>5719</v>
      </c>
    </row>
    <row r="7" spans="1:4" ht="42.75">
      <c r="B7" s="133" t="s">
        <v>5720</v>
      </c>
      <c r="C7" s="134" t="s">
        <v>5721</v>
      </c>
      <c r="D7" s="126"/>
    </row>
    <row r="8" spans="1:4" ht="42.75">
      <c r="B8" s="133" t="s">
        <v>5722</v>
      </c>
      <c r="C8" s="132" t="s">
        <v>5723</v>
      </c>
    </row>
    <row r="9" spans="1:4" s="455" customFormat="1" ht="71.25">
      <c r="A9" s="454"/>
      <c r="B9" s="133" t="s">
        <v>5724</v>
      </c>
      <c r="C9" s="457" t="s">
        <v>5725</v>
      </c>
    </row>
    <row r="10" spans="1:4" ht="42.75">
      <c r="B10" s="133" t="s">
        <v>33</v>
      </c>
      <c r="C10" s="132" t="s">
        <v>5726</v>
      </c>
    </row>
    <row r="11" spans="1:4" ht="71.25">
      <c r="B11" s="164" t="s">
        <v>5727</v>
      </c>
      <c r="C11" s="456" t="s">
        <v>5728</v>
      </c>
    </row>
    <row r="12" spans="1:4" ht="57.75" thickBot="1">
      <c r="B12" s="130" t="s">
        <v>11</v>
      </c>
      <c r="C12" s="131" t="s">
        <v>5729</v>
      </c>
    </row>
    <row r="13" spans="1:4" ht="44.25" customHeight="1"/>
  </sheetData>
  <sheetProtection algorithmName="SHA-512" hashValue="9n8sYsSU517dnz/Wl9hRoYmYINyTVp2G1Hie4cJ7wanLrUDjGNhMqQSI/zgi6j4TyRYIpweHKvGwqj/RcdPKDQ==" saltValue="1Z3R/Gjy1AWwJXhRsLXccA==" spinCount="100000" sheet="1" objects="1" scenario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880E1-3BE3-447E-841B-D3B773388959}">
  <sheetPr>
    <pageSetUpPr fitToPage="1"/>
  </sheetPr>
  <dimension ref="B1:Q36"/>
  <sheetViews>
    <sheetView topLeftCell="A8" zoomScale="75" zoomScaleNormal="75" workbookViewId="0">
      <selection activeCell="P7" sqref="P7"/>
    </sheetView>
  </sheetViews>
  <sheetFormatPr defaultColWidth="8.88671875" defaultRowHeight="15.75" outlineLevelCol="1"/>
  <cols>
    <col min="1" max="1" width="3.5546875" style="98" customWidth="1"/>
    <col min="2" max="2" width="8.6640625" style="98" customWidth="1"/>
    <col min="3" max="3" width="28.44140625" style="98" customWidth="1"/>
    <col min="4" max="4" width="20.33203125" style="101" customWidth="1"/>
    <col min="5" max="5" width="11.44140625" style="100" customWidth="1"/>
    <col min="6" max="6" width="20" style="98" customWidth="1"/>
    <col min="7" max="7" width="20" style="99" customWidth="1"/>
    <col min="8" max="9" width="20" style="99" hidden="1" customWidth="1" outlineLevel="1"/>
    <col min="10" max="10" width="20" style="99" hidden="1" customWidth="1" outlineLevel="1" collapsed="1"/>
    <col min="11" max="11" width="20" style="99" customWidth="1" collapsed="1"/>
    <col min="12" max="12" width="15" style="98" customWidth="1"/>
    <col min="13" max="13" width="10.44140625" style="98" customWidth="1"/>
    <col min="14" max="15" width="8.88671875" style="98"/>
    <col min="16" max="16" width="12.5546875" style="98" bestFit="1" customWidth="1"/>
    <col min="17" max="16384" width="8.88671875" style="98"/>
  </cols>
  <sheetData>
    <row r="1" spans="2:17" s="288" customFormat="1" ht="18.75" customHeight="1">
      <c r="B1" s="458" t="s">
        <v>16</v>
      </c>
      <c r="C1" s="458"/>
      <c r="D1" s="458"/>
      <c r="E1" s="458"/>
      <c r="F1" s="458"/>
      <c r="G1" s="458"/>
    </row>
    <row r="2" spans="2:17" ht="19.5" customHeight="1">
      <c r="B2" s="118"/>
      <c r="C2" s="263"/>
    </row>
    <row r="3" spans="2:17" s="289" customFormat="1" ht="27" customHeight="1">
      <c r="B3" s="460" t="str">
        <f>"FMS/Project ID: "&amp;TEXT('Submission Checklist _SD'!$C$5,"")</f>
        <v xml:space="preserve">FMS/Project ID: </v>
      </c>
      <c r="C3" s="156"/>
      <c r="D3" s="291"/>
      <c r="E3" s="291"/>
      <c r="F3" s="292"/>
      <c r="G3" s="293" t="s">
        <v>17</v>
      </c>
      <c r="H3" s="294"/>
      <c r="I3" s="295"/>
      <c r="J3" s="295"/>
      <c r="K3" s="295"/>
      <c r="M3" s="295"/>
      <c r="N3" s="295"/>
      <c r="O3" s="295"/>
      <c r="P3" s="295"/>
      <c r="Q3" s="295"/>
    </row>
    <row r="4" spans="2:17" s="289" customFormat="1" ht="27" customHeight="1" thickBot="1">
      <c r="B4" s="290"/>
      <c r="C4" s="156"/>
      <c r="D4" s="291"/>
      <c r="E4" s="291"/>
      <c r="F4" s="292"/>
      <c r="G4" s="293"/>
      <c r="H4" s="294"/>
      <c r="I4" s="295"/>
      <c r="J4" s="295"/>
      <c r="K4" s="295"/>
      <c r="M4" s="295"/>
      <c r="N4" s="295"/>
      <c r="O4" s="295"/>
      <c r="P4" s="295"/>
      <c r="Q4" s="295"/>
    </row>
    <row r="5" spans="2:17" ht="24.95" customHeight="1">
      <c r="B5" s="172"/>
      <c r="C5" s="667"/>
      <c r="D5" s="168"/>
      <c r="E5" s="169"/>
      <c r="F5" s="170"/>
      <c r="G5" s="707" t="s">
        <v>18</v>
      </c>
      <c r="H5" s="708"/>
      <c r="I5" s="708"/>
      <c r="J5" s="708"/>
      <c r="K5" s="709"/>
      <c r="L5" s="170"/>
      <c r="M5" s="170"/>
    </row>
    <row r="6" spans="2:17" ht="24.95" customHeight="1" thickBot="1">
      <c r="B6" s="710"/>
      <c r="C6" s="710"/>
      <c r="D6" s="173"/>
      <c r="E6" s="682" t="s">
        <v>5731</v>
      </c>
      <c r="F6" s="683"/>
      <c r="G6" s="684"/>
      <c r="H6" s="679" t="s">
        <v>19</v>
      </c>
      <c r="I6" s="679" t="s">
        <v>19</v>
      </c>
      <c r="J6" s="680"/>
      <c r="K6" s="681"/>
      <c r="L6" s="170"/>
      <c r="M6" s="170"/>
    </row>
    <row r="7" spans="2:17" s="100" customFormat="1" ht="39.75" customHeight="1" thickBot="1">
      <c r="B7" s="174" t="s">
        <v>20</v>
      </c>
      <c r="C7" s="713" t="s">
        <v>21</v>
      </c>
      <c r="D7" s="714"/>
      <c r="E7" s="674" t="s">
        <v>22</v>
      </c>
      <c r="F7" s="675" t="s">
        <v>23</v>
      </c>
      <c r="G7" s="676" t="s">
        <v>24</v>
      </c>
      <c r="H7" s="677" t="s">
        <v>25</v>
      </c>
      <c r="I7" s="677" t="s">
        <v>26</v>
      </c>
      <c r="J7" s="678" t="s">
        <v>27</v>
      </c>
      <c r="K7" s="678" t="s">
        <v>28</v>
      </c>
      <c r="L7" s="711" t="s">
        <v>29</v>
      </c>
      <c r="M7" s="712"/>
    </row>
    <row r="8" spans="2:17" ht="30" customHeight="1">
      <c r="B8" s="175" t="s">
        <v>30</v>
      </c>
      <c r="C8" s="693" t="s">
        <v>31</v>
      </c>
      <c r="D8" s="693"/>
      <c r="E8" s="693"/>
      <c r="F8" s="274">
        <f>SUM('HardCost (Uniformat)'!M3252)</f>
        <v>0</v>
      </c>
      <c r="G8" s="277">
        <f>+G12-G10-G9</f>
        <v>0</v>
      </c>
      <c r="H8" s="277">
        <f>+H12-H10-H9</f>
        <v>0</v>
      </c>
      <c r="I8" s="277">
        <f>+I12-I10-I9</f>
        <v>0</v>
      </c>
      <c r="J8" s="276">
        <f>J12-J10-J9</f>
        <v>0</v>
      </c>
      <c r="K8" s="277">
        <f>SUM(G8:J8)</f>
        <v>0</v>
      </c>
      <c r="L8" s="697"/>
      <c r="M8" s="698"/>
    </row>
    <row r="9" spans="2:17" ht="30" customHeight="1">
      <c r="B9" s="176" t="s">
        <v>32</v>
      </c>
      <c r="C9" s="177" t="s">
        <v>33</v>
      </c>
      <c r="D9" s="178" t="s">
        <v>34</v>
      </c>
      <c r="E9" s="166">
        <v>0.02</v>
      </c>
      <c r="F9" s="274">
        <f>SUM(F8:F8)*E9</f>
        <v>0</v>
      </c>
      <c r="G9" s="278">
        <f>G12-G11-G10-((G12-G11-G10)/(1+E9))</f>
        <v>0</v>
      </c>
      <c r="H9" s="278">
        <f>H12-H11-H10-((H12-H11-H10)/(1+E9))</f>
        <v>0</v>
      </c>
      <c r="I9" s="278">
        <f>I12-I11-I10-((I12-I11-I10)/(1+E9))</f>
        <v>0</v>
      </c>
      <c r="J9" s="279">
        <f>J12-J10-((J12-J10)/(1+E9))</f>
        <v>0</v>
      </c>
      <c r="K9" s="278">
        <f>SUM(G9:J9)</f>
        <v>0</v>
      </c>
      <c r="L9" s="697"/>
      <c r="M9" s="698"/>
    </row>
    <row r="10" spans="2:17" ht="30" customHeight="1">
      <c r="B10" s="715" t="s">
        <v>35</v>
      </c>
      <c r="C10" s="717" t="s">
        <v>36</v>
      </c>
      <c r="D10" s="719" t="s">
        <v>37</v>
      </c>
      <c r="E10" s="318">
        <v>0.02</v>
      </c>
      <c r="F10" s="725">
        <f>(FV(E10,E11,0,-SUM(F8:F9))-SUM(F8:F9))</f>
        <v>0</v>
      </c>
      <c r="G10" s="721"/>
      <c r="H10" s="723"/>
      <c r="I10" s="723"/>
      <c r="J10" s="705">
        <f>J12-(PV(E10,E11,0,-J12))</f>
        <v>0</v>
      </c>
      <c r="K10" s="691">
        <f>SUM(G10:J11)</f>
        <v>0</v>
      </c>
      <c r="L10" s="697"/>
      <c r="M10" s="698"/>
    </row>
    <row r="11" spans="2:17" ht="30" customHeight="1" thickBot="1">
      <c r="B11" s="716"/>
      <c r="C11" s="718"/>
      <c r="D11" s="720"/>
      <c r="E11" s="316">
        <v>2</v>
      </c>
      <c r="F11" s="726"/>
      <c r="G11" s="722"/>
      <c r="H11" s="724"/>
      <c r="I11" s="724"/>
      <c r="J11" s="706"/>
      <c r="K11" s="692"/>
      <c r="L11" s="697"/>
      <c r="M11" s="698"/>
    </row>
    <row r="12" spans="2:17" ht="30" customHeight="1" thickBot="1">
      <c r="B12" s="179" t="s">
        <v>38</v>
      </c>
      <c r="C12" s="694" t="s">
        <v>39</v>
      </c>
      <c r="D12" s="694"/>
      <c r="E12" s="694"/>
      <c r="F12" s="275">
        <f>SUM(F8:F11)</f>
        <v>0</v>
      </c>
      <c r="G12" s="199"/>
      <c r="H12" s="199"/>
      <c r="I12" s="199">
        <v>0</v>
      </c>
      <c r="J12" s="281">
        <f>(J16-J15)/(1+E14)</f>
        <v>0</v>
      </c>
      <c r="K12" s="269">
        <f>SUM(G12:J12)</f>
        <v>0</v>
      </c>
      <c r="L12" s="282">
        <f>F12-K12</f>
        <v>0</v>
      </c>
      <c r="M12" s="283">
        <f>IFERROR((F12-G12)/G12,0)</f>
        <v>0</v>
      </c>
    </row>
    <row r="13" spans="2:17" s="112" customFormat="1" ht="30" customHeight="1">
      <c r="B13" s="171"/>
      <c r="C13" s="170"/>
      <c r="D13" s="168"/>
      <c r="E13" s="169"/>
      <c r="F13" s="117"/>
      <c r="G13" s="180"/>
      <c r="H13" s="180"/>
      <c r="I13" s="180"/>
      <c r="J13" s="181"/>
      <c r="K13" s="180"/>
      <c r="L13" s="171"/>
      <c r="M13" s="171"/>
    </row>
    <row r="14" spans="2:17" ht="30" customHeight="1">
      <c r="B14" s="176" t="s">
        <v>40</v>
      </c>
      <c r="C14" s="177" t="s">
        <v>41</v>
      </c>
      <c r="D14" s="178" t="s">
        <v>42</v>
      </c>
      <c r="E14" s="166">
        <v>0.02</v>
      </c>
      <c r="F14" s="274">
        <f>F12*E14</f>
        <v>0</v>
      </c>
      <c r="G14" s="286">
        <f>G12*E14</f>
        <v>0</v>
      </c>
      <c r="H14" s="286">
        <f>H12*E14</f>
        <v>0</v>
      </c>
      <c r="I14" s="286">
        <f>I12*E14</f>
        <v>0</v>
      </c>
      <c r="J14" s="280">
        <f>J12*E14</f>
        <v>0</v>
      </c>
      <c r="K14" s="277">
        <f>SUM(G14:J14)</f>
        <v>0</v>
      </c>
      <c r="L14" s="695"/>
      <c r="M14" s="696"/>
    </row>
    <row r="15" spans="2:17" ht="30" customHeight="1" thickBot="1">
      <c r="B15" s="182" t="s">
        <v>43</v>
      </c>
      <c r="C15" s="183" t="s">
        <v>44</v>
      </c>
      <c r="D15" s="704" t="s">
        <v>45</v>
      </c>
      <c r="E15" s="704"/>
      <c r="F15" s="669">
        <f>'Construction Contract Allowance'!F17</f>
        <v>0</v>
      </c>
      <c r="G15" s="200"/>
      <c r="H15" s="201"/>
      <c r="I15" s="201"/>
      <c r="J15" s="139"/>
      <c r="K15" s="266">
        <f>SUM(G15:I15)</f>
        <v>0</v>
      </c>
      <c r="L15" s="697"/>
      <c r="M15" s="698"/>
    </row>
    <row r="16" spans="2:17" ht="30" customHeight="1" thickBot="1">
      <c r="B16" s="179" t="s">
        <v>46</v>
      </c>
      <c r="C16" s="701" t="s">
        <v>47</v>
      </c>
      <c r="D16" s="702"/>
      <c r="E16" s="703"/>
      <c r="F16" s="275">
        <f>SUM(F12:F15)</f>
        <v>0</v>
      </c>
      <c r="G16" s="284">
        <f>SUM(G12:G15)</f>
        <v>0</v>
      </c>
      <c r="H16" s="284">
        <f>SUM(H12:H15)</f>
        <v>0</v>
      </c>
      <c r="I16" s="284">
        <f>SUM(I12:I15)</f>
        <v>0</v>
      </c>
      <c r="J16" s="281">
        <f>(J20)/(1+(E19))</f>
        <v>0</v>
      </c>
      <c r="K16" s="284">
        <f>SUM(G16:J16)</f>
        <v>0</v>
      </c>
      <c r="L16" s="285">
        <f>F16-K16</f>
        <v>0</v>
      </c>
      <c r="M16" s="283">
        <f>IFERROR((F16-G16)/G16,0)</f>
        <v>0</v>
      </c>
    </row>
    <row r="17" spans="2:16" ht="30" customHeight="1">
      <c r="B17" s="171"/>
      <c r="C17" s="170"/>
      <c r="D17" s="168"/>
      <c r="E17" s="169"/>
      <c r="F17" s="117"/>
      <c r="G17" s="180"/>
      <c r="H17" s="180"/>
      <c r="I17" s="180"/>
      <c r="J17" s="181"/>
      <c r="K17" s="180"/>
      <c r="L17" s="171"/>
      <c r="M17" s="171"/>
    </row>
    <row r="18" spans="2:16" ht="30" customHeight="1">
      <c r="B18" s="182" t="s">
        <v>48</v>
      </c>
      <c r="C18" s="183" t="s">
        <v>11</v>
      </c>
      <c r="D18" s="704" t="s">
        <v>45</v>
      </c>
      <c r="E18" s="704"/>
      <c r="F18" s="669">
        <f>SUM('City''s Construction Expenditure'!D14)</f>
        <v>0</v>
      </c>
      <c r="G18" s="200"/>
      <c r="H18" s="201"/>
      <c r="I18" s="201"/>
      <c r="J18" s="124"/>
      <c r="K18" s="267">
        <f>SUM(G18:I18)</f>
        <v>0</v>
      </c>
      <c r="L18" s="695"/>
      <c r="M18" s="696"/>
    </row>
    <row r="19" spans="2:16" ht="30" customHeight="1" thickBot="1">
      <c r="B19" s="182" t="s">
        <v>49</v>
      </c>
      <c r="C19" s="184" t="s">
        <v>50</v>
      </c>
      <c r="D19" s="668" t="s">
        <v>42</v>
      </c>
      <c r="E19" s="167"/>
      <c r="F19" s="669">
        <f>F12*E19</f>
        <v>0</v>
      </c>
      <c r="G19" s="272">
        <f>G12*E19</f>
        <v>0</v>
      </c>
      <c r="H19" s="272">
        <f>H12*E19</f>
        <v>0</v>
      </c>
      <c r="I19" s="272">
        <f>I12*E19</f>
        <v>0</v>
      </c>
      <c r="J19" s="273">
        <f>J12*E19</f>
        <v>0</v>
      </c>
      <c r="K19" s="267">
        <f>SUM(G19:J19)</f>
        <v>0</v>
      </c>
      <c r="L19" s="699"/>
      <c r="M19" s="700"/>
    </row>
    <row r="20" spans="2:16" ht="30" customHeight="1" thickBot="1">
      <c r="B20" s="185" t="s">
        <v>51</v>
      </c>
      <c r="C20" s="690" t="s">
        <v>52</v>
      </c>
      <c r="D20" s="690"/>
      <c r="E20" s="690"/>
      <c r="F20" s="275">
        <f>SUM(F16,F18:F19)</f>
        <v>0</v>
      </c>
      <c r="G20" s="269">
        <f>SUM(G16:G19)</f>
        <v>0</v>
      </c>
      <c r="H20" s="269">
        <f>SUM(H16:H19)</f>
        <v>0</v>
      </c>
      <c r="I20" s="269">
        <f>SUM(I16:I19)</f>
        <v>0</v>
      </c>
      <c r="J20" s="202"/>
      <c r="K20" s="269">
        <f>SUM(G20:J20)</f>
        <v>0</v>
      </c>
      <c r="L20" s="270">
        <f>F20-K20</f>
        <v>0</v>
      </c>
      <c r="M20" s="271">
        <f>IFERROR((F20-G20)/G20,0)</f>
        <v>0</v>
      </c>
      <c r="P20" s="111"/>
    </row>
    <row r="21" spans="2:16" ht="11.25" customHeight="1">
      <c r="B21" s="170"/>
      <c r="C21" s="170"/>
      <c r="D21" s="168"/>
      <c r="E21" s="169"/>
      <c r="F21" s="170"/>
      <c r="G21" s="287"/>
      <c r="H21" s="287"/>
      <c r="I21" s="287"/>
      <c r="J21" s="186"/>
      <c r="K21" s="186"/>
      <c r="L21" s="170"/>
      <c r="M21" s="170"/>
    </row>
    <row r="22" spans="2:16">
      <c r="B22" s="187" t="s">
        <v>13</v>
      </c>
      <c r="C22" s="188"/>
      <c r="D22" s="189"/>
      <c r="E22" s="190"/>
      <c r="F22" s="188"/>
      <c r="G22" s="191"/>
      <c r="H22" s="191"/>
      <c r="I22" s="191"/>
      <c r="J22" s="191"/>
      <c r="K22" s="191"/>
      <c r="L22" s="170"/>
      <c r="M22" s="170"/>
    </row>
    <row r="23" spans="2:16">
      <c r="B23" s="193"/>
      <c r="C23" s="194" t="s">
        <v>53</v>
      </c>
      <c r="D23" s="195"/>
      <c r="E23" s="196"/>
      <c r="F23" s="194"/>
      <c r="G23" s="191"/>
      <c r="H23" s="191"/>
      <c r="I23" s="191"/>
      <c r="J23" s="191"/>
      <c r="K23" s="191"/>
      <c r="L23" s="170"/>
      <c r="M23" s="170"/>
    </row>
    <row r="24" spans="2:16">
      <c r="B24" s="317"/>
      <c r="C24" s="296" t="s">
        <v>14</v>
      </c>
      <c r="D24" s="195"/>
      <c r="E24" s="196"/>
      <c r="F24" s="194"/>
      <c r="G24" s="191"/>
      <c r="H24" s="191"/>
      <c r="I24" s="191"/>
      <c r="J24" s="191"/>
      <c r="K24" s="191"/>
      <c r="L24" s="170"/>
      <c r="M24" s="170"/>
    </row>
    <row r="25" spans="2:16" s="103" customFormat="1">
      <c r="B25" s="198"/>
      <c r="C25" s="197" t="s">
        <v>54</v>
      </c>
      <c r="D25" s="195"/>
      <c r="E25" s="196"/>
      <c r="F25" s="194"/>
      <c r="G25" s="191"/>
      <c r="H25" s="191"/>
      <c r="I25" s="191"/>
      <c r="J25" s="191"/>
      <c r="K25" s="191"/>
      <c r="L25" s="188"/>
      <c r="M25" s="188"/>
    </row>
    <row r="26" spans="2:16" s="103" customFormat="1">
      <c r="B26" s="268"/>
      <c r="C26" s="197"/>
      <c r="D26" s="195"/>
      <c r="E26" s="196"/>
      <c r="F26" s="194"/>
      <c r="G26" s="191"/>
      <c r="H26" s="191"/>
      <c r="I26" s="191"/>
      <c r="J26" s="191"/>
      <c r="K26" s="191"/>
      <c r="L26" s="188"/>
      <c r="M26" s="188"/>
    </row>
    <row r="27" spans="2:16">
      <c r="B27" s="119" t="s">
        <v>55</v>
      </c>
      <c r="C27" s="110"/>
      <c r="D27" s="109"/>
      <c r="E27" s="108"/>
      <c r="F27" s="108"/>
      <c r="G27" s="102"/>
      <c r="H27" s="102"/>
      <c r="I27" s="102"/>
      <c r="J27" s="102"/>
      <c r="K27" s="102"/>
    </row>
    <row r="28" spans="2:16" s="143" customFormat="1">
      <c r="B28" s="140" t="s">
        <v>56</v>
      </c>
      <c r="C28" s="138"/>
      <c r="D28" s="141"/>
      <c r="E28" s="142"/>
      <c r="F28" s="142"/>
      <c r="G28" s="102"/>
      <c r="H28" s="102"/>
      <c r="I28" s="102"/>
      <c r="J28" s="102"/>
      <c r="K28" s="102"/>
    </row>
    <row r="29" spans="2:16">
      <c r="B29" s="103"/>
      <c r="C29" s="103"/>
      <c r="D29" s="109"/>
      <c r="E29" s="108"/>
      <c r="F29" s="108"/>
      <c r="G29" s="102"/>
      <c r="H29" s="102"/>
      <c r="I29" s="102"/>
      <c r="J29" s="102"/>
      <c r="K29" s="102"/>
    </row>
    <row r="30" spans="2:16">
      <c r="B30" s="107"/>
      <c r="C30" s="103"/>
      <c r="D30" s="105"/>
      <c r="E30" s="104"/>
      <c r="F30" s="103"/>
      <c r="G30" s="102"/>
      <c r="H30" s="102"/>
      <c r="I30" s="102"/>
      <c r="J30" s="102"/>
      <c r="K30" s="102"/>
    </row>
    <row r="31" spans="2:16">
      <c r="B31" s="106"/>
      <c r="C31" s="103"/>
      <c r="D31" s="105"/>
      <c r="E31" s="104"/>
      <c r="F31" s="103"/>
      <c r="G31" s="102"/>
      <c r="H31" s="102"/>
      <c r="I31" s="102"/>
      <c r="J31" s="102"/>
      <c r="K31" s="102"/>
    </row>
    <row r="32" spans="2:16">
      <c r="B32" s="106"/>
      <c r="C32" s="103"/>
      <c r="D32" s="105"/>
      <c r="E32" s="104"/>
      <c r="F32" s="103"/>
      <c r="G32" s="102"/>
      <c r="H32" s="102"/>
      <c r="I32" s="102"/>
      <c r="J32" s="102"/>
      <c r="K32" s="102"/>
    </row>
    <row r="33" spans="2:11">
      <c r="B33" s="103"/>
      <c r="C33" s="103"/>
      <c r="D33" s="105"/>
      <c r="E33" s="104"/>
      <c r="F33" s="103"/>
      <c r="G33" s="102"/>
      <c r="H33" s="102"/>
      <c r="I33" s="102"/>
      <c r="J33" s="102"/>
      <c r="K33" s="102"/>
    </row>
    <row r="34" spans="2:11">
      <c r="B34" s="103"/>
      <c r="C34" s="103"/>
      <c r="D34" s="105"/>
      <c r="E34" s="104"/>
      <c r="F34" s="103"/>
      <c r="G34" s="102"/>
      <c r="H34" s="102"/>
      <c r="I34" s="102"/>
      <c r="J34" s="102"/>
      <c r="K34" s="102"/>
    </row>
    <row r="35" spans="2:11">
      <c r="B35" s="103"/>
      <c r="C35" s="103"/>
      <c r="D35" s="105"/>
      <c r="E35" s="104"/>
      <c r="F35" s="103"/>
      <c r="G35" s="102"/>
      <c r="H35" s="102"/>
      <c r="I35" s="102"/>
      <c r="J35" s="102"/>
      <c r="K35" s="102"/>
    </row>
    <row r="36" spans="2:11">
      <c r="D36" s="105"/>
      <c r="E36" s="104"/>
      <c r="F36" s="103"/>
      <c r="G36" s="102"/>
      <c r="H36" s="102"/>
      <c r="I36" s="102"/>
      <c r="J36" s="102"/>
      <c r="K36" s="102"/>
    </row>
  </sheetData>
  <sheetProtection algorithmName="SHA-512" hashValue="Sfr8RrX27tf1klL+/LqczXmOHoHz3+EOZOwhOTcSpy4Rhs/9LgQtE5Ltrld4Cq6Br9Rmyf46L4j4vN6jShKlkA==" saltValue="yGbRmTacNXj7OhkRx6WVTw==" spinCount="100000" sheet="1" objects="1" scenarios="1" formatColumns="0"/>
  <mergeCells count="22">
    <mergeCell ref="G5:K5"/>
    <mergeCell ref="L8:M11"/>
    <mergeCell ref="B6:C6"/>
    <mergeCell ref="L7:M7"/>
    <mergeCell ref="C7:D7"/>
    <mergeCell ref="B10:B11"/>
    <mergeCell ref="C10:C11"/>
    <mergeCell ref="D10:D11"/>
    <mergeCell ref="G10:G11"/>
    <mergeCell ref="I10:I11"/>
    <mergeCell ref="F10:F11"/>
    <mergeCell ref="H10:H11"/>
    <mergeCell ref="C20:E20"/>
    <mergeCell ref="K10:K11"/>
    <mergeCell ref="C8:E8"/>
    <mergeCell ref="C12:E12"/>
    <mergeCell ref="L14:M15"/>
    <mergeCell ref="L18:M19"/>
    <mergeCell ref="C16:E16"/>
    <mergeCell ref="D15:E15"/>
    <mergeCell ref="D18:E18"/>
    <mergeCell ref="J10:J11"/>
  </mergeCells>
  <pageMargins left="0.25" right="0.25" top="0.75" bottom="0.75" header="0.3" footer="0.3"/>
  <pageSetup scale="6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1B56D-344F-4D1A-B2B9-01542A49C3F8}">
  <sheetPr>
    <pageSetUpPr fitToPage="1"/>
  </sheetPr>
  <dimension ref="B1:J18"/>
  <sheetViews>
    <sheetView showGridLines="0" zoomScale="120" zoomScaleNormal="120" workbookViewId="0">
      <selection activeCell="D15" sqref="D15"/>
    </sheetView>
  </sheetViews>
  <sheetFormatPr defaultColWidth="8.88671875" defaultRowHeight="15"/>
  <cols>
    <col min="1" max="1" width="3.33203125" style="22" customWidth="1"/>
    <col min="2" max="2" width="8.88671875" style="22"/>
    <col min="3" max="3" width="11.109375" style="22" customWidth="1"/>
    <col min="4" max="4" width="56" style="22" customWidth="1"/>
    <col min="5" max="5" width="15.44140625" style="23" customWidth="1"/>
    <col min="6" max="6" width="12.5546875" style="23" customWidth="1"/>
    <col min="7" max="7" width="20.109375" style="23" customWidth="1"/>
    <col min="8" max="8" width="19.33203125" style="22" customWidth="1"/>
    <col min="9" max="9" width="20.6640625" style="22" customWidth="1"/>
    <col min="10" max="16384" width="8.88671875" style="22"/>
  </cols>
  <sheetData>
    <row r="1" spans="2:10" s="17" customFormat="1" ht="89.25" customHeight="1">
      <c r="B1" s="727" t="s">
        <v>57</v>
      </c>
      <c r="C1" s="727"/>
      <c r="D1" s="727"/>
      <c r="E1" s="727"/>
      <c r="F1" s="727"/>
      <c r="G1" s="727"/>
      <c r="H1" s="727"/>
      <c r="I1" s="727"/>
    </row>
    <row r="2" spans="2:10" s="17" customFormat="1" ht="17.25" customHeight="1">
      <c r="B2" s="5"/>
      <c r="C2" s="5"/>
      <c r="D2" s="5"/>
      <c r="E2" s="5"/>
      <c r="F2" s="5"/>
      <c r="G2" s="5"/>
    </row>
    <row r="3" spans="2:10" s="17" customFormat="1" ht="23.25" customHeight="1">
      <c r="B3" s="18" t="e">
        <f>"Project ID: "&amp;TEXT(#REF!,"")</f>
        <v>#REF!</v>
      </c>
      <c r="C3" s="18"/>
      <c r="I3" s="20" t="s">
        <v>58</v>
      </c>
    </row>
    <row r="4" spans="2:10" s="17" customFormat="1" ht="16.5" customHeight="1">
      <c r="B4" s="5"/>
      <c r="C4" s="5"/>
      <c r="D4" s="21"/>
      <c r="E4" s="5"/>
      <c r="F4" s="5"/>
      <c r="G4" s="5"/>
    </row>
    <row r="5" spans="2:10" s="17" customFormat="1" ht="15.75" customHeight="1" thickBot="1">
      <c r="B5" s="5"/>
      <c r="C5" s="5"/>
      <c r="D5" s="5"/>
      <c r="E5" s="5"/>
      <c r="F5" s="5"/>
      <c r="G5" s="5"/>
    </row>
    <row r="6" spans="2:10" s="17" customFormat="1" ht="30" customHeight="1" thickBot="1">
      <c r="B6" s="26" t="s">
        <v>59</v>
      </c>
      <c r="C6" s="75" t="s">
        <v>60</v>
      </c>
      <c r="D6" s="27" t="s">
        <v>21</v>
      </c>
      <c r="E6" s="27" t="s">
        <v>61</v>
      </c>
      <c r="F6" s="27" t="s">
        <v>62</v>
      </c>
      <c r="G6" s="27" t="s">
        <v>63</v>
      </c>
      <c r="H6" s="27" t="s">
        <v>64</v>
      </c>
      <c r="I6" s="28" t="s">
        <v>65</v>
      </c>
    </row>
    <row r="7" spans="2:10" s="1" customFormat="1" ht="15.75">
      <c r="B7" s="7"/>
      <c r="C7" s="72"/>
      <c r="D7" s="55" t="s">
        <v>66</v>
      </c>
      <c r="E7" s="85"/>
      <c r="F7" s="86"/>
      <c r="G7" s="87"/>
      <c r="H7" s="56"/>
      <c r="I7" s="57"/>
      <c r="J7" s="50"/>
    </row>
    <row r="8" spans="2:10" s="1" customFormat="1" ht="19.5" customHeight="1">
      <c r="B8" s="89"/>
      <c r="C8" s="90"/>
      <c r="D8" s="91"/>
      <c r="E8" s="88"/>
      <c r="F8" s="8"/>
      <c r="G8" s="76"/>
      <c r="H8" s="80" t="str">
        <f>IF(E8&lt;&gt;0,E8*G8,"")</f>
        <v/>
      </c>
      <c r="I8" s="78"/>
    </row>
    <row r="9" spans="2:10" s="1" customFormat="1" ht="19.5" customHeight="1">
      <c r="B9" s="89"/>
      <c r="C9" s="90"/>
      <c r="D9" s="92"/>
      <c r="E9" s="84">
        <v>12</v>
      </c>
      <c r="F9" s="8" t="s">
        <v>67</v>
      </c>
      <c r="G9" s="39">
        <v>12</v>
      </c>
      <c r="H9" s="81">
        <f t="shared" ref="H9:H13" si="0">IF(E9&lt;&gt;0,E9*G9,"")</f>
        <v>144</v>
      </c>
      <c r="I9" s="78"/>
    </row>
    <row r="10" spans="2:10" s="1" customFormat="1" ht="19.5" customHeight="1">
      <c r="B10" s="89"/>
      <c r="C10" s="90"/>
      <c r="D10" s="91"/>
      <c r="E10" s="84"/>
      <c r="F10" s="8"/>
      <c r="G10" s="39"/>
      <c r="H10" s="81" t="str">
        <f t="shared" si="0"/>
        <v/>
      </c>
      <c r="I10" s="78"/>
    </row>
    <row r="11" spans="2:10" s="1" customFormat="1" ht="19.5" customHeight="1">
      <c r="B11" s="89"/>
      <c r="C11" s="90"/>
      <c r="D11" s="91"/>
      <c r="E11" s="84">
        <v>12</v>
      </c>
      <c r="F11" s="8" t="s">
        <v>68</v>
      </c>
      <c r="G11" s="39">
        <v>12</v>
      </c>
      <c r="H11" s="81">
        <f t="shared" si="0"/>
        <v>144</v>
      </c>
      <c r="I11" s="78"/>
    </row>
    <row r="12" spans="2:10" ht="19.5" customHeight="1">
      <c r="B12" s="89"/>
      <c r="C12" s="90"/>
      <c r="D12" s="91"/>
      <c r="E12" s="84"/>
      <c r="F12" s="8"/>
      <c r="G12" s="77"/>
      <c r="H12" s="81" t="str">
        <f t="shared" si="0"/>
        <v/>
      </c>
      <c r="I12" s="79"/>
    </row>
    <row r="13" spans="2:10" s="1" customFormat="1" ht="19.5" customHeight="1">
      <c r="B13" s="89"/>
      <c r="C13" s="90"/>
      <c r="D13" s="91"/>
      <c r="E13" s="84"/>
      <c r="F13" s="8"/>
      <c r="G13" s="39"/>
      <c r="H13" s="81" t="str">
        <f t="shared" si="0"/>
        <v/>
      </c>
      <c r="I13" s="78"/>
    </row>
    <row r="14" spans="2:10" s="2" customFormat="1" ht="15.75" thickBot="1">
      <c r="B14" s="40"/>
      <c r="C14" s="73"/>
      <c r="D14" s="53" t="s">
        <v>69</v>
      </c>
      <c r="E14" s="41"/>
      <c r="F14" s="41"/>
      <c r="G14" s="41"/>
      <c r="H14" s="54"/>
      <c r="I14" s="51"/>
    </row>
    <row r="15" spans="2:10" s="19" customFormat="1" ht="30" customHeight="1" thickBot="1">
      <c r="B15" s="25"/>
      <c r="C15" s="74"/>
      <c r="D15" s="24" t="s">
        <v>70</v>
      </c>
      <c r="E15" s="82"/>
      <c r="F15" s="16"/>
      <c r="G15" s="83"/>
      <c r="H15" s="29">
        <f>IF(SUM(H8:H14)=0,"",SUM(H8:H14))</f>
        <v>288</v>
      </c>
      <c r="I15" s="52"/>
    </row>
    <row r="16" spans="2:10" s="1" customFormat="1">
      <c r="E16" s="6"/>
      <c r="F16" s="6"/>
      <c r="G16" s="6"/>
    </row>
    <row r="17" spans="2:4" ht="15.75">
      <c r="B17" s="3" t="s">
        <v>13</v>
      </c>
      <c r="C17" s="3"/>
      <c r="D17" s="30"/>
    </row>
    <row r="18" spans="2:4">
      <c r="B18" s="31"/>
      <c r="C18" s="31"/>
      <c r="D18" s="4" t="s">
        <v>71</v>
      </c>
    </row>
  </sheetData>
  <sheetProtection insertRows="0" deleteRows="0" selectLockedCells="1"/>
  <mergeCells count="1">
    <mergeCell ref="B1:I1"/>
  </mergeCells>
  <conditionalFormatting sqref="H8:H13">
    <cfRule type="cellIs" dxfId="509" priority="2" operator="lessThan">
      <formula>0</formula>
    </cfRule>
  </conditionalFormatting>
  <conditionalFormatting sqref="I8:I15">
    <cfRule type="expression" dxfId="508" priority="4">
      <formula>I8&lt;&gt;""</formula>
    </cfRule>
  </conditionalFormatting>
  <conditionalFormatting sqref="J7">
    <cfRule type="expression" dxfId="507" priority="1">
      <formula>J7&lt;&gt;""</formula>
    </cfRule>
  </conditionalFormatting>
  <dataValidations count="4">
    <dataValidation allowBlank="1" showInputMessage="1" showErrorMessage="1" promptTitle="RULES" prompt="copy above cell and insert copied cell above the row and edit the description" sqref="D14" xr:uid="{C5FF0090-92C7-4530-A89A-4EAC8E0D50F3}"/>
    <dataValidation type="custom" allowBlank="1" showInputMessage="1" showErrorMessage="1" sqref="H8:H13" xr:uid="{E1E5A962-1CE5-4576-99D3-30B702BFF6CC}">
      <formula1>""</formula1>
    </dataValidation>
    <dataValidation type="custom" allowBlank="1" showInputMessage="1" showErrorMessage="1" error="Numbers ONLY!" sqref="G8 E8" xr:uid="{E756DCF6-EFF9-49A9-9C2A-30F5DDC109C5}">
      <formula1>ISNUMBER(E8)</formula1>
    </dataValidation>
    <dataValidation type="list" allowBlank="1" showInputMessage="1" showErrorMessage="1" sqref="F8:F13" xr:uid="{6976AE5C-C120-41F4-A389-965ED787C157}">
      <formula1>#REF!</formula1>
    </dataValidation>
  </dataValidations>
  <pageMargins left="0.7" right="0.7" top="0.75" bottom="0.75" header="0.3" footer="0.3"/>
  <pageSetup scale="64" fitToHeight="0" orientation="landscape" horizontalDpi="1200" verticalDpi="1200" r:id="rId1"/>
  <headerFooter>
    <oddFooter>&amp;L&amp;"Arial,Regular"&amp;8&amp;D&amp;C&amp;"Arial,Regular"&amp;8Section 3.2. &amp;A&amp;R&amp;"Arial,Regular"&amp;8&amp;N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6909E-9B5C-47A9-B707-DA4F5308222B}">
  <sheetPr>
    <pageSetUpPr fitToPage="1"/>
  </sheetPr>
  <dimension ref="A1:U3259"/>
  <sheetViews>
    <sheetView showGridLines="0" tabSelected="1" zoomScale="74" zoomScaleNormal="74" zoomScaleSheetLayoutView="85" workbookViewId="0">
      <pane ySplit="5" topLeftCell="A6" activePane="bottomLeft" state="frozen"/>
      <selection pane="bottomLeft" activeCell="K38" sqref="K38"/>
    </sheetView>
  </sheetViews>
  <sheetFormatPr defaultColWidth="7.109375" defaultRowHeight="15" outlineLevelRow="4"/>
  <cols>
    <col min="1" max="1" width="2.88671875" style="461" customWidth="1"/>
    <col min="2" max="2" width="5.21875" style="470" customWidth="1"/>
    <col min="3" max="3" width="4.44140625" style="469" customWidth="1"/>
    <col min="4" max="4" width="7.21875" style="469" customWidth="1"/>
    <col min="5" max="5" width="9.33203125" style="469" customWidth="1"/>
    <col min="6" max="6" width="46.44140625" style="469" customWidth="1"/>
    <col min="7" max="7" width="8.21875" style="468" bestFit="1" customWidth="1"/>
    <col min="8" max="8" width="30.5546875" style="467" customWidth="1"/>
    <col min="9" max="9" width="12.6640625" style="466" bestFit="1" customWidth="1"/>
    <col min="10" max="10" width="16.21875" style="465" customWidth="1"/>
    <col min="11" max="11" width="7.109375" style="464"/>
    <col min="12" max="12" width="18.44140625" style="463" customWidth="1"/>
    <col min="13" max="13" width="24.6640625" style="462" customWidth="1"/>
    <col min="14" max="14" width="7.109375" style="461" customWidth="1"/>
    <col min="15" max="16384" width="7.109375" style="461"/>
  </cols>
  <sheetData>
    <row r="1" spans="1:21" s="481" customFormat="1" ht="18">
      <c r="A1" s="634"/>
      <c r="B1" s="638" t="s">
        <v>72</v>
      </c>
      <c r="C1" s="638"/>
      <c r="D1" s="638"/>
      <c r="E1" s="638"/>
      <c r="F1" s="638"/>
      <c r="G1" s="637"/>
      <c r="H1" s="636"/>
      <c r="I1" s="635"/>
      <c r="J1" s="634"/>
      <c r="K1" s="634"/>
      <c r="L1" s="634"/>
      <c r="M1" s="634"/>
      <c r="N1" s="634"/>
      <c r="O1" s="634"/>
      <c r="P1" s="634"/>
      <c r="Q1" s="634"/>
      <c r="R1" s="634"/>
      <c r="S1" s="634"/>
      <c r="T1" s="634"/>
      <c r="U1" s="634"/>
    </row>
    <row r="2" spans="1:21" s="481" customFormat="1" ht="20.25">
      <c r="B2" s="633"/>
      <c r="C2" s="484"/>
      <c r="D2" s="484"/>
      <c r="E2" s="484"/>
      <c r="F2" s="484"/>
      <c r="G2" s="488"/>
      <c r="H2" s="629"/>
      <c r="I2" s="628"/>
      <c r="J2" s="627"/>
      <c r="K2" s="486"/>
      <c r="L2" s="626"/>
      <c r="M2" s="626"/>
    </row>
    <row r="3" spans="1:21" s="481" customFormat="1" ht="20.25" customHeight="1">
      <c r="B3" s="641" t="str">
        <f>"FMS/Project ID: "&amp;TEXT('Submission Checklist _SD'!$C$5,"")</f>
        <v xml:space="preserve">FMS/Project ID: </v>
      </c>
      <c r="C3" s="642"/>
      <c r="D3" s="642"/>
      <c r="E3" s="484"/>
      <c r="F3" s="484"/>
      <c r="G3" s="488"/>
      <c r="H3" s="629"/>
      <c r="I3" s="628"/>
      <c r="J3" s="627"/>
      <c r="K3" s="486"/>
      <c r="L3" s="632"/>
      <c r="M3" s="631" t="s">
        <v>73</v>
      </c>
    </row>
    <row r="4" spans="1:21" s="481" customFormat="1" ht="18">
      <c r="B4" s="630"/>
      <c r="C4" s="484"/>
      <c r="D4" s="484"/>
      <c r="E4" s="484"/>
      <c r="F4" s="484"/>
      <c r="G4" s="488"/>
      <c r="H4" s="629"/>
      <c r="I4" s="628"/>
      <c r="J4" s="627"/>
      <c r="K4" s="486"/>
      <c r="L4" s="626"/>
      <c r="M4" s="626"/>
    </row>
    <row r="5" spans="1:21" s="481" customFormat="1" ht="36">
      <c r="B5" s="728" t="s">
        <v>21</v>
      </c>
      <c r="C5" s="729"/>
      <c r="D5" s="729"/>
      <c r="E5" s="729"/>
      <c r="F5" s="729"/>
      <c r="G5" s="729"/>
      <c r="H5" s="730"/>
      <c r="I5" s="625" t="s">
        <v>74</v>
      </c>
      <c r="J5" s="624" t="s">
        <v>61</v>
      </c>
      <c r="K5" s="623" t="s">
        <v>62</v>
      </c>
      <c r="L5" s="622" t="s">
        <v>75</v>
      </c>
      <c r="M5" s="622" t="s">
        <v>76</v>
      </c>
    </row>
    <row r="6" spans="1:21" s="504" customFormat="1" ht="21" customHeight="1">
      <c r="B6" s="621" t="s">
        <v>30</v>
      </c>
      <c r="C6" s="620" t="s">
        <v>77</v>
      </c>
      <c r="D6" s="620"/>
      <c r="E6" s="620"/>
      <c r="F6" s="620"/>
      <c r="G6" s="619"/>
      <c r="H6" s="618"/>
      <c r="I6" s="617"/>
      <c r="J6" s="585"/>
      <c r="K6" s="585"/>
      <c r="L6" s="584"/>
      <c r="M6" s="583">
        <f>IF(J6="",SUMIF(C:C,"A*",M:M),J6*L6)</f>
        <v>0</v>
      </c>
    </row>
    <row r="7" spans="1:21" s="553" customFormat="1" ht="18.75" customHeight="1" outlineLevel="1">
      <c r="B7" s="616"/>
      <c r="C7" s="614" t="s">
        <v>78</v>
      </c>
      <c r="D7" s="615" t="s">
        <v>79</v>
      </c>
      <c r="E7" s="614"/>
      <c r="F7" s="614"/>
      <c r="G7" s="613"/>
      <c r="H7" s="612"/>
      <c r="I7" s="611"/>
      <c r="J7" s="564"/>
      <c r="K7" s="564"/>
      <c r="L7" s="563"/>
      <c r="M7" s="562">
        <f>IF(J7="",SUMIF(D:D,"A10*",M:M),J7*L7)</f>
        <v>0</v>
      </c>
    </row>
    <row r="8" spans="1:21" s="553" customFormat="1" ht="17.25" customHeight="1" outlineLevel="2">
      <c r="B8" s="561"/>
      <c r="C8" s="560"/>
      <c r="D8" s="560" t="s">
        <v>80</v>
      </c>
      <c r="E8" s="560" t="s">
        <v>81</v>
      </c>
      <c r="F8" s="560"/>
      <c r="G8" s="559"/>
      <c r="H8" s="558"/>
      <c r="I8" s="557"/>
      <c r="J8" s="556"/>
      <c r="K8" s="556"/>
      <c r="L8" s="555"/>
      <c r="M8" s="554">
        <f>IF(J8="",SUMIF(E:E,"A1010*",M:M),L8*J8)</f>
        <v>0</v>
      </c>
    </row>
    <row r="9" spans="1:21" ht="15.75" outlineLevel="3">
      <c r="B9" s="529"/>
      <c r="E9" s="538" t="s">
        <v>82</v>
      </c>
      <c r="F9" s="537" t="s">
        <v>83</v>
      </c>
      <c r="G9" s="536"/>
      <c r="H9" s="535"/>
      <c r="I9" s="534"/>
      <c r="J9" s="533"/>
      <c r="K9" s="533"/>
      <c r="L9" s="532"/>
      <c r="M9" s="531">
        <f>IF(J9="",SUMIF(G:G,E9,M:M),J9*L9)</f>
        <v>0</v>
      </c>
    </row>
    <row r="10" spans="1:21" ht="15.75" outlineLevel="4">
      <c r="B10" s="529"/>
      <c r="E10" s="576"/>
      <c r="F10" s="575"/>
      <c r="G10" s="545" t="str">
        <f>E9</f>
        <v>A1010.10</v>
      </c>
      <c r="H10" s="574" t="s">
        <v>84</v>
      </c>
      <c r="I10" s="573" t="s">
        <v>85</v>
      </c>
      <c r="J10" s="552"/>
      <c r="K10" s="552"/>
      <c r="L10" s="551"/>
      <c r="M10" s="540">
        <f t="shared" ref="M10:M16" si="0">J10*L10</f>
        <v>0</v>
      </c>
    </row>
    <row r="11" spans="1:21" ht="15.75" outlineLevel="4">
      <c r="B11" s="529"/>
      <c r="E11" s="576"/>
      <c r="F11" s="575"/>
      <c r="G11" s="545" t="str">
        <f t="shared" ref="G11:G16" si="1">G10</f>
        <v>A1010.10</v>
      </c>
      <c r="H11" s="610" t="s">
        <v>86</v>
      </c>
      <c r="I11" s="573" t="s">
        <v>87</v>
      </c>
      <c r="J11" s="552"/>
      <c r="K11" s="552"/>
      <c r="L11" s="551"/>
      <c r="M11" s="540">
        <f t="shared" si="0"/>
        <v>0</v>
      </c>
    </row>
    <row r="12" spans="1:21" ht="15.75" outlineLevel="4">
      <c r="B12" s="529"/>
      <c r="E12" s="576"/>
      <c r="F12" s="575"/>
      <c r="G12" s="545" t="str">
        <f t="shared" si="1"/>
        <v>A1010.10</v>
      </c>
      <c r="H12" s="574" t="s">
        <v>88</v>
      </c>
      <c r="I12" s="573" t="s">
        <v>85</v>
      </c>
      <c r="J12" s="552"/>
      <c r="K12" s="552"/>
      <c r="L12" s="551"/>
      <c r="M12" s="540">
        <f t="shared" si="0"/>
        <v>0</v>
      </c>
    </row>
    <row r="13" spans="1:21" ht="15.75" outlineLevel="4">
      <c r="B13" s="529"/>
      <c r="E13" s="576"/>
      <c r="F13" s="575"/>
      <c r="G13" s="545" t="str">
        <f t="shared" si="1"/>
        <v>A1010.10</v>
      </c>
      <c r="H13" s="610" t="s">
        <v>86</v>
      </c>
      <c r="I13" s="573" t="s">
        <v>87</v>
      </c>
      <c r="J13" s="552"/>
      <c r="K13" s="552"/>
      <c r="L13" s="551"/>
      <c r="M13" s="540">
        <f t="shared" si="0"/>
        <v>0</v>
      </c>
    </row>
    <row r="14" spans="1:21" ht="15.75" outlineLevel="4">
      <c r="B14" s="529"/>
      <c r="E14" s="576"/>
      <c r="F14" s="575"/>
      <c r="G14" s="545" t="str">
        <f t="shared" si="1"/>
        <v>A1010.10</v>
      </c>
      <c r="H14" s="610" t="s">
        <v>89</v>
      </c>
      <c r="I14" s="573" t="s">
        <v>90</v>
      </c>
      <c r="J14" s="552"/>
      <c r="K14" s="552"/>
      <c r="L14" s="551"/>
      <c r="M14" s="540">
        <f t="shared" si="0"/>
        <v>0</v>
      </c>
    </row>
    <row r="15" spans="1:21" ht="15.75" outlineLevel="4">
      <c r="B15" s="529"/>
      <c r="E15" s="576"/>
      <c r="F15" s="575"/>
      <c r="G15" s="545" t="str">
        <f t="shared" si="1"/>
        <v>A1010.10</v>
      </c>
      <c r="H15" s="610" t="s">
        <v>91</v>
      </c>
      <c r="I15" s="573" t="s">
        <v>92</v>
      </c>
      <c r="J15" s="552"/>
      <c r="K15" s="552"/>
      <c r="L15" s="551"/>
      <c r="M15" s="540">
        <f t="shared" si="0"/>
        <v>0</v>
      </c>
    </row>
    <row r="16" spans="1:21" ht="15.75" outlineLevel="4">
      <c r="B16" s="529"/>
      <c r="E16" s="576"/>
      <c r="F16" s="575"/>
      <c r="G16" s="545" t="str">
        <f t="shared" si="1"/>
        <v>A1010.10</v>
      </c>
      <c r="H16" s="610" t="s">
        <v>93</v>
      </c>
      <c r="I16" s="573" t="s">
        <v>94</v>
      </c>
      <c r="J16" s="552"/>
      <c r="K16" s="552"/>
      <c r="L16" s="551"/>
      <c r="M16" s="540">
        <f t="shared" si="0"/>
        <v>0</v>
      </c>
    </row>
    <row r="17" spans="2:13" ht="15.75" outlineLevel="3">
      <c r="B17" s="529"/>
      <c r="E17" s="538" t="s">
        <v>95</v>
      </c>
      <c r="F17" s="537" t="s">
        <v>96</v>
      </c>
      <c r="G17" s="536"/>
      <c r="H17" s="535" t="s">
        <v>85</v>
      </c>
      <c r="I17" s="534" t="s">
        <v>85</v>
      </c>
      <c r="J17" s="533"/>
      <c r="K17" s="533"/>
      <c r="L17" s="532" t="str">
        <f>IF(J17&lt;&gt;0,SUMIF(G:G,E17,M:M)/J17,"")</f>
        <v/>
      </c>
      <c r="M17" s="531">
        <f>IF(J17="",SUMIF(G:G,E17,M:M),J17*L17)</f>
        <v>0</v>
      </c>
    </row>
    <row r="18" spans="2:13" ht="15.75" outlineLevel="4">
      <c r="B18" s="529"/>
      <c r="E18" s="547"/>
      <c r="F18" s="546"/>
      <c r="G18" s="545" t="str">
        <f>E17</f>
        <v>A1010.30</v>
      </c>
      <c r="H18" s="544" t="s">
        <v>97</v>
      </c>
      <c r="I18" s="543" t="s">
        <v>85</v>
      </c>
      <c r="J18" s="552"/>
      <c r="K18" s="552"/>
      <c r="L18" s="551"/>
      <c r="M18" s="540">
        <f>J18*L18</f>
        <v>0</v>
      </c>
    </row>
    <row r="19" spans="2:13" ht="15.75" outlineLevel="4">
      <c r="B19" s="529"/>
      <c r="E19" s="547"/>
      <c r="F19" s="546"/>
      <c r="G19" s="545" t="str">
        <f>G18</f>
        <v>A1010.30</v>
      </c>
      <c r="H19" s="550" t="s">
        <v>86</v>
      </c>
      <c r="I19" s="543" t="s">
        <v>87</v>
      </c>
      <c r="J19" s="552"/>
      <c r="K19" s="552"/>
      <c r="L19" s="572"/>
      <c r="M19" s="540">
        <f>J19*L19</f>
        <v>0</v>
      </c>
    </row>
    <row r="20" spans="2:13" ht="15.75" outlineLevel="4">
      <c r="B20" s="529"/>
      <c r="E20" s="547"/>
      <c r="F20" s="546"/>
      <c r="G20" s="545" t="str">
        <f>G19</f>
        <v>A1010.30</v>
      </c>
      <c r="H20" s="544" t="s">
        <v>98</v>
      </c>
      <c r="I20" s="543" t="s">
        <v>85</v>
      </c>
      <c r="J20" s="552"/>
      <c r="K20" s="552"/>
      <c r="L20" s="551"/>
      <c r="M20" s="540">
        <f>J20*L20</f>
        <v>0</v>
      </c>
    </row>
    <row r="21" spans="2:13" ht="15.75" outlineLevel="4">
      <c r="B21" s="529"/>
      <c r="E21" s="547"/>
      <c r="F21" s="546"/>
      <c r="G21" s="545" t="str">
        <f>G20</f>
        <v>A1010.30</v>
      </c>
      <c r="H21" s="550" t="s">
        <v>86</v>
      </c>
      <c r="I21" s="543" t="s">
        <v>87</v>
      </c>
      <c r="J21" s="552"/>
      <c r="K21" s="552"/>
      <c r="L21" s="551"/>
      <c r="M21" s="540">
        <f>J21*L21</f>
        <v>0</v>
      </c>
    </row>
    <row r="22" spans="2:13" ht="15.75" outlineLevel="3">
      <c r="B22" s="529"/>
      <c r="E22" s="538" t="s">
        <v>99</v>
      </c>
      <c r="F22" s="537" t="s">
        <v>100</v>
      </c>
      <c r="G22" s="536"/>
      <c r="H22" s="535" t="s">
        <v>85</v>
      </c>
      <c r="I22" s="534" t="s">
        <v>85</v>
      </c>
      <c r="J22" s="533"/>
      <c r="K22" s="533"/>
      <c r="L22" s="532" t="str">
        <f>IF(J22&lt;&gt;0,SUMIF(G:G,E22,M:M)/J22,"")</f>
        <v/>
      </c>
      <c r="M22" s="531">
        <f>IF(J22="",SUMIF(G:G,E22,M:M),J22*L22)</f>
        <v>0</v>
      </c>
    </row>
    <row r="23" spans="2:13" ht="15.75" outlineLevel="4">
      <c r="B23" s="529"/>
      <c r="E23" s="528"/>
      <c r="F23" s="527"/>
      <c r="G23" s="526" t="str">
        <f>E22</f>
        <v>A1010.90</v>
      </c>
      <c r="H23" s="530" t="s">
        <v>101</v>
      </c>
      <c r="I23" s="524" t="s">
        <v>102</v>
      </c>
      <c r="J23" s="571"/>
      <c r="K23" s="571"/>
      <c r="L23" s="570"/>
      <c r="M23" s="521">
        <f>J23*L23</f>
        <v>0</v>
      </c>
    </row>
    <row r="24" spans="2:13" ht="15.75" outlineLevel="4">
      <c r="B24" s="529"/>
      <c r="E24" s="528"/>
      <c r="F24" s="527"/>
      <c r="G24" s="526" t="str">
        <f>G23</f>
        <v>A1010.90</v>
      </c>
      <c r="H24" s="530" t="s">
        <v>103</v>
      </c>
      <c r="I24" s="524" t="s">
        <v>104</v>
      </c>
      <c r="J24" s="571"/>
      <c r="K24" s="571"/>
      <c r="L24" s="570"/>
      <c r="M24" s="521">
        <f>J24*L24</f>
        <v>0</v>
      </c>
    </row>
    <row r="25" spans="2:13" ht="15.75" outlineLevel="4">
      <c r="B25" s="529"/>
      <c r="E25" s="528"/>
      <c r="F25" s="527"/>
      <c r="G25" s="526" t="str">
        <f>G24</f>
        <v>A1010.90</v>
      </c>
      <c r="H25" s="530" t="s">
        <v>105</v>
      </c>
      <c r="I25" s="524" t="s">
        <v>106</v>
      </c>
      <c r="J25" s="571"/>
      <c r="K25" s="571"/>
      <c r="L25" s="570"/>
      <c r="M25" s="521">
        <f>J25*L25</f>
        <v>0</v>
      </c>
    </row>
    <row r="26" spans="2:13" s="553" customFormat="1" ht="17.25" customHeight="1" outlineLevel="2">
      <c r="B26" s="561"/>
      <c r="C26" s="560"/>
      <c r="D26" s="560" t="s">
        <v>107</v>
      </c>
      <c r="E26" s="560" t="s">
        <v>108</v>
      </c>
      <c r="F26" s="560"/>
      <c r="G26" s="559"/>
      <c r="H26" s="558" t="s">
        <v>85</v>
      </c>
      <c r="I26" s="557" t="s">
        <v>109</v>
      </c>
      <c r="J26" s="556"/>
      <c r="K26" s="556"/>
      <c r="L26" s="555"/>
      <c r="M26" s="554">
        <f>IF(J26="",SUMIF(E:E,"A1020*",M:M),L26*J26)</f>
        <v>0</v>
      </c>
    </row>
    <row r="27" spans="2:13" ht="15.75" outlineLevel="3">
      <c r="B27" s="529"/>
      <c r="E27" s="538" t="s">
        <v>110</v>
      </c>
      <c r="F27" s="537" t="s">
        <v>111</v>
      </c>
      <c r="G27" s="536"/>
      <c r="H27" s="535" t="s">
        <v>85</v>
      </c>
      <c r="I27" s="534" t="s">
        <v>85</v>
      </c>
      <c r="J27" s="533"/>
      <c r="K27" s="533"/>
      <c r="L27" s="532" t="str">
        <f>IF(J27&lt;&gt;0,SUMIF(G:G,E27,M:M)/J27,"")</f>
        <v/>
      </c>
      <c r="M27" s="531">
        <f>IF(J27="",SUMIF(G:G,E27,M:M),J27*L27)</f>
        <v>0</v>
      </c>
    </row>
    <row r="28" spans="2:13" ht="15.75" outlineLevel="4">
      <c r="B28" s="529"/>
      <c r="E28" s="576"/>
      <c r="F28" s="575"/>
      <c r="G28" s="545" t="str">
        <f>E27</f>
        <v>A1020.10</v>
      </c>
      <c r="H28" s="574" t="s">
        <v>112</v>
      </c>
      <c r="I28" s="573" t="s">
        <v>113</v>
      </c>
      <c r="J28" s="552"/>
      <c r="K28" s="552"/>
      <c r="L28" s="551"/>
      <c r="M28" s="540">
        <f>J28*L28</f>
        <v>0</v>
      </c>
    </row>
    <row r="29" spans="2:13" ht="15.75" outlineLevel="3">
      <c r="B29" s="529"/>
      <c r="E29" s="538" t="s">
        <v>114</v>
      </c>
      <c r="F29" s="537" t="s">
        <v>115</v>
      </c>
      <c r="G29" s="536"/>
      <c r="H29" s="535" t="s">
        <v>85</v>
      </c>
      <c r="I29" s="534" t="s">
        <v>85</v>
      </c>
      <c r="J29" s="533"/>
      <c r="K29" s="533"/>
      <c r="L29" s="532"/>
      <c r="M29" s="531">
        <f>IF(J29="",SUMIF(G:G,E29,M:M),J29*L29)</f>
        <v>0</v>
      </c>
    </row>
    <row r="30" spans="2:13" ht="15.75" outlineLevel="4">
      <c r="B30" s="529"/>
      <c r="E30" s="576"/>
      <c r="F30" s="575"/>
      <c r="G30" s="545" t="str">
        <f>E29</f>
        <v>A1020.15</v>
      </c>
      <c r="H30" s="574" t="s">
        <v>116</v>
      </c>
      <c r="I30" s="573" t="s">
        <v>117</v>
      </c>
      <c r="J30" s="552"/>
      <c r="K30" s="552"/>
      <c r="L30" s="551"/>
      <c r="M30" s="540">
        <f>J30*L30</f>
        <v>0</v>
      </c>
    </row>
    <row r="31" spans="2:13" ht="15.75" outlineLevel="3">
      <c r="B31" s="529"/>
      <c r="E31" s="538" t="s">
        <v>118</v>
      </c>
      <c r="F31" s="537" t="s">
        <v>119</v>
      </c>
      <c r="G31" s="536"/>
      <c r="H31" s="535" t="s">
        <v>85</v>
      </c>
      <c r="I31" s="534" t="s">
        <v>85</v>
      </c>
      <c r="J31" s="533"/>
      <c r="K31" s="533"/>
      <c r="L31" s="532" t="str">
        <f>IF(J31&lt;&gt;0,SUMIF(G:G,E31,M:M)/J31,"")</f>
        <v/>
      </c>
      <c r="M31" s="531">
        <f>IF(J31="",SUMIF(G:G,E31,M:M),J31*L31)</f>
        <v>0</v>
      </c>
    </row>
    <row r="32" spans="2:13" ht="15.75" outlineLevel="4">
      <c r="B32" s="529"/>
      <c r="E32" s="576"/>
      <c r="F32" s="575"/>
      <c r="G32" s="545" t="str">
        <f>E31</f>
        <v>A1020.20</v>
      </c>
      <c r="H32" s="574" t="s">
        <v>120</v>
      </c>
      <c r="I32" s="573" t="s">
        <v>121</v>
      </c>
      <c r="J32" s="552"/>
      <c r="K32" s="552"/>
      <c r="L32" s="551"/>
      <c r="M32" s="540">
        <f>J32*L32</f>
        <v>0</v>
      </c>
    </row>
    <row r="33" spans="2:13" ht="15.75" outlineLevel="3">
      <c r="B33" s="529"/>
      <c r="E33" s="538" t="s">
        <v>122</v>
      </c>
      <c r="F33" s="537" t="s">
        <v>123</v>
      </c>
      <c r="G33" s="536"/>
      <c r="H33" s="535" t="s">
        <v>85</v>
      </c>
      <c r="I33" s="534" t="s">
        <v>85</v>
      </c>
      <c r="J33" s="533"/>
      <c r="K33" s="533"/>
      <c r="L33" s="532" t="str">
        <f>IF(J33&lt;&gt;0,SUMIF(G:G,E33,M:M)/J33,"")</f>
        <v/>
      </c>
      <c r="M33" s="531">
        <f>IF(J33="",SUMIF(G:G,E33,M:M),J33*L33)</f>
        <v>0</v>
      </c>
    </row>
    <row r="34" spans="2:13" ht="15.75" outlineLevel="4">
      <c r="B34" s="529"/>
      <c r="E34" s="576"/>
      <c r="F34" s="575"/>
      <c r="G34" s="545" t="str">
        <f>E33</f>
        <v>A1020.30</v>
      </c>
      <c r="H34" s="574" t="s">
        <v>124</v>
      </c>
      <c r="I34" s="573" t="s">
        <v>125</v>
      </c>
      <c r="J34" s="552"/>
      <c r="K34" s="552"/>
      <c r="L34" s="551"/>
      <c r="M34" s="540">
        <f>J34*L34</f>
        <v>0</v>
      </c>
    </row>
    <row r="35" spans="2:13" ht="15.75" outlineLevel="3">
      <c r="B35" s="529"/>
      <c r="E35" s="538" t="s">
        <v>126</v>
      </c>
      <c r="F35" s="537" t="s">
        <v>127</v>
      </c>
      <c r="G35" s="536"/>
      <c r="H35" s="535" t="s">
        <v>85</v>
      </c>
      <c r="I35" s="534" t="s">
        <v>85</v>
      </c>
      <c r="J35" s="533"/>
      <c r="K35" s="533"/>
      <c r="L35" s="532" t="str">
        <f>IF(J35&lt;&gt;0,SUMIF(G:G,E35,M:M)/J35,"")</f>
        <v/>
      </c>
      <c r="M35" s="531">
        <f>IF(J35="",SUMIF(G:G,E35,M:M),J35*L35)</f>
        <v>0</v>
      </c>
    </row>
    <row r="36" spans="2:13" ht="15.75" outlineLevel="4">
      <c r="B36" s="529"/>
      <c r="E36" s="576"/>
      <c r="F36" s="575"/>
      <c r="G36" s="545" t="str">
        <f>E35</f>
        <v>A1020.40</v>
      </c>
      <c r="H36" s="574" t="s">
        <v>128</v>
      </c>
      <c r="I36" s="573" t="s">
        <v>129</v>
      </c>
      <c r="J36" s="552"/>
      <c r="K36" s="552"/>
      <c r="L36" s="551"/>
      <c r="M36" s="540">
        <f>J36*L36</f>
        <v>0</v>
      </c>
    </row>
    <row r="37" spans="2:13" ht="15.75" outlineLevel="3">
      <c r="B37" s="529"/>
      <c r="E37" s="538" t="s">
        <v>130</v>
      </c>
      <c r="F37" s="537" t="s">
        <v>131</v>
      </c>
      <c r="G37" s="536"/>
      <c r="H37" s="535" t="s">
        <v>85</v>
      </c>
      <c r="I37" s="534" t="s">
        <v>85</v>
      </c>
      <c r="J37" s="533"/>
      <c r="K37" s="533"/>
      <c r="L37" s="532" t="str">
        <f>IF(J37&lt;&gt;0,SUMIF(G:G,E37,M:M)/J37,"")</f>
        <v/>
      </c>
      <c r="M37" s="531">
        <f>IF(J37="",SUMIF(G:G,E37,M:M),J37*L37)</f>
        <v>0</v>
      </c>
    </row>
    <row r="38" spans="2:13" ht="15.75" outlineLevel="4">
      <c r="B38" s="529"/>
      <c r="E38" s="576"/>
      <c r="F38" s="575"/>
      <c r="G38" s="545" t="str">
        <f>E37</f>
        <v>A1020.50</v>
      </c>
      <c r="H38" s="574" t="s">
        <v>132</v>
      </c>
      <c r="I38" s="573" t="s">
        <v>133</v>
      </c>
      <c r="J38" s="552"/>
      <c r="K38" s="552"/>
      <c r="L38" s="551"/>
      <c r="M38" s="540">
        <f>J38*L38</f>
        <v>0</v>
      </c>
    </row>
    <row r="39" spans="2:13" ht="15.75" outlineLevel="3">
      <c r="B39" s="529"/>
      <c r="E39" s="538" t="s">
        <v>134</v>
      </c>
      <c r="F39" s="537" t="s">
        <v>135</v>
      </c>
      <c r="G39" s="536"/>
      <c r="H39" s="535" t="s">
        <v>85</v>
      </c>
      <c r="I39" s="534" t="s">
        <v>85</v>
      </c>
      <c r="J39" s="533"/>
      <c r="K39" s="533"/>
      <c r="L39" s="532" t="str">
        <f>IF(J39&lt;&gt;0,SUMIF(G:G,E39,M:M)/J39,"")</f>
        <v/>
      </c>
      <c r="M39" s="531">
        <f>IF(J39="",SUMIF(G:G,E39,M:M),J39*L39)</f>
        <v>0</v>
      </c>
    </row>
    <row r="40" spans="2:13" ht="15.75" outlineLevel="4">
      <c r="B40" s="529"/>
      <c r="E40" s="576"/>
      <c r="F40" s="575"/>
      <c r="G40" s="545" t="str">
        <f>E39</f>
        <v>A1020.60</v>
      </c>
      <c r="H40" s="574" t="s">
        <v>136</v>
      </c>
      <c r="I40" s="573" t="s">
        <v>137</v>
      </c>
      <c r="J40" s="552"/>
      <c r="K40" s="552"/>
      <c r="L40" s="551"/>
      <c r="M40" s="540">
        <f>J40*L40</f>
        <v>0</v>
      </c>
    </row>
    <row r="41" spans="2:13" ht="15.75" outlineLevel="4">
      <c r="B41" s="529"/>
      <c r="E41" s="576"/>
      <c r="F41" s="575"/>
      <c r="G41" s="545" t="str">
        <f>G40</f>
        <v>A1020.60</v>
      </c>
      <c r="H41" s="574" t="s">
        <v>86</v>
      </c>
      <c r="I41" s="573" t="s">
        <v>87</v>
      </c>
      <c r="J41" s="552"/>
      <c r="K41" s="552"/>
      <c r="L41" s="551"/>
      <c r="M41" s="540">
        <f>J41*L41</f>
        <v>0</v>
      </c>
    </row>
    <row r="42" spans="2:13" ht="15.75" outlineLevel="3">
      <c r="B42" s="529"/>
      <c r="E42" s="538" t="s">
        <v>138</v>
      </c>
      <c r="F42" s="537" t="s">
        <v>139</v>
      </c>
      <c r="G42" s="536"/>
      <c r="H42" s="535" t="s">
        <v>85</v>
      </c>
      <c r="I42" s="534" t="s">
        <v>85</v>
      </c>
      <c r="J42" s="533"/>
      <c r="K42" s="533"/>
      <c r="L42" s="532" t="str">
        <f>IF(J42&lt;&gt;0,SUMIF(G:G,E42,M:M)/J42,"")</f>
        <v/>
      </c>
      <c r="M42" s="531">
        <f>IF(J42="",SUMIF(G:G,E42,M:M),J42*L42)</f>
        <v>0</v>
      </c>
    </row>
    <row r="43" spans="2:13" ht="15.75" outlineLevel="4">
      <c r="B43" s="529"/>
      <c r="E43" s="576"/>
      <c r="F43" s="575"/>
      <c r="G43" s="545" t="str">
        <f>E42</f>
        <v>A1020.70</v>
      </c>
      <c r="H43" s="574" t="s">
        <v>86</v>
      </c>
      <c r="I43" s="573" t="s">
        <v>87</v>
      </c>
      <c r="J43" s="552"/>
      <c r="K43" s="552"/>
      <c r="L43" s="551"/>
      <c r="M43" s="540">
        <f>J43*L43</f>
        <v>0</v>
      </c>
    </row>
    <row r="44" spans="2:13" ht="15.75" outlineLevel="3">
      <c r="B44" s="529"/>
      <c r="E44" s="538" t="s">
        <v>140</v>
      </c>
      <c r="F44" s="537" t="s">
        <v>141</v>
      </c>
      <c r="G44" s="536"/>
      <c r="H44" s="535" t="s">
        <v>85</v>
      </c>
      <c r="I44" s="534" t="s">
        <v>85</v>
      </c>
      <c r="J44" s="533"/>
      <c r="K44" s="533"/>
      <c r="L44" s="532" t="str">
        <f>IF(J44&lt;&gt;0,SUMIF(G:G,E44,M:M)/J44,"")</f>
        <v/>
      </c>
      <c r="M44" s="531">
        <f>IF(J44="",SUMIF(G:G,E44,M:M),J44*L44)</f>
        <v>0</v>
      </c>
    </row>
    <row r="45" spans="2:13" ht="15.75" outlineLevel="4">
      <c r="B45" s="529"/>
      <c r="E45" s="609"/>
      <c r="F45" s="605"/>
      <c r="G45" s="526" t="str">
        <f>E44</f>
        <v>A1020.80</v>
      </c>
      <c r="H45" s="608" t="s">
        <v>86</v>
      </c>
      <c r="I45" s="607" t="s">
        <v>87</v>
      </c>
      <c r="J45" s="571"/>
      <c r="K45" s="571"/>
      <c r="L45" s="570"/>
      <c r="M45" s="521">
        <f>J45*L45</f>
        <v>0</v>
      </c>
    </row>
    <row r="46" spans="2:13" s="553" customFormat="1" ht="19.5" customHeight="1" outlineLevel="1">
      <c r="B46" s="569"/>
      <c r="C46" s="568" t="s">
        <v>142</v>
      </c>
      <c r="D46" s="568" t="s">
        <v>143</v>
      </c>
      <c r="E46" s="568"/>
      <c r="F46" s="568"/>
      <c r="G46" s="567"/>
      <c r="H46" s="566" t="s">
        <v>85</v>
      </c>
      <c r="I46" s="565" t="s">
        <v>85</v>
      </c>
      <c r="J46" s="564"/>
      <c r="K46" s="564"/>
      <c r="L46" s="563" t="str">
        <f>IF(J46&lt;&gt;0,SUMIF(D:D,"A20*",M:M)/J46,"")</f>
        <v/>
      </c>
      <c r="M46" s="562">
        <f>IF(J46="",SUMIF(D:D,"A20*",M:M),J46*L46)</f>
        <v>0</v>
      </c>
    </row>
    <row r="47" spans="2:13" s="553" customFormat="1" ht="17.25" customHeight="1" outlineLevel="2">
      <c r="B47" s="561"/>
      <c r="C47" s="560"/>
      <c r="D47" s="560" t="s">
        <v>144</v>
      </c>
      <c r="E47" s="560" t="s">
        <v>145</v>
      </c>
      <c r="F47" s="560"/>
      <c r="G47" s="559"/>
      <c r="H47" s="558" t="s">
        <v>85</v>
      </c>
      <c r="I47" s="557" t="s">
        <v>85</v>
      </c>
      <c r="J47" s="556"/>
      <c r="K47" s="556"/>
      <c r="L47" s="555" t="str">
        <f>IF(J47&lt;&gt;0,SUMIF(E:E,"A2010*",M:M)/J47,"")</f>
        <v/>
      </c>
      <c r="M47" s="554">
        <f>IF(J47="",SUMIF(E:E,"A2010*",M:M),L47*J47)</f>
        <v>0</v>
      </c>
    </row>
    <row r="48" spans="2:13" ht="15.75" outlineLevel="3">
      <c r="B48" s="529"/>
      <c r="E48" s="538" t="s">
        <v>146</v>
      </c>
      <c r="F48" s="537" t="s">
        <v>147</v>
      </c>
      <c r="G48" s="536"/>
      <c r="H48" s="535" t="s">
        <v>85</v>
      </c>
      <c r="I48" s="534" t="s">
        <v>85</v>
      </c>
      <c r="J48" s="533"/>
      <c r="K48" s="533"/>
      <c r="L48" s="532" t="str">
        <f>IF(J48&lt;&gt;0,SUMIF(G:G,E48,M:M)/J48,"")</f>
        <v/>
      </c>
      <c r="M48" s="531">
        <f>IF(J48="",SUMIF(G:G,E48,M:M),J48*L48)</f>
        <v>0</v>
      </c>
    </row>
    <row r="49" spans="2:13" ht="15.75" outlineLevel="4">
      <c r="B49" s="529"/>
      <c r="E49" s="576"/>
      <c r="F49" s="575"/>
      <c r="G49" s="545" t="str">
        <f>E48</f>
        <v>A2010.10</v>
      </c>
      <c r="H49" s="574" t="s">
        <v>86</v>
      </c>
      <c r="I49" s="573" t="s">
        <v>87</v>
      </c>
      <c r="J49" s="552"/>
      <c r="K49" s="552"/>
      <c r="L49" s="551"/>
      <c r="M49" s="540">
        <f>J49*L49</f>
        <v>0</v>
      </c>
    </row>
    <row r="50" spans="2:13" ht="15.75" outlineLevel="4">
      <c r="B50" s="529"/>
      <c r="E50" s="576"/>
      <c r="F50" s="575"/>
      <c r="G50" s="545" t="str">
        <f>G49</f>
        <v>A2010.10</v>
      </c>
      <c r="H50" s="574" t="s">
        <v>89</v>
      </c>
      <c r="I50" s="573" t="s">
        <v>90</v>
      </c>
      <c r="J50" s="552"/>
      <c r="K50" s="552"/>
      <c r="L50" s="551"/>
      <c r="M50" s="540">
        <f>J50*L50</f>
        <v>0</v>
      </c>
    </row>
    <row r="51" spans="2:13" ht="15.75" outlineLevel="4">
      <c r="B51" s="529"/>
      <c r="E51" s="576"/>
      <c r="F51" s="575"/>
      <c r="G51" s="545" t="str">
        <f>G50</f>
        <v>A2010.10</v>
      </c>
      <c r="H51" s="574" t="s">
        <v>91</v>
      </c>
      <c r="I51" s="573" t="s">
        <v>92</v>
      </c>
      <c r="J51" s="552"/>
      <c r="K51" s="552"/>
      <c r="L51" s="551"/>
      <c r="M51" s="540">
        <f>J51*L51</f>
        <v>0</v>
      </c>
    </row>
    <row r="52" spans="2:13" ht="15.75" outlineLevel="3">
      <c r="B52" s="529"/>
      <c r="E52" s="538" t="s">
        <v>148</v>
      </c>
      <c r="F52" s="537" t="s">
        <v>149</v>
      </c>
      <c r="G52" s="536"/>
      <c r="H52" s="535" t="s">
        <v>85</v>
      </c>
      <c r="I52" s="534" t="s">
        <v>85</v>
      </c>
      <c r="J52" s="533"/>
      <c r="K52" s="533"/>
      <c r="L52" s="532" t="str">
        <f>IF(J52&lt;&gt;0,SUMIF(G:G,E52,M:M)/J52,"")</f>
        <v/>
      </c>
      <c r="M52" s="531">
        <f>IF(J52="",SUMIF(G:G,E52,M:M),J52*L52)</f>
        <v>0</v>
      </c>
    </row>
    <row r="53" spans="2:13" ht="15.75" outlineLevel="4">
      <c r="B53" s="529"/>
      <c r="E53" s="576"/>
      <c r="F53" s="575"/>
      <c r="G53" s="545" t="str">
        <f>E52</f>
        <v>A2010.20</v>
      </c>
      <c r="H53" s="574" t="s">
        <v>150</v>
      </c>
      <c r="I53" s="573" t="s">
        <v>151</v>
      </c>
      <c r="J53" s="552"/>
      <c r="K53" s="552"/>
      <c r="L53" s="551"/>
      <c r="M53" s="540">
        <f>J53*L53</f>
        <v>0</v>
      </c>
    </row>
    <row r="54" spans="2:13" ht="15.75" outlineLevel="3">
      <c r="B54" s="529"/>
      <c r="E54" s="538" t="s">
        <v>152</v>
      </c>
      <c r="F54" s="537" t="s">
        <v>153</v>
      </c>
      <c r="G54" s="536"/>
      <c r="H54" s="535" t="s">
        <v>85</v>
      </c>
      <c r="I54" s="534" t="s">
        <v>85</v>
      </c>
      <c r="J54" s="533"/>
      <c r="K54" s="533"/>
      <c r="L54" s="532" t="str">
        <f>IF(J54&lt;&gt;0,SUMIF(G:G,E54,M:M)/J54,"")</f>
        <v/>
      </c>
      <c r="M54" s="531">
        <f>IF(J54="",SUMIF(G:G,E54,M:M),J54*L54)</f>
        <v>0</v>
      </c>
    </row>
    <row r="55" spans="2:13" ht="15.75" outlineLevel="4">
      <c r="B55" s="529"/>
      <c r="E55" s="609"/>
      <c r="F55" s="605"/>
      <c r="G55" s="526" t="str">
        <f>E54</f>
        <v>A2010.90</v>
      </c>
      <c r="H55" s="608" t="s">
        <v>103</v>
      </c>
      <c r="I55" s="607" t="s">
        <v>104</v>
      </c>
      <c r="J55" s="571"/>
      <c r="K55" s="571"/>
      <c r="L55" s="570"/>
      <c r="M55" s="521">
        <f>J55*L55</f>
        <v>0</v>
      </c>
    </row>
    <row r="56" spans="2:13" ht="15.75" outlineLevel="4">
      <c r="B56" s="529"/>
      <c r="E56" s="609"/>
      <c r="F56" s="605"/>
      <c r="G56" s="526" t="str">
        <f>G55</f>
        <v>A2010.90</v>
      </c>
      <c r="H56" s="608" t="s">
        <v>154</v>
      </c>
      <c r="I56" s="607" t="s">
        <v>155</v>
      </c>
      <c r="J56" s="571"/>
      <c r="K56" s="571"/>
      <c r="L56" s="570"/>
      <c r="M56" s="521">
        <f>J56*L56</f>
        <v>0</v>
      </c>
    </row>
    <row r="57" spans="2:13" ht="15.75" outlineLevel="4">
      <c r="B57" s="529"/>
      <c r="E57" s="609"/>
      <c r="F57" s="605"/>
      <c r="G57" s="526" t="str">
        <f>G56</f>
        <v>A2010.90</v>
      </c>
      <c r="H57" s="608" t="s">
        <v>105</v>
      </c>
      <c r="I57" s="607" t="s">
        <v>156</v>
      </c>
      <c r="J57" s="571"/>
      <c r="K57" s="571"/>
      <c r="L57" s="570"/>
      <c r="M57" s="521">
        <f>J57*L57</f>
        <v>0</v>
      </c>
    </row>
    <row r="58" spans="2:13" ht="15.75" outlineLevel="4">
      <c r="B58" s="529"/>
      <c r="E58" s="609"/>
      <c r="F58" s="605"/>
      <c r="G58" s="526" t="str">
        <f>G57</f>
        <v>A2010.90</v>
      </c>
      <c r="H58" s="608" t="s">
        <v>157</v>
      </c>
      <c r="I58" s="607" t="s">
        <v>158</v>
      </c>
      <c r="J58" s="571"/>
      <c r="K58" s="571"/>
      <c r="L58" s="570"/>
      <c r="M58" s="521">
        <f>J58*L58</f>
        <v>0</v>
      </c>
    </row>
    <row r="59" spans="2:13" s="553" customFormat="1" ht="19.5" customHeight="1" outlineLevel="1">
      <c r="B59" s="569"/>
      <c r="C59" s="568" t="s">
        <v>159</v>
      </c>
      <c r="D59" s="568" t="s">
        <v>160</v>
      </c>
      <c r="E59" s="568"/>
      <c r="F59" s="568"/>
      <c r="G59" s="567"/>
      <c r="H59" s="566" t="s">
        <v>85</v>
      </c>
      <c r="I59" s="565" t="s">
        <v>85</v>
      </c>
      <c r="J59" s="564"/>
      <c r="K59" s="564"/>
      <c r="L59" s="563" t="str">
        <f>IF(J59&lt;&gt;0,SUMIF(D:D,"A40*",M:M)/J59,"")</f>
        <v/>
      </c>
      <c r="M59" s="562">
        <f>IF(J59="",SUMIF(D:D,"A40*",M:M),J59*L59)</f>
        <v>0</v>
      </c>
    </row>
    <row r="60" spans="2:13" s="553" customFormat="1" ht="17.25" customHeight="1" outlineLevel="2">
      <c r="B60" s="561"/>
      <c r="C60" s="560"/>
      <c r="D60" s="560" t="s">
        <v>161</v>
      </c>
      <c r="E60" s="560" t="s">
        <v>162</v>
      </c>
      <c r="F60" s="560"/>
      <c r="G60" s="559"/>
      <c r="H60" s="558" t="s">
        <v>85</v>
      </c>
      <c r="I60" s="557" t="s">
        <v>85</v>
      </c>
      <c r="J60" s="556"/>
      <c r="K60" s="556"/>
      <c r="L60" s="555" t="str">
        <f>IF(J60&lt;&gt;0,SUMIF(E:E,"A4010*",M:M)/J60,"")</f>
        <v/>
      </c>
      <c r="M60" s="554">
        <f>IF(J60="",SUMIF(E:E,"A4010*",M:M),L60*J60)</f>
        <v>0</v>
      </c>
    </row>
    <row r="61" spans="2:13" ht="15.75" outlineLevel="3">
      <c r="B61" s="529"/>
      <c r="E61" s="538" t="s">
        <v>163</v>
      </c>
      <c r="F61" s="537" t="s">
        <v>162</v>
      </c>
      <c r="G61" s="536"/>
      <c r="H61" s="535"/>
      <c r="I61" s="534"/>
      <c r="J61" s="533"/>
      <c r="K61" s="533"/>
      <c r="L61" s="532" t="str">
        <f>IF(J61&lt;&gt;0,SUMIF(G:G,E61,M:M)/J61,"")</f>
        <v/>
      </c>
      <c r="M61" s="531">
        <f>IF(J61="",SUMIF(G:G,E61,M:M),J61*L61)</f>
        <v>0</v>
      </c>
    </row>
    <row r="62" spans="2:13" ht="15.75" outlineLevel="4">
      <c r="B62" s="529"/>
      <c r="E62" s="609"/>
      <c r="F62" s="605"/>
      <c r="G62" s="526" t="str">
        <f>E61</f>
        <v>A4010.10</v>
      </c>
      <c r="H62" s="608" t="s">
        <v>86</v>
      </c>
      <c r="I62" s="607" t="s">
        <v>87</v>
      </c>
      <c r="J62" s="571"/>
      <c r="K62" s="571"/>
      <c r="L62" s="570"/>
      <c r="M62" s="521">
        <f>J62*L62</f>
        <v>0</v>
      </c>
    </row>
    <row r="63" spans="2:13" s="553" customFormat="1" ht="17.25" customHeight="1" outlineLevel="2">
      <c r="B63" s="561"/>
      <c r="C63" s="560"/>
      <c r="D63" s="560" t="s">
        <v>164</v>
      </c>
      <c r="E63" s="560" t="s">
        <v>165</v>
      </c>
      <c r="F63" s="560"/>
      <c r="G63" s="559"/>
      <c r="H63" s="558" t="s">
        <v>85</v>
      </c>
      <c r="I63" s="557" t="s">
        <v>85</v>
      </c>
      <c r="J63" s="556"/>
      <c r="K63" s="556"/>
      <c r="L63" s="555" t="str">
        <f>IF(J63&lt;&gt;0,SUMIF(E:E,"A4020*",M:M)/J63,"")</f>
        <v/>
      </c>
      <c r="M63" s="554">
        <f>IF(J63="",SUMIF(E:E,"A4020*",M:M),L63*J63)</f>
        <v>0</v>
      </c>
    </row>
    <row r="64" spans="2:13" ht="15.75" outlineLevel="3">
      <c r="B64" s="529"/>
      <c r="E64" s="538" t="s">
        <v>166</v>
      </c>
      <c r="F64" s="537" t="s">
        <v>165</v>
      </c>
      <c r="G64" s="536"/>
      <c r="H64" s="535"/>
      <c r="I64" s="534"/>
      <c r="J64" s="533"/>
      <c r="K64" s="533"/>
      <c r="L64" s="532" t="str">
        <f>IF(J64&lt;&gt;0,SUMIF(G:G,E64,M:M)/J64,"")</f>
        <v/>
      </c>
      <c r="M64" s="531">
        <f>IF(J64="",SUMIF(G:G,E64,M:M),J64*L64)</f>
        <v>0</v>
      </c>
    </row>
    <row r="65" spans="2:13" ht="15.75" outlineLevel="4">
      <c r="B65" s="529"/>
      <c r="E65" s="609"/>
      <c r="F65" s="605"/>
      <c r="G65" s="526" t="str">
        <f>E64</f>
        <v>A4020.10</v>
      </c>
      <c r="H65" s="608" t="s">
        <v>86</v>
      </c>
      <c r="I65" s="607" t="s">
        <v>87</v>
      </c>
      <c r="J65" s="571"/>
      <c r="K65" s="571"/>
      <c r="L65" s="570"/>
      <c r="M65" s="521">
        <f>J65*L65</f>
        <v>0</v>
      </c>
    </row>
    <row r="66" spans="2:13" s="553" customFormat="1" ht="17.25" customHeight="1" outlineLevel="2">
      <c r="B66" s="561"/>
      <c r="C66" s="560"/>
      <c r="D66" s="560" t="s">
        <v>167</v>
      </c>
      <c r="E66" s="560" t="s">
        <v>168</v>
      </c>
      <c r="F66" s="560"/>
      <c r="G66" s="559"/>
      <c r="H66" s="558" t="s">
        <v>85</v>
      </c>
      <c r="I66" s="557" t="s">
        <v>85</v>
      </c>
      <c r="J66" s="556"/>
      <c r="K66" s="556"/>
      <c r="L66" s="555" t="str">
        <f>IF(J66&lt;&gt;0,SUMIF(E:E,"A4030*",M:M)/J66,"")</f>
        <v/>
      </c>
      <c r="M66" s="554">
        <f>IF(J66="",SUMIF(E:E,"A4030*",M:M),L66*J66)</f>
        <v>0</v>
      </c>
    </row>
    <row r="67" spans="2:13" ht="15.75" outlineLevel="3">
      <c r="B67" s="529"/>
      <c r="E67" s="538" t="s">
        <v>169</v>
      </c>
      <c r="F67" s="537" t="s">
        <v>168</v>
      </c>
      <c r="G67" s="536"/>
      <c r="H67" s="535"/>
      <c r="I67" s="534"/>
      <c r="J67" s="533"/>
      <c r="K67" s="533"/>
      <c r="L67" s="532" t="str">
        <f>IF(J67&lt;&gt;0,SUMIF(G:G,E67,M:M)/J67,"")</f>
        <v/>
      </c>
      <c r="M67" s="531">
        <f>IF(J67="",SUMIF(G:G,E67,M:M),J67*L67)</f>
        <v>0</v>
      </c>
    </row>
    <row r="68" spans="2:13" ht="15.75" outlineLevel="4">
      <c r="B68" s="529"/>
      <c r="E68" s="609"/>
      <c r="F68" s="605"/>
      <c r="G68" s="526" t="str">
        <f>E67</f>
        <v>A4030.10</v>
      </c>
      <c r="H68" s="608" t="s">
        <v>86</v>
      </c>
      <c r="I68" s="607" t="s">
        <v>87</v>
      </c>
      <c r="J68" s="571"/>
      <c r="K68" s="571"/>
      <c r="L68" s="570"/>
      <c r="M68" s="521">
        <f>J68*L68</f>
        <v>0</v>
      </c>
    </row>
    <row r="69" spans="2:13" s="553" customFormat="1" ht="17.25" customHeight="1" outlineLevel="2">
      <c r="B69" s="561"/>
      <c r="C69" s="560"/>
      <c r="D69" s="560" t="s">
        <v>170</v>
      </c>
      <c r="E69" s="560" t="s">
        <v>171</v>
      </c>
      <c r="F69" s="560"/>
      <c r="G69" s="559"/>
      <c r="H69" s="558" t="s">
        <v>85</v>
      </c>
      <c r="I69" s="557" t="s">
        <v>85</v>
      </c>
      <c r="J69" s="556"/>
      <c r="K69" s="556"/>
      <c r="L69" s="555" t="str">
        <f>IF(J69&lt;&gt;0,SUMIF(E:E,"A4040*",M:M)/J69,"")</f>
        <v/>
      </c>
      <c r="M69" s="554">
        <f>IF(J69="",SUMIF(E:E,"A4040*",M:M),L69*J69)</f>
        <v>0</v>
      </c>
    </row>
    <row r="70" spans="2:13" ht="15.75" outlineLevel="3">
      <c r="B70" s="529"/>
      <c r="E70" s="538" t="s">
        <v>172</v>
      </c>
      <c r="F70" s="537" t="s">
        <v>171</v>
      </c>
      <c r="G70" s="536"/>
      <c r="H70" s="535"/>
      <c r="I70" s="534"/>
      <c r="J70" s="533"/>
      <c r="K70" s="533"/>
      <c r="L70" s="532" t="str">
        <f>IF(J70&lt;&gt;0,SUMIF(G:G,E70,M:M)/J70,"")</f>
        <v/>
      </c>
      <c r="M70" s="531">
        <f>IF(J70="",SUMIF(G:G,E70,M:M),J70*L70)</f>
        <v>0</v>
      </c>
    </row>
    <row r="71" spans="2:13" ht="15.75" outlineLevel="4">
      <c r="B71" s="529"/>
      <c r="E71" s="609"/>
      <c r="F71" s="605"/>
      <c r="G71" s="526" t="str">
        <f>E70</f>
        <v>A4040.10</v>
      </c>
      <c r="H71" s="608" t="s">
        <v>86</v>
      </c>
      <c r="I71" s="607" t="s">
        <v>87</v>
      </c>
      <c r="J71" s="571"/>
      <c r="K71" s="571"/>
      <c r="L71" s="570"/>
      <c r="M71" s="521">
        <f>J71*L71</f>
        <v>0</v>
      </c>
    </row>
    <row r="72" spans="2:13" s="553" customFormat="1" ht="17.25" customHeight="1" outlineLevel="2">
      <c r="B72" s="561"/>
      <c r="C72" s="560"/>
      <c r="D72" s="560" t="s">
        <v>173</v>
      </c>
      <c r="E72" s="560" t="s">
        <v>174</v>
      </c>
      <c r="F72" s="560"/>
      <c r="G72" s="559"/>
      <c r="H72" s="558" t="s">
        <v>85</v>
      </c>
      <c r="I72" s="557" t="s">
        <v>85</v>
      </c>
      <c r="J72" s="556"/>
      <c r="K72" s="556"/>
      <c r="L72" s="555" t="str">
        <f>IF(J72&lt;&gt;0,SUMIF(E:E,"A4090*",M:M)/J72,"")</f>
        <v/>
      </c>
      <c r="M72" s="554">
        <f>IF(J72="",SUMIF(E:E,"A4090*",M:M),L72*J72)</f>
        <v>0</v>
      </c>
    </row>
    <row r="73" spans="2:13" ht="15.75" outlineLevel="3">
      <c r="B73" s="529"/>
      <c r="E73" s="538" t="s">
        <v>175</v>
      </c>
      <c r="F73" s="537" t="s">
        <v>176</v>
      </c>
      <c r="G73" s="536"/>
      <c r="H73" s="535" t="s">
        <v>85</v>
      </c>
      <c r="I73" s="534" t="s">
        <v>85</v>
      </c>
      <c r="J73" s="533"/>
      <c r="K73" s="533"/>
      <c r="L73" s="532" t="str">
        <f>IF(J73&lt;&gt;0,SUMIF(G:G,E73,M:M)/J73,"")</f>
        <v/>
      </c>
      <c r="M73" s="531">
        <f>IF(J73="",SUMIF(G:G,E73,M:M),J73*L73)</f>
        <v>0</v>
      </c>
    </row>
    <row r="74" spans="2:13" ht="15.75" outlineLevel="4">
      <c r="B74" s="529"/>
      <c r="E74" s="576"/>
      <c r="F74" s="575"/>
      <c r="G74" s="545" t="str">
        <f>E73</f>
        <v xml:space="preserve">A4090.10 </v>
      </c>
      <c r="H74" s="574" t="s">
        <v>177</v>
      </c>
      <c r="I74" s="573" t="s">
        <v>106</v>
      </c>
      <c r="J74" s="552"/>
      <c r="K74" s="552"/>
      <c r="L74" s="551"/>
      <c r="M74" s="540">
        <f>J74*L74</f>
        <v>0</v>
      </c>
    </row>
    <row r="75" spans="2:13" ht="15.75" outlineLevel="3">
      <c r="B75" s="529"/>
      <c r="E75" s="538" t="s">
        <v>178</v>
      </c>
      <c r="F75" s="537" t="s">
        <v>179</v>
      </c>
      <c r="G75" s="536"/>
      <c r="H75" s="535" t="s">
        <v>85</v>
      </c>
      <c r="I75" s="534" t="s">
        <v>85</v>
      </c>
      <c r="J75" s="533"/>
      <c r="K75" s="533"/>
      <c r="L75" s="532" t="str">
        <f>IF(J75&lt;&gt;0,SUMIF(G:G,E75,M:M)/J75,"")</f>
        <v/>
      </c>
      <c r="M75" s="531">
        <f>IF(J75="",SUMIF(G:G,E75,M:M),J75*L75)</f>
        <v>0</v>
      </c>
    </row>
    <row r="76" spans="2:13" ht="15.75" outlineLevel="4">
      <c r="B76" s="529"/>
      <c r="E76" s="576"/>
      <c r="F76" s="575"/>
      <c r="G76" s="545" t="str">
        <f>E75</f>
        <v xml:space="preserve">A4090.20 </v>
      </c>
      <c r="H76" s="574" t="s">
        <v>157</v>
      </c>
      <c r="I76" s="573" t="s">
        <v>158</v>
      </c>
      <c r="J76" s="552"/>
      <c r="K76" s="552"/>
      <c r="L76" s="551"/>
      <c r="M76" s="540">
        <f>J76*L76</f>
        <v>0</v>
      </c>
    </row>
    <row r="77" spans="2:13" ht="15.75" outlineLevel="3">
      <c r="B77" s="529"/>
      <c r="E77" s="538" t="s">
        <v>180</v>
      </c>
      <c r="F77" s="537" t="s">
        <v>181</v>
      </c>
      <c r="G77" s="536"/>
      <c r="H77" s="535" t="s">
        <v>85</v>
      </c>
      <c r="I77" s="534" t="s">
        <v>85</v>
      </c>
      <c r="J77" s="533"/>
      <c r="K77" s="533"/>
      <c r="L77" s="532" t="str">
        <f>IF(J77&lt;&gt;0,SUMIF(G:G,E77,M:M)/J77,"")</f>
        <v/>
      </c>
      <c r="M77" s="531">
        <f>IF(J77="",SUMIF(G:G,E77,M:M),J77*L77)</f>
        <v>0</v>
      </c>
    </row>
    <row r="78" spans="2:13" ht="15.75" outlineLevel="4">
      <c r="B78" s="529"/>
      <c r="E78" s="576"/>
      <c r="F78" s="575"/>
      <c r="G78" s="545" t="str">
        <f>E77</f>
        <v xml:space="preserve">A4090.30 </v>
      </c>
      <c r="H78" s="574" t="s">
        <v>154</v>
      </c>
      <c r="I78" s="573" t="s">
        <v>155</v>
      </c>
      <c r="J78" s="552"/>
      <c r="K78" s="552"/>
      <c r="L78" s="551"/>
      <c r="M78" s="540">
        <f>J78*L78</f>
        <v>0</v>
      </c>
    </row>
    <row r="79" spans="2:13" ht="15.75" outlineLevel="3">
      <c r="B79" s="529"/>
      <c r="E79" s="538" t="s">
        <v>182</v>
      </c>
      <c r="F79" s="537" t="s">
        <v>183</v>
      </c>
      <c r="G79" s="536"/>
      <c r="H79" s="535" t="s">
        <v>85</v>
      </c>
      <c r="I79" s="534" t="s">
        <v>85</v>
      </c>
      <c r="J79" s="533"/>
      <c r="K79" s="533"/>
      <c r="L79" s="532" t="str">
        <f>IF(J79&lt;&gt;0,SUMIF(G:G,E79,M:M)/J79,"")</f>
        <v/>
      </c>
      <c r="M79" s="531">
        <f>IF(J79="",SUMIF(G:G,E79,M:M),J79*L79)</f>
        <v>0</v>
      </c>
    </row>
    <row r="80" spans="2:13" ht="15.75" outlineLevel="4">
      <c r="B80" s="529"/>
      <c r="E80" s="576"/>
      <c r="F80" s="575"/>
      <c r="G80" s="545" t="str">
        <f>E79</f>
        <v xml:space="preserve">A4090.50 </v>
      </c>
      <c r="H80" s="574" t="s">
        <v>184</v>
      </c>
      <c r="I80" s="573" t="s">
        <v>87</v>
      </c>
      <c r="J80" s="552"/>
      <c r="K80" s="552"/>
      <c r="L80" s="541"/>
      <c r="M80" s="540">
        <f>J80*L80</f>
        <v>0</v>
      </c>
    </row>
    <row r="81" spans="2:13" ht="15.75" outlineLevel="3">
      <c r="B81" s="529"/>
      <c r="E81" s="538" t="s">
        <v>185</v>
      </c>
      <c r="F81" s="537" t="s">
        <v>186</v>
      </c>
      <c r="G81" s="536"/>
      <c r="H81" s="535" t="s">
        <v>85</v>
      </c>
      <c r="I81" s="534" t="s">
        <v>85</v>
      </c>
      <c r="J81" s="533"/>
      <c r="K81" s="533"/>
      <c r="L81" s="532" t="str">
        <f>IF(J81&lt;&gt;0,SUMIF(G:G,E81,M:M)/J81,"")</f>
        <v/>
      </c>
      <c r="M81" s="531">
        <f>IF(J81="",SUMIF(G:G,E81,M:M),J81*L81)</f>
        <v>0</v>
      </c>
    </row>
    <row r="82" spans="2:13" ht="15.75" outlineLevel="4">
      <c r="B82" s="529"/>
      <c r="E82" s="609"/>
      <c r="F82" s="605"/>
      <c r="G82" s="526" t="str">
        <f>E81</f>
        <v xml:space="preserve">A4090.60 </v>
      </c>
      <c r="H82" s="608" t="s">
        <v>187</v>
      </c>
      <c r="I82" s="607" t="s">
        <v>188</v>
      </c>
      <c r="J82" s="571"/>
      <c r="K82" s="571"/>
      <c r="L82" s="522"/>
      <c r="M82" s="521">
        <f>J82*L82</f>
        <v>0</v>
      </c>
    </row>
    <row r="83" spans="2:13" s="553" customFormat="1" ht="19.5" customHeight="1" outlineLevel="1">
      <c r="B83" s="569"/>
      <c r="C83" s="568" t="s">
        <v>189</v>
      </c>
      <c r="D83" s="568" t="s">
        <v>190</v>
      </c>
      <c r="E83" s="568"/>
      <c r="F83" s="568"/>
      <c r="G83" s="567"/>
      <c r="H83" s="566" t="s">
        <v>85</v>
      </c>
      <c r="I83" s="565" t="s">
        <v>85</v>
      </c>
      <c r="J83" s="564"/>
      <c r="K83" s="564"/>
      <c r="L83" s="563" t="str">
        <f>IF(J83&lt;&gt;0,SUMIF(D:D,"A60*",M:M)/J83,"")</f>
        <v/>
      </c>
      <c r="M83" s="562">
        <f>IF(J83="",SUMIF(D:D,"A60*",M:M),J83*L83)</f>
        <v>0</v>
      </c>
    </row>
    <row r="84" spans="2:13" s="553" customFormat="1" ht="17.25" customHeight="1" outlineLevel="2">
      <c r="B84" s="561"/>
      <c r="C84" s="560"/>
      <c r="D84" s="560" t="s">
        <v>191</v>
      </c>
      <c r="E84" s="560" t="s">
        <v>192</v>
      </c>
      <c r="F84" s="560"/>
      <c r="G84" s="559"/>
      <c r="H84" s="558" t="s">
        <v>85</v>
      </c>
      <c r="I84" s="557" t="s">
        <v>193</v>
      </c>
      <c r="J84" s="556"/>
      <c r="K84" s="556"/>
      <c r="L84" s="555" t="str">
        <f>IF(J84&lt;&gt;0,SUMIF(E:E,"A6010*",M:M)/J84,"")</f>
        <v/>
      </c>
      <c r="M84" s="554">
        <f>IF(J84="",SUMIF(E:E,"A6010*",M:M),L84*J84)</f>
        <v>0</v>
      </c>
    </row>
    <row r="85" spans="2:13" ht="15.75" outlineLevel="3">
      <c r="B85" s="529"/>
      <c r="E85" s="538" t="s">
        <v>194</v>
      </c>
      <c r="F85" s="537" t="s">
        <v>195</v>
      </c>
      <c r="G85" s="536"/>
      <c r="H85" s="535" t="s">
        <v>85</v>
      </c>
      <c r="I85" s="534" t="s">
        <v>85</v>
      </c>
      <c r="J85" s="533"/>
      <c r="K85" s="533"/>
      <c r="L85" s="532" t="str">
        <f>IF(J85&lt;&gt;0,SUMIF(G:G,E85,M:M)/J85,"")</f>
        <v/>
      </c>
      <c r="M85" s="531">
        <f>IF(J85="",SUMIF(G:G,E85,M:M),J85*L85)</f>
        <v>0</v>
      </c>
    </row>
    <row r="86" spans="2:13" ht="15.75" outlineLevel="4">
      <c r="B86" s="529"/>
      <c r="E86" s="547"/>
      <c r="F86" s="546"/>
      <c r="G86" s="545" t="str">
        <f>E85</f>
        <v xml:space="preserve">A6010.10 </v>
      </c>
      <c r="H86" s="544" t="s">
        <v>196</v>
      </c>
      <c r="I86" s="543" t="s">
        <v>197</v>
      </c>
      <c r="J86" s="552"/>
      <c r="K86" s="552"/>
      <c r="L86" s="551"/>
      <c r="M86" s="540">
        <f>J86*L86</f>
        <v>0</v>
      </c>
    </row>
    <row r="87" spans="2:13" ht="15.75" outlineLevel="3">
      <c r="B87" s="529"/>
      <c r="E87" s="538" t="s">
        <v>198</v>
      </c>
      <c r="F87" s="537" t="s">
        <v>199</v>
      </c>
      <c r="G87" s="536"/>
      <c r="H87" s="535" t="s">
        <v>85</v>
      </c>
      <c r="I87" s="534" t="s">
        <v>85</v>
      </c>
      <c r="J87" s="533"/>
      <c r="K87" s="533"/>
      <c r="L87" s="532" t="str">
        <f>IF(J87&lt;&gt;0,SUMIF(G:G,E87,M:M)/J87,"")</f>
        <v/>
      </c>
      <c r="M87" s="531">
        <f>IF(J87="",SUMIF(G:G,E87,M:M),J87*L87)</f>
        <v>0</v>
      </c>
    </row>
    <row r="88" spans="2:13" ht="15.75" outlineLevel="4">
      <c r="B88" s="529"/>
      <c r="E88" s="528"/>
      <c r="F88" s="527"/>
      <c r="G88" s="526" t="str">
        <f>E87</f>
        <v xml:space="preserve">A6010.20 </v>
      </c>
      <c r="H88" s="530" t="s">
        <v>200</v>
      </c>
      <c r="I88" s="524" t="s">
        <v>201</v>
      </c>
      <c r="J88" s="571"/>
      <c r="K88" s="571"/>
      <c r="L88" s="570"/>
      <c r="M88" s="521">
        <f>J88*L88</f>
        <v>0</v>
      </c>
    </row>
    <row r="89" spans="2:13" s="553" customFormat="1" ht="17.25" customHeight="1" outlineLevel="2">
      <c r="B89" s="561"/>
      <c r="C89" s="560"/>
      <c r="D89" s="560" t="s">
        <v>202</v>
      </c>
      <c r="E89" s="560" t="s">
        <v>203</v>
      </c>
      <c r="F89" s="560"/>
      <c r="G89" s="559"/>
      <c r="H89" s="558" t="s">
        <v>85</v>
      </c>
      <c r="I89" s="557" t="s">
        <v>204</v>
      </c>
      <c r="J89" s="556"/>
      <c r="K89" s="556"/>
      <c r="L89" s="555" t="str">
        <f>IF(J89&lt;&gt;0,SUMIF(E:E,"A6020*",M:M)/J89,"")</f>
        <v/>
      </c>
      <c r="M89" s="554">
        <f>IF(J89="",SUMIF(E:E,"A6020*",M:M),L89*J89)</f>
        <v>0</v>
      </c>
    </row>
    <row r="90" spans="2:13" ht="15.75" outlineLevel="3">
      <c r="B90" s="529"/>
      <c r="E90" s="538" t="s">
        <v>205</v>
      </c>
      <c r="F90" s="537" t="s">
        <v>206</v>
      </c>
      <c r="G90" s="536"/>
      <c r="H90" s="535" t="s">
        <v>85</v>
      </c>
      <c r="I90" s="534" t="s">
        <v>85</v>
      </c>
      <c r="J90" s="533"/>
      <c r="K90" s="533"/>
      <c r="L90" s="532" t="str">
        <f>IF(J90&lt;&gt;0,SUMIF(G:G,E90,M:M)/J90,"")</f>
        <v/>
      </c>
      <c r="M90" s="531">
        <f>IF(J90="",SUMIF(G:G,E90,M:M),J90*L90)</f>
        <v>0</v>
      </c>
    </row>
    <row r="91" spans="2:13" ht="15.75" outlineLevel="4">
      <c r="B91" s="529"/>
      <c r="E91" s="547"/>
      <c r="F91" s="546"/>
      <c r="G91" s="545" t="str">
        <f>E90</f>
        <v xml:space="preserve">A6020.10 </v>
      </c>
      <c r="H91" s="544" t="s">
        <v>207</v>
      </c>
      <c r="I91" s="543" t="s">
        <v>208</v>
      </c>
      <c r="J91" s="542"/>
      <c r="K91" s="542"/>
      <c r="L91" s="541"/>
      <c r="M91" s="540">
        <f>J91*L91</f>
        <v>0</v>
      </c>
    </row>
    <row r="92" spans="2:13" ht="15.75" outlineLevel="3">
      <c r="B92" s="529"/>
      <c r="E92" s="538" t="s">
        <v>209</v>
      </c>
      <c r="F92" s="537" t="s">
        <v>210</v>
      </c>
      <c r="G92" s="536"/>
      <c r="H92" s="535" t="s">
        <v>85</v>
      </c>
      <c r="I92" s="534" t="s">
        <v>85</v>
      </c>
      <c r="J92" s="533"/>
      <c r="K92" s="533"/>
      <c r="L92" s="532" t="str">
        <f>IF(J92&lt;&gt;0,SUMIF(G:G,E92,M:M)/J92,"")</f>
        <v/>
      </c>
      <c r="M92" s="531">
        <f>IF(J92="",SUMIF(G:G,E92,M:M),J92*L92)</f>
        <v>0</v>
      </c>
    </row>
    <row r="93" spans="2:13" ht="15.75" outlineLevel="4">
      <c r="B93" s="529"/>
      <c r="E93" s="609"/>
      <c r="F93" s="605"/>
      <c r="G93" s="526" t="str">
        <f>E92</f>
        <v xml:space="preserve">A6020.50 </v>
      </c>
      <c r="H93" s="608" t="s">
        <v>211</v>
      </c>
      <c r="I93" s="607" t="s">
        <v>212</v>
      </c>
      <c r="J93" s="571"/>
      <c r="K93" s="571"/>
      <c r="L93" s="522"/>
      <c r="M93" s="521">
        <f>J93*L93</f>
        <v>0</v>
      </c>
    </row>
    <row r="94" spans="2:13" s="553" customFormat="1" ht="19.5" customHeight="1" outlineLevel="1">
      <c r="B94" s="569"/>
      <c r="C94" s="568" t="s">
        <v>213</v>
      </c>
      <c r="D94" s="568" t="s">
        <v>214</v>
      </c>
      <c r="E94" s="568"/>
      <c r="F94" s="568"/>
      <c r="G94" s="567"/>
      <c r="H94" s="566" t="s">
        <v>85</v>
      </c>
      <c r="I94" s="565" t="s">
        <v>85</v>
      </c>
      <c r="J94" s="564"/>
      <c r="K94" s="564"/>
      <c r="L94" s="563" t="str">
        <f>IF(J94&lt;&gt;0,SUMIF(D:D,"A90*",M:M)/J94,"")</f>
        <v/>
      </c>
      <c r="M94" s="562">
        <f>IF(J94="",SUMIF(D:D,"A90*",M:M),J94*L94)</f>
        <v>0</v>
      </c>
    </row>
    <row r="95" spans="2:13" s="553" customFormat="1" ht="17.25" customHeight="1" outlineLevel="2">
      <c r="B95" s="561"/>
      <c r="C95" s="560"/>
      <c r="D95" s="560" t="s">
        <v>215</v>
      </c>
      <c r="E95" s="560" t="s">
        <v>216</v>
      </c>
      <c r="F95" s="560"/>
      <c r="G95" s="559"/>
      <c r="H95" s="558" t="s">
        <v>85</v>
      </c>
      <c r="I95" s="557" t="s">
        <v>217</v>
      </c>
      <c r="J95" s="556"/>
      <c r="K95" s="556"/>
      <c r="L95" s="555" t="str">
        <f>IF(J95&lt;&gt;0,SUMIF(E:E,"A9010*",M:M)/J95,"")</f>
        <v/>
      </c>
      <c r="M95" s="554">
        <f>IF(J95="",SUMIF(E:E,"A9010*",M:M),L95*J95)</f>
        <v>0</v>
      </c>
    </row>
    <row r="96" spans="2:13" ht="15.75" outlineLevel="3">
      <c r="B96" s="529"/>
      <c r="E96" s="538" t="s">
        <v>218</v>
      </c>
      <c r="F96" s="537" t="s">
        <v>219</v>
      </c>
      <c r="G96" s="536"/>
      <c r="H96" s="535" t="s">
        <v>85</v>
      </c>
      <c r="I96" s="534" t="s">
        <v>85</v>
      </c>
      <c r="J96" s="533"/>
      <c r="K96" s="533"/>
      <c r="L96" s="532" t="str">
        <f>IF(J96&lt;&gt;0,SUMIF(G:G,E96,M:M)/J96,"")</f>
        <v/>
      </c>
      <c r="M96" s="531">
        <f>IF(J96="",SUMIF(G:G,E96,M:M),J96*L96)</f>
        <v>0</v>
      </c>
    </row>
    <row r="97" spans="2:13" ht="15.75" outlineLevel="4">
      <c r="B97" s="529"/>
      <c r="E97" s="609"/>
      <c r="F97" s="605"/>
      <c r="G97" s="526" t="str">
        <f>E96</f>
        <v xml:space="preserve">A9010.10 </v>
      </c>
      <c r="H97" s="608" t="s">
        <v>220</v>
      </c>
      <c r="I97" s="607" t="s">
        <v>221</v>
      </c>
      <c r="J97" s="571"/>
      <c r="K97" s="571"/>
      <c r="L97" s="522"/>
      <c r="M97" s="521">
        <f>J97*L97</f>
        <v>0</v>
      </c>
    </row>
    <row r="98" spans="2:13" ht="15.75" outlineLevel="4">
      <c r="B98" s="529"/>
      <c r="E98" s="609"/>
      <c r="F98" s="605"/>
      <c r="G98" s="526" t="str">
        <f>G97</f>
        <v xml:space="preserve">A9010.10 </v>
      </c>
      <c r="H98" s="608" t="s">
        <v>222</v>
      </c>
      <c r="I98" s="607" t="s">
        <v>221</v>
      </c>
      <c r="J98" s="571"/>
      <c r="K98" s="571"/>
      <c r="L98" s="522"/>
      <c r="M98" s="521">
        <f>J98*L98</f>
        <v>0</v>
      </c>
    </row>
    <row r="99" spans="2:13" s="553" customFormat="1" ht="17.25" customHeight="1" outlineLevel="2">
      <c r="B99" s="561"/>
      <c r="C99" s="560"/>
      <c r="D99" s="560" t="s">
        <v>223</v>
      </c>
      <c r="E99" s="560" t="s">
        <v>224</v>
      </c>
      <c r="F99" s="560"/>
      <c r="G99" s="559"/>
      <c r="H99" s="558" t="s">
        <v>85</v>
      </c>
      <c r="I99" s="557" t="s">
        <v>225</v>
      </c>
      <c r="J99" s="556"/>
      <c r="K99" s="556"/>
      <c r="L99" s="555" t="str">
        <f>IF(J99&lt;&gt;0,SUMIF(E:E,"A9020*",M:M)/J99,"")</f>
        <v/>
      </c>
      <c r="M99" s="554">
        <f>IF(J99="",SUMIF(E:E,"A9020*",M:M),L99*J99)</f>
        <v>0</v>
      </c>
    </row>
    <row r="100" spans="2:13" ht="15.75" outlineLevel="3">
      <c r="B100" s="529"/>
      <c r="E100" s="538" t="s">
        <v>226</v>
      </c>
      <c r="F100" s="537" t="s">
        <v>224</v>
      </c>
      <c r="G100" s="536"/>
      <c r="H100" s="535"/>
      <c r="I100" s="534"/>
      <c r="J100" s="533"/>
      <c r="K100" s="533"/>
      <c r="L100" s="532" t="str">
        <f>IF(J100&lt;&gt;0,SUMIF(G:G,E100,M:M)/J100,"")</f>
        <v/>
      </c>
      <c r="M100" s="531">
        <f>IF(J100="",SUMIF(G:G,E100,M:M),J100*L100)</f>
        <v>0</v>
      </c>
    </row>
    <row r="101" spans="2:13" ht="28.5" outlineLevel="4">
      <c r="B101" s="529"/>
      <c r="E101" s="609"/>
      <c r="F101" s="605"/>
      <c r="G101" s="526" t="str">
        <f>E100</f>
        <v>A9020.10</v>
      </c>
      <c r="H101" s="608" t="s">
        <v>227</v>
      </c>
      <c r="I101" s="607" t="s">
        <v>225</v>
      </c>
      <c r="J101" s="571"/>
      <c r="K101" s="571"/>
      <c r="L101" s="522"/>
      <c r="M101" s="521">
        <f>J101*L101</f>
        <v>0</v>
      </c>
    </row>
    <row r="102" spans="2:13" s="553" customFormat="1" ht="17.25" customHeight="1" outlineLevel="2">
      <c r="B102" s="561"/>
      <c r="C102" s="560"/>
      <c r="D102" s="560" t="s">
        <v>228</v>
      </c>
      <c r="E102" s="560" t="s">
        <v>229</v>
      </c>
      <c r="F102" s="560"/>
      <c r="G102" s="559"/>
      <c r="H102" s="558" t="s">
        <v>85</v>
      </c>
      <c r="I102" s="557" t="s">
        <v>230</v>
      </c>
      <c r="J102" s="556"/>
      <c r="K102" s="556"/>
      <c r="L102" s="555" t="str">
        <f>IF(J102&lt;&gt;0,SUMIF(E:E,"A9030*",M:M)/J102,"")</f>
        <v/>
      </c>
      <c r="M102" s="554">
        <f>IF(J102="",SUMIF(E:E,"A9030*",M:M),L102*J102)</f>
        <v>0</v>
      </c>
    </row>
    <row r="103" spans="2:13" ht="15.75" outlineLevel="3">
      <c r="B103" s="529"/>
      <c r="E103" s="538" t="s">
        <v>231</v>
      </c>
      <c r="F103" s="537" t="s">
        <v>232</v>
      </c>
      <c r="G103" s="536"/>
      <c r="H103" s="535" t="s">
        <v>85</v>
      </c>
      <c r="I103" s="534" t="s">
        <v>85</v>
      </c>
      <c r="J103" s="533"/>
      <c r="K103" s="533"/>
      <c r="L103" s="532" t="str">
        <f>IF(J103&lt;&gt;0,SUMIF(G:G,E103,M:M)/J103,"")</f>
        <v/>
      </c>
      <c r="M103" s="531">
        <f>IF(J103="",SUMIF(G:G,E103,M:M),J103*L103)</f>
        <v>0</v>
      </c>
    </row>
    <row r="104" spans="2:13" ht="15.75" outlineLevel="4">
      <c r="B104" s="529"/>
      <c r="E104" s="547"/>
      <c r="F104" s="546"/>
      <c r="G104" s="545" t="str">
        <f>E103</f>
        <v xml:space="preserve">A9030.10 </v>
      </c>
      <c r="H104" s="544" t="s">
        <v>233</v>
      </c>
      <c r="I104" s="543" t="s">
        <v>234</v>
      </c>
      <c r="J104" s="552"/>
      <c r="K104" s="552"/>
      <c r="L104" s="551"/>
      <c r="M104" s="540">
        <f>J104*L104</f>
        <v>0</v>
      </c>
    </row>
    <row r="105" spans="2:13" ht="15.75" outlineLevel="4">
      <c r="B105" s="529"/>
      <c r="E105" s="547"/>
      <c r="F105" s="546"/>
      <c r="G105" s="545" t="str">
        <f>G104</f>
        <v xml:space="preserve">A9030.10 </v>
      </c>
      <c r="H105" s="550" t="s">
        <v>235</v>
      </c>
      <c r="I105" s="543" t="s">
        <v>236</v>
      </c>
      <c r="J105" s="552"/>
      <c r="K105" s="552"/>
      <c r="L105" s="551"/>
      <c r="M105" s="540">
        <f>J105*L105</f>
        <v>0</v>
      </c>
    </row>
    <row r="106" spans="2:13" ht="15.75" outlineLevel="4">
      <c r="B106" s="529"/>
      <c r="E106" s="547"/>
      <c r="F106" s="546"/>
      <c r="G106" s="545" t="str">
        <f>G105</f>
        <v xml:space="preserve">A9030.10 </v>
      </c>
      <c r="H106" s="550" t="s">
        <v>237</v>
      </c>
      <c r="I106" s="543" t="s">
        <v>238</v>
      </c>
      <c r="J106" s="552"/>
      <c r="K106" s="552"/>
      <c r="L106" s="551"/>
      <c r="M106" s="540">
        <f>J106*L106</f>
        <v>0</v>
      </c>
    </row>
    <row r="107" spans="2:13" ht="15.75" outlineLevel="3">
      <c r="B107" s="529"/>
      <c r="E107" s="538" t="s">
        <v>239</v>
      </c>
      <c r="F107" s="537" t="s">
        <v>240</v>
      </c>
      <c r="G107" s="536"/>
      <c r="H107" s="535" t="s">
        <v>85</v>
      </c>
      <c r="I107" s="534" t="s">
        <v>85</v>
      </c>
      <c r="J107" s="533"/>
      <c r="K107" s="533"/>
      <c r="L107" s="532" t="str">
        <f>IF(J107&lt;&gt;0,SUMIF(G:G,E107,M:M)/J107,"")</f>
        <v/>
      </c>
      <c r="M107" s="531">
        <f>IF(J107="",SUMIF(G:G,E107,M:M),J107*L107)</f>
        <v>0</v>
      </c>
    </row>
    <row r="108" spans="2:13" ht="15.75" outlineLevel="4">
      <c r="B108" s="529"/>
      <c r="E108" s="547"/>
      <c r="F108" s="546"/>
      <c r="G108" s="545" t="str">
        <f>E107</f>
        <v xml:space="preserve">A9030.20 </v>
      </c>
      <c r="H108" s="544" t="s">
        <v>241</v>
      </c>
      <c r="I108" s="543" t="s">
        <v>242</v>
      </c>
      <c r="J108" s="552"/>
      <c r="K108" s="552"/>
      <c r="L108" s="551"/>
      <c r="M108" s="540">
        <f>J108*L108</f>
        <v>0</v>
      </c>
    </row>
    <row r="109" spans="2:13" ht="15.75" outlineLevel="4">
      <c r="B109" s="529"/>
      <c r="E109" s="547"/>
      <c r="F109" s="546"/>
      <c r="G109" s="545" t="str">
        <f>G108</f>
        <v xml:space="preserve">A9030.20 </v>
      </c>
      <c r="H109" s="550" t="s">
        <v>243</v>
      </c>
      <c r="I109" s="543" t="s">
        <v>244</v>
      </c>
      <c r="J109" s="552"/>
      <c r="K109" s="552"/>
      <c r="L109" s="551"/>
      <c r="M109" s="540">
        <f>J109*L109</f>
        <v>0</v>
      </c>
    </row>
    <row r="110" spans="2:13" ht="15.75" outlineLevel="4">
      <c r="B110" s="529"/>
      <c r="E110" s="547"/>
      <c r="F110" s="546"/>
      <c r="G110" s="545" t="str">
        <f>G109</f>
        <v xml:space="preserve">A9030.20 </v>
      </c>
      <c r="H110" s="550" t="s">
        <v>245</v>
      </c>
      <c r="I110" s="543" t="s">
        <v>246</v>
      </c>
      <c r="J110" s="552"/>
      <c r="K110" s="552"/>
      <c r="L110" s="551"/>
      <c r="M110" s="540">
        <f>J110*L110</f>
        <v>0</v>
      </c>
    </row>
    <row r="111" spans="2:13" ht="15.75" outlineLevel="4">
      <c r="B111" s="529"/>
      <c r="E111" s="547"/>
      <c r="F111" s="546"/>
      <c r="G111" s="545" t="str">
        <f>G110</f>
        <v xml:space="preserve">A9030.20 </v>
      </c>
      <c r="H111" s="550" t="s">
        <v>247</v>
      </c>
      <c r="I111" s="543" t="s">
        <v>248</v>
      </c>
      <c r="J111" s="552"/>
      <c r="K111" s="552"/>
      <c r="L111" s="551"/>
      <c r="M111" s="540">
        <f>J111*L111</f>
        <v>0</v>
      </c>
    </row>
    <row r="112" spans="2:13" ht="15.75" outlineLevel="3">
      <c r="B112" s="529"/>
      <c r="E112" s="538" t="s">
        <v>249</v>
      </c>
      <c r="F112" s="537" t="s">
        <v>250</v>
      </c>
      <c r="G112" s="536"/>
      <c r="H112" s="535" t="s">
        <v>85</v>
      </c>
      <c r="I112" s="534" t="s">
        <v>85</v>
      </c>
      <c r="J112" s="533"/>
      <c r="K112" s="533"/>
      <c r="L112" s="532" t="str">
        <f>IF(J112&lt;&gt;0,SUMIF(G:G,E112,M:M)/J112,"")</f>
        <v/>
      </c>
      <c r="M112" s="531">
        <f>IF(J112="",SUMIF(G:G,E112,M:M),J112*L112)</f>
        <v>0</v>
      </c>
    </row>
    <row r="113" spans="2:13" ht="15.75" outlineLevel="4">
      <c r="B113" s="529"/>
      <c r="E113" s="547"/>
      <c r="F113" s="546"/>
      <c r="G113" s="545" t="str">
        <f>E112</f>
        <v xml:space="preserve">A9030.40 </v>
      </c>
      <c r="H113" s="544" t="s">
        <v>251</v>
      </c>
      <c r="I113" s="543" t="s">
        <v>252</v>
      </c>
      <c r="J113" s="552"/>
      <c r="K113" s="552"/>
      <c r="L113" s="551"/>
      <c r="M113" s="540">
        <f>J113*L113</f>
        <v>0</v>
      </c>
    </row>
    <row r="114" spans="2:13" ht="15.75" outlineLevel="4">
      <c r="B114" s="529"/>
      <c r="E114" s="547"/>
      <c r="F114" s="546"/>
      <c r="G114" s="545" t="str">
        <f>G113</f>
        <v xml:space="preserve">A9030.40 </v>
      </c>
      <c r="H114" s="550" t="s">
        <v>253</v>
      </c>
      <c r="I114" s="543" t="s">
        <v>254</v>
      </c>
      <c r="J114" s="552"/>
      <c r="K114" s="552"/>
      <c r="L114" s="551"/>
      <c r="M114" s="540">
        <f>J114*L114</f>
        <v>0</v>
      </c>
    </row>
    <row r="115" spans="2:13" ht="15.75" outlineLevel="3">
      <c r="B115" s="529"/>
      <c r="E115" s="538" t="s">
        <v>255</v>
      </c>
      <c r="F115" s="537" t="s">
        <v>256</v>
      </c>
      <c r="G115" s="536"/>
      <c r="H115" s="535" t="s">
        <v>85</v>
      </c>
      <c r="I115" s="534" t="s">
        <v>85</v>
      </c>
      <c r="J115" s="533"/>
      <c r="K115" s="533"/>
      <c r="L115" s="532" t="str">
        <f>IF(J115&lt;&gt;0,SUMIF(G:G,E115,M:M)/J115,"")</f>
        <v/>
      </c>
      <c r="M115" s="531">
        <f>IF(J115="",SUMIF(G:G,E115,M:M),J115*L115)</f>
        <v>0</v>
      </c>
    </row>
    <row r="116" spans="2:13" ht="15.75" outlineLevel="4">
      <c r="B116" s="529"/>
      <c r="E116" s="547"/>
      <c r="F116" s="546"/>
      <c r="G116" s="545" t="str">
        <f>E115</f>
        <v xml:space="preserve">A9030.60 </v>
      </c>
      <c r="H116" s="544" t="s">
        <v>257</v>
      </c>
      <c r="I116" s="543" t="s">
        <v>258</v>
      </c>
      <c r="J116" s="552"/>
      <c r="K116" s="552"/>
      <c r="L116" s="551"/>
      <c r="M116" s="540">
        <f>J116*L116</f>
        <v>0</v>
      </c>
    </row>
    <row r="117" spans="2:13" ht="15.75" outlineLevel="3">
      <c r="B117" s="529"/>
      <c r="E117" s="538" t="s">
        <v>259</v>
      </c>
      <c r="F117" s="537" t="s">
        <v>260</v>
      </c>
      <c r="G117" s="536"/>
      <c r="H117" s="535" t="s">
        <v>85</v>
      </c>
      <c r="I117" s="534" t="s">
        <v>85</v>
      </c>
      <c r="J117" s="533"/>
      <c r="K117" s="533"/>
      <c r="L117" s="532" t="str">
        <f>IF(J117&lt;&gt;0,SUMIF(G:G,E117,M:M)/J117,"")</f>
        <v/>
      </c>
      <c r="M117" s="531">
        <f>IF(J117="",SUMIF(G:G,E117,M:M),J117*L117)</f>
        <v>0</v>
      </c>
    </row>
    <row r="118" spans="2:13" ht="15.75" outlineLevel="4">
      <c r="B118" s="529"/>
      <c r="E118" s="528"/>
      <c r="F118" s="527"/>
      <c r="G118" s="526" t="str">
        <f>E117</f>
        <v xml:space="preserve">A9030.70 </v>
      </c>
      <c r="H118" s="530" t="s">
        <v>261</v>
      </c>
      <c r="I118" s="524" t="s">
        <v>262</v>
      </c>
      <c r="J118" s="571"/>
      <c r="K118" s="571"/>
      <c r="L118" s="570"/>
      <c r="M118" s="521">
        <f t="shared" ref="M118:M123" si="2">J118*L118</f>
        <v>0</v>
      </c>
    </row>
    <row r="119" spans="2:13" ht="15.75" outlineLevel="4">
      <c r="B119" s="529"/>
      <c r="E119" s="528"/>
      <c r="F119" s="527"/>
      <c r="G119" s="526" t="str">
        <f>G118</f>
        <v xml:space="preserve">A9030.70 </v>
      </c>
      <c r="H119" s="525" t="s">
        <v>263</v>
      </c>
      <c r="I119" s="524" t="s">
        <v>264</v>
      </c>
      <c r="J119" s="571"/>
      <c r="K119" s="571"/>
      <c r="L119" s="570"/>
      <c r="M119" s="521">
        <f t="shared" si="2"/>
        <v>0</v>
      </c>
    </row>
    <row r="120" spans="2:13" ht="15.75" outlineLevel="4">
      <c r="B120" s="529"/>
      <c r="E120" s="528"/>
      <c r="F120" s="527"/>
      <c r="G120" s="526" t="str">
        <f>G119</f>
        <v xml:space="preserve">A9030.70 </v>
      </c>
      <c r="H120" s="525" t="s">
        <v>265</v>
      </c>
      <c r="I120" s="524" t="s">
        <v>266</v>
      </c>
      <c r="J120" s="571"/>
      <c r="K120" s="571"/>
      <c r="L120" s="570"/>
      <c r="M120" s="521">
        <f t="shared" si="2"/>
        <v>0</v>
      </c>
    </row>
    <row r="121" spans="2:13" ht="28.5" outlineLevel="4">
      <c r="B121" s="529"/>
      <c r="E121" s="528"/>
      <c r="F121" s="527"/>
      <c r="G121" s="526" t="str">
        <f>G120</f>
        <v xml:space="preserve">A9030.70 </v>
      </c>
      <c r="H121" s="525" t="s">
        <v>267</v>
      </c>
      <c r="I121" s="524" t="s">
        <v>268</v>
      </c>
      <c r="J121" s="571"/>
      <c r="K121" s="571"/>
      <c r="L121" s="570"/>
      <c r="M121" s="521">
        <f t="shared" si="2"/>
        <v>0</v>
      </c>
    </row>
    <row r="122" spans="2:13" ht="15.75" outlineLevel="4">
      <c r="B122" s="529"/>
      <c r="E122" s="528"/>
      <c r="F122" s="527"/>
      <c r="G122" s="526" t="str">
        <f>G121</f>
        <v xml:space="preserve">A9030.70 </v>
      </c>
      <c r="H122" s="525" t="s">
        <v>269</v>
      </c>
      <c r="I122" s="524" t="s">
        <v>270</v>
      </c>
      <c r="J122" s="571"/>
      <c r="K122" s="571"/>
      <c r="L122" s="570"/>
      <c r="M122" s="521">
        <f t="shared" si="2"/>
        <v>0</v>
      </c>
    </row>
    <row r="123" spans="2:13" ht="15.75" outlineLevel="4">
      <c r="B123" s="529"/>
      <c r="E123" s="528"/>
      <c r="F123" s="527"/>
      <c r="G123" s="526" t="str">
        <f>G122</f>
        <v xml:space="preserve">A9030.70 </v>
      </c>
      <c r="H123" s="525" t="s">
        <v>271</v>
      </c>
      <c r="I123" s="524" t="s">
        <v>272</v>
      </c>
      <c r="J123" s="571"/>
      <c r="K123" s="571"/>
      <c r="L123" s="570"/>
      <c r="M123" s="521">
        <f t="shared" si="2"/>
        <v>0</v>
      </c>
    </row>
    <row r="124" spans="2:13" s="553" customFormat="1" ht="17.25" customHeight="1" outlineLevel="2">
      <c r="B124" s="561"/>
      <c r="C124" s="560"/>
      <c r="D124" s="560" t="s">
        <v>273</v>
      </c>
      <c r="E124" s="560" t="s">
        <v>274</v>
      </c>
      <c r="F124" s="560"/>
      <c r="G124" s="559"/>
      <c r="H124" s="558" t="s">
        <v>85</v>
      </c>
      <c r="I124" s="557" t="s">
        <v>275</v>
      </c>
      <c r="J124" s="556"/>
      <c r="K124" s="556"/>
      <c r="L124" s="555" t="str">
        <f>IF(J124&lt;&gt;0,SUMIF(E:E,"A9040*",M:M)/J124,"")</f>
        <v/>
      </c>
      <c r="M124" s="554">
        <f>IF(J124="",SUMIF(E:E,"A9040*",M:M),L124*J124)</f>
        <v>0</v>
      </c>
    </row>
    <row r="125" spans="2:13" ht="15.75" outlineLevel="3">
      <c r="B125" s="529"/>
      <c r="E125" s="538" t="s">
        <v>276</v>
      </c>
      <c r="F125" s="537" t="s">
        <v>274</v>
      </c>
      <c r="G125" s="536"/>
      <c r="H125" s="535"/>
      <c r="I125" s="534"/>
      <c r="J125" s="533"/>
      <c r="K125" s="533"/>
      <c r="L125" s="532" t="str">
        <f>IF(J125&lt;&gt;0,SUMIF(G:G,E125,M:M)/J125,"")</f>
        <v/>
      </c>
      <c r="M125" s="531">
        <f>IF(J125="",SUMIF(G:G,E125,M:M),J125*L125)</f>
        <v>0</v>
      </c>
    </row>
    <row r="126" spans="2:13" ht="15.75" outlineLevel="4">
      <c r="B126" s="529"/>
      <c r="E126" s="528"/>
      <c r="F126" s="527"/>
      <c r="G126" s="526" t="str">
        <f>E125</f>
        <v>A9040.10</v>
      </c>
      <c r="H126" s="530" t="s">
        <v>277</v>
      </c>
      <c r="I126" s="524" t="s">
        <v>275</v>
      </c>
      <c r="J126" s="571"/>
      <c r="K126" s="571"/>
      <c r="L126" s="570"/>
      <c r="M126" s="521">
        <f>J126*L126</f>
        <v>0</v>
      </c>
    </row>
    <row r="127" spans="2:13" ht="15.75" outlineLevel="4">
      <c r="B127" s="529"/>
      <c r="E127" s="528"/>
      <c r="F127" s="527"/>
      <c r="G127" s="526" t="str">
        <f>G126</f>
        <v>A9040.10</v>
      </c>
      <c r="H127" s="530" t="s">
        <v>278</v>
      </c>
      <c r="I127" s="524" t="s">
        <v>279</v>
      </c>
      <c r="J127" s="571"/>
      <c r="K127" s="571"/>
      <c r="L127" s="570"/>
      <c r="M127" s="521">
        <f>J127*L127</f>
        <v>0</v>
      </c>
    </row>
    <row r="128" spans="2:13" ht="15.75" outlineLevel="4">
      <c r="B128" s="529"/>
      <c r="E128" s="528"/>
      <c r="F128" s="527"/>
      <c r="G128" s="526" t="str">
        <f>G127</f>
        <v>A9040.10</v>
      </c>
      <c r="H128" s="530" t="s">
        <v>280</v>
      </c>
      <c r="I128" s="524" t="s">
        <v>281</v>
      </c>
      <c r="J128" s="571"/>
      <c r="K128" s="571"/>
      <c r="L128" s="570"/>
      <c r="M128" s="521">
        <f>J128*L128</f>
        <v>0</v>
      </c>
    </row>
    <row r="129" spans="2:13" ht="15.75" outlineLevel="4">
      <c r="B129" s="606"/>
      <c r="C129" s="605"/>
      <c r="D129" s="604"/>
      <c r="E129" s="528"/>
      <c r="F129" s="527"/>
      <c r="G129" s="526" t="str">
        <f>G128</f>
        <v>A9040.10</v>
      </c>
      <c r="H129" s="530" t="s">
        <v>282</v>
      </c>
      <c r="I129" s="524" t="s">
        <v>283</v>
      </c>
      <c r="J129" s="571"/>
      <c r="K129" s="571"/>
      <c r="L129" s="570"/>
      <c r="M129" s="521">
        <f>J129*L129</f>
        <v>0</v>
      </c>
    </row>
    <row r="130" spans="2:13" s="504" customFormat="1" ht="23.25" customHeight="1">
      <c r="B130" s="590" t="s">
        <v>32</v>
      </c>
      <c r="C130" s="589" t="s">
        <v>284</v>
      </c>
      <c r="D130" s="589"/>
      <c r="E130" s="589"/>
      <c r="F130" s="589"/>
      <c r="G130" s="588"/>
      <c r="H130" s="587" t="s">
        <v>85</v>
      </c>
      <c r="I130" s="586" t="s">
        <v>85</v>
      </c>
      <c r="J130" s="585"/>
      <c r="K130" s="585"/>
      <c r="L130" s="584" t="str">
        <f>IF(J130&lt;&gt;0,SUMIF(C:C,"B*",M:M)/J130,"")</f>
        <v/>
      </c>
      <c r="M130" s="583">
        <f>IF(J130="",SUMIF(C:C,"B*",M:M),J130*L130)</f>
        <v>0</v>
      </c>
    </row>
    <row r="131" spans="2:13" s="553" customFormat="1" ht="19.5" customHeight="1" outlineLevel="1">
      <c r="B131" s="569"/>
      <c r="C131" s="568" t="s">
        <v>285</v>
      </c>
      <c r="D131" s="568" t="s">
        <v>286</v>
      </c>
      <c r="E131" s="568"/>
      <c r="F131" s="568"/>
      <c r="G131" s="567"/>
      <c r="H131" s="566" t="s">
        <v>85</v>
      </c>
      <c r="I131" s="565" t="s">
        <v>85</v>
      </c>
      <c r="J131" s="564"/>
      <c r="K131" s="564"/>
      <c r="L131" s="563" t="str">
        <f>IF(J131&lt;&gt;0,SUMIF(D:D,"B10*",M:M)/J131,"")</f>
        <v/>
      </c>
      <c r="M131" s="562">
        <f>IF(J131="",SUMIF(D:D,"B10*",M:M),J131*L131)</f>
        <v>0</v>
      </c>
    </row>
    <row r="132" spans="2:13" s="553" customFormat="1" ht="17.25" customHeight="1" outlineLevel="2">
      <c r="B132" s="561"/>
      <c r="C132" s="560"/>
      <c r="D132" s="560" t="s">
        <v>287</v>
      </c>
      <c r="E132" s="560" t="s">
        <v>288</v>
      </c>
      <c r="F132" s="560"/>
      <c r="G132" s="559"/>
      <c r="H132" s="558" t="s">
        <v>85</v>
      </c>
      <c r="I132" s="557" t="s">
        <v>85</v>
      </c>
      <c r="J132" s="556"/>
      <c r="K132" s="556"/>
      <c r="L132" s="555" t="str">
        <f>IF(J132&lt;&gt;0,SUMIF(E:E,"B1010*",M:M)/J132,"")</f>
        <v/>
      </c>
      <c r="M132" s="554">
        <f>IF(J132="",SUMIF(E:E,"B1010*",M:M),L132*J132)</f>
        <v>0</v>
      </c>
    </row>
    <row r="133" spans="2:13" ht="15.75" outlineLevel="3">
      <c r="B133" s="529"/>
      <c r="E133" s="538" t="s">
        <v>289</v>
      </c>
      <c r="F133" s="537" t="s">
        <v>290</v>
      </c>
      <c r="G133" s="536"/>
      <c r="H133" s="535" t="s">
        <v>85</v>
      </c>
      <c r="I133" s="534" t="s">
        <v>85</v>
      </c>
      <c r="J133" s="533"/>
      <c r="K133" s="533"/>
      <c r="L133" s="532" t="str">
        <f>IF(J133&lt;&gt;0,SUMIF(G:G,E133,M:M)/J133,"")</f>
        <v/>
      </c>
      <c r="M133" s="531">
        <f>IF(J133="",SUMIF(G:G,E133,M:M),J133*L133)</f>
        <v>0</v>
      </c>
    </row>
    <row r="134" spans="2:13" ht="15.75" outlineLevel="4">
      <c r="B134" s="529"/>
      <c r="E134" s="547"/>
      <c r="F134" s="546"/>
      <c r="G134" s="545" t="str">
        <f>E133</f>
        <v xml:space="preserve">B1010.10 </v>
      </c>
      <c r="H134" s="544" t="s">
        <v>291</v>
      </c>
      <c r="I134" s="543" t="s">
        <v>85</v>
      </c>
      <c r="J134" s="552"/>
      <c r="K134" s="552"/>
      <c r="L134" s="551"/>
      <c r="M134" s="540">
        <f t="shared" ref="M134:M163" si="3">J134*L134</f>
        <v>0</v>
      </c>
    </row>
    <row r="135" spans="2:13" ht="15.75" outlineLevel="4">
      <c r="B135" s="529"/>
      <c r="E135" s="547"/>
      <c r="F135" s="546"/>
      <c r="G135" s="545" t="str">
        <f t="shared" ref="G135:G163" si="4">G134</f>
        <v xml:space="preserve">B1010.10 </v>
      </c>
      <c r="H135" s="550" t="s">
        <v>86</v>
      </c>
      <c r="I135" s="543" t="s">
        <v>87</v>
      </c>
      <c r="J135" s="552"/>
      <c r="K135" s="552"/>
      <c r="L135" s="551"/>
      <c r="M135" s="540">
        <f t="shared" si="3"/>
        <v>0</v>
      </c>
    </row>
    <row r="136" spans="2:13" ht="15.75" outlineLevel="4">
      <c r="B136" s="529"/>
      <c r="E136" s="547"/>
      <c r="F136" s="546"/>
      <c r="G136" s="545" t="str">
        <f t="shared" si="4"/>
        <v xml:space="preserve">B1010.10 </v>
      </c>
      <c r="H136" s="550" t="s">
        <v>89</v>
      </c>
      <c r="I136" s="543" t="s">
        <v>90</v>
      </c>
      <c r="J136" s="552"/>
      <c r="K136" s="552"/>
      <c r="L136" s="551"/>
      <c r="M136" s="540">
        <f t="shared" si="3"/>
        <v>0</v>
      </c>
    </row>
    <row r="137" spans="2:13" ht="15.75" outlineLevel="4">
      <c r="B137" s="529"/>
      <c r="E137" s="547"/>
      <c r="F137" s="546"/>
      <c r="G137" s="545" t="str">
        <f t="shared" si="4"/>
        <v xml:space="preserve">B1010.10 </v>
      </c>
      <c r="H137" s="550" t="s">
        <v>91</v>
      </c>
      <c r="I137" s="543" t="s">
        <v>92</v>
      </c>
      <c r="J137" s="552"/>
      <c r="K137" s="552"/>
      <c r="L137" s="551"/>
      <c r="M137" s="540">
        <f t="shared" si="3"/>
        <v>0</v>
      </c>
    </row>
    <row r="138" spans="2:13" ht="15.75" outlineLevel="4">
      <c r="B138" s="529"/>
      <c r="E138" s="547"/>
      <c r="F138" s="546"/>
      <c r="G138" s="545" t="str">
        <f t="shared" si="4"/>
        <v xml:space="preserve">B1010.10 </v>
      </c>
      <c r="H138" s="550" t="s">
        <v>292</v>
      </c>
      <c r="I138" s="543" t="s">
        <v>293</v>
      </c>
      <c r="J138" s="552"/>
      <c r="K138" s="552"/>
      <c r="L138" s="551"/>
      <c r="M138" s="540">
        <f t="shared" si="3"/>
        <v>0</v>
      </c>
    </row>
    <row r="139" spans="2:13" ht="15.75" outlineLevel="4">
      <c r="B139" s="529"/>
      <c r="E139" s="547"/>
      <c r="F139" s="546"/>
      <c r="G139" s="545" t="str">
        <f t="shared" si="4"/>
        <v xml:space="preserve">B1010.10 </v>
      </c>
      <c r="H139" s="550" t="s">
        <v>294</v>
      </c>
      <c r="I139" s="543" t="s">
        <v>295</v>
      </c>
      <c r="J139" s="552"/>
      <c r="K139" s="552"/>
      <c r="L139" s="551"/>
      <c r="M139" s="540">
        <f t="shared" si="3"/>
        <v>0</v>
      </c>
    </row>
    <row r="140" spans="2:13" ht="15.75" outlineLevel="4">
      <c r="B140" s="529"/>
      <c r="E140" s="547"/>
      <c r="F140" s="546"/>
      <c r="G140" s="545" t="str">
        <f t="shared" si="4"/>
        <v xml:space="preserve">B1010.10 </v>
      </c>
      <c r="H140" s="550" t="s">
        <v>296</v>
      </c>
      <c r="I140" s="543" t="s">
        <v>297</v>
      </c>
      <c r="J140" s="552"/>
      <c r="K140" s="552"/>
      <c r="L140" s="551"/>
      <c r="M140" s="540">
        <f t="shared" si="3"/>
        <v>0</v>
      </c>
    </row>
    <row r="141" spans="2:13" ht="15.75" outlineLevel="4">
      <c r="B141" s="529"/>
      <c r="E141" s="547"/>
      <c r="F141" s="546"/>
      <c r="G141" s="545" t="str">
        <f t="shared" si="4"/>
        <v xml:space="preserve">B1010.10 </v>
      </c>
      <c r="H141" s="550" t="s">
        <v>298</v>
      </c>
      <c r="I141" s="543" t="s">
        <v>299</v>
      </c>
      <c r="J141" s="552"/>
      <c r="K141" s="552"/>
      <c r="L141" s="551"/>
      <c r="M141" s="540">
        <f t="shared" si="3"/>
        <v>0</v>
      </c>
    </row>
    <row r="142" spans="2:13" ht="15.75" outlineLevel="4">
      <c r="B142" s="529"/>
      <c r="E142" s="547"/>
      <c r="F142" s="546"/>
      <c r="G142" s="545" t="str">
        <f t="shared" si="4"/>
        <v xml:space="preserve">B1010.10 </v>
      </c>
      <c r="H142" s="550" t="s">
        <v>300</v>
      </c>
      <c r="I142" s="543" t="s">
        <v>301</v>
      </c>
      <c r="J142" s="552"/>
      <c r="K142" s="552"/>
      <c r="L142" s="551"/>
      <c r="M142" s="540">
        <f t="shared" si="3"/>
        <v>0</v>
      </c>
    </row>
    <row r="143" spans="2:13" ht="15.75" outlineLevel="4">
      <c r="B143" s="529"/>
      <c r="E143" s="547"/>
      <c r="F143" s="546"/>
      <c r="G143" s="545" t="str">
        <f t="shared" si="4"/>
        <v xml:space="preserve">B1010.10 </v>
      </c>
      <c r="H143" s="544" t="s">
        <v>302</v>
      </c>
      <c r="I143" s="543" t="s">
        <v>85</v>
      </c>
      <c r="J143" s="552"/>
      <c r="K143" s="552"/>
      <c r="L143" s="551"/>
      <c r="M143" s="540">
        <f t="shared" si="3"/>
        <v>0</v>
      </c>
    </row>
    <row r="144" spans="2:13" ht="15.75" outlineLevel="4">
      <c r="B144" s="529"/>
      <c r="E144" s="547"/>
      <c r="F144" s="546"/>
      <c r="G144" s="545" t="str">
        <f t="shared" si="4"/>
        <v xml:space="preserve">B1010.10 </v>
      </c>
      <c r="H144" s="550" t="s">
        <v>86</v>
      </c>
      <c r="I144" s="543" t="s">
        <v>87</v>
      </c>
      <c r="J144" s="552"/>
      <c r="K144" s="552"/>
      <c r="L144" s="551"/>
      <c r="M144" s="540">
        <f t="shared" si="3"/>
        <v>0</v>
      </c>
    </row>
    <row r="145" spans="2:13" ht="15.75" outlineLevel="4">
      <c r="B145" s="529"/>
      <c r="E145" s="547"/>
      <c r="F145" s="546"/>
      <c r="G145" s="545" t="str">
        <f t="shared" si="4"/>
        <v xml:space="preserve">B1010.10 </v>
      </c>
      <c r="H145" s="550" t="s">
        <v>89</v>
      </c>
      <c r="I145" s="543" t="s">
        <v>90</v>
      </c>
      <c r="J145" s="552"/>
      <c r="K145" s="552"/>
      <c r="L145" s="551"/>
      <c r="M145" s="540">
        <f t="shared" si="3"/>
        <v>0</v>
      </c>
    </row>
    <row r="146" spans="2:13" ht="15.75" outlineLevel="4">
      <c r="B146" s="529"/>
      <c r="E146" s="547"/>
      <c r="F146" s="546"/>
      <c r="G146" s="545" t="str">
        <f t="shared" si="4"/>
        <v xml:space="preserve">B1010.10 </v>
      </c>
      <c r="H146" s="550" t="s">
        <v>292</v>
      </c>
      <c r="I146" s="543" t="s">
        <v>293</v>
      </c>
      <c r="J146" s="552"/>
      <c r="K146" s="552"/>
      <c r="L146" s="551"/>
      <c r="M146" s="540">
        <f t="shared" si="3"/>
        <v>0</v>
      </c>
    </row>
    <row r="147" spans="2:13" ht="15.75" outlineLevel="4">
      <c r="B147" s="529"/>
      <c r="E147" s="547"/>
      <c r="F147" s="546"/>
      <c r="G147" s="545" t="str">
        <f t="shared" si="4"/>
        <v xml:space="preserve">B1010.10 </v>
      </c>
      <c r="H147" s="550" t="s">
        <v>303</v>
      </c>
      <c r="I147" s="543" t="s">
        <v>304</v>
      </c>
      <c r="J147" s="552"/>
      <c r="K147" s="552"/>
      <c r="L147" s="551"/>
      <c r="M147" s="540">
        <f t="shared" si="3"/>
        <v>0</v>
      </c>
    </row>
    <row r="148" spans="2:13" ht="15.75" outlineLevel="4">
      <c r="B148" s="529"/>
      <c r="E148" s="547"/>
      <c r="F148" s="546"/>
      <c r="G148" s="545" t="str">
        <f t="shared" si="4"/>
        <v xml:space="preserve">B1010.10 </v>
      </c>
      <c r="H148" s="550" t="s">
        <v>294</v>
      </c>
      <c r="I148" s="543" t="s">
        <v>295</v>
      </c>
      <c r="J148" s="552"/>
      <c r="K148" s="552"/>
      <c r="L148" s="551"/>
      <c r="M148" s="540">
        <f t="shared" si="3"/>
        <v>0</v>
      </c>
    </row>
    <row r="149" spans="2:13" ht="15.75" outlineLevel="4">
      <c r="B149" s="529"/>
      <c r="E149" s="547"/>
      <c r="F149" s="546"/>
      <c r="G149" s="545" t="str">
        <f t="shared" si="4"/>
        <v xml:space="preserve">B1010.10 </v>
      </c>
      <c r="H149" s="550" t="s">
        <v>296</v>
      </c>
      <c r="I149" s="543" t="s">
        <v>297</v>
      </c>
      <c r="J149" s="552"/>
      <c r="K149" s="552"/>
      <c r="L149" s="551"/>
      <c r="M149" s="540">
        <f t="shared" si="3"/>
        <v>0</v>
      </c>
    </row>
    <row r="150" spans="2:13" ht="15.75" outlineLevel="4">
      <c r="B150" s="529"/>
      <c r="E150" s="547"/>
      <c r="F150" s="546"/>
      <c r="G150" s="545" t="str">
        <f t="shared" si="4"/>
        <v xml:space="preserve">B1010.10 </v>
      </c>
      <c r="H150" s="550" t="s">
        <v>305</v>
      </c>
      <c r="I150" s="543" t="s">
        <v>306</v>
      </c>
      <c r="J150" s="552"/>
      <c r="K150" s="552"/>
      <c r="L150" s="551"/>
      <c r="M150" s="540">
        <f t="shared" si="3"/>
        <v>0</v>
      </c>
    </row>
    <row r="151" spans="2:13" ht="15.75" outlineLevel="4">
      <c r="B151" s="529"/>
      <c r="E151" s="547"/>
      <c r="F151" s="546"/>
      <c r="G151" s="545" t="str">
        <f t="shared" si="4"/>
        <v xml:space="preserve">B1010.10 </v>
      </c>
      <c r="H151" s="550" t="s">
        <v>300</v>
      </c>
      <c r="I151" s="543" t="s">
        <v>301</v>
      </c>
      <c r="J151" s="552"/>
      <c r="K151" s="552"/>
      <c r="L151" s="551"/>
      <c r="M151" s="540">
        <f t="shared" si="3"/>
        <v>0</v>
      </c>
    </row>
    <row r="152" spans="2:13" ht="15.75" outlineLevel="4">
      <c r="B152" s="529"/>
      <c r="E152" s="547"/>
      <c r="F152" s="546"/>
      <c r="G152" s="545" t="str">
        <f t="shared" si="4"/>
        <v xml:space="preserve">B1010.10 </v>
      </c>
      <c r="H152" s="544" t="s">
        <v>307</v>
      </c>
      <c r="I152" s="543" t="s">
        <v>85</v>
      </c>
      <c r="J152" s="552"/>
      <c r="K152" s="552"/>
      <c r="L152" s="551"/>
      <c r="M152" s="540">
        <f t="shared" si="3"/>
        <v>0</v>
      </c>
    </row>
    <row r="153" spans="2:13" ht="15.75" outlineLevel="4">
      <c r="B153" s="529"/>
      <c r="E153" s="547"/>
      <c r="F153" s="546"/>
      <c r="G153" s="545" t="str">
        <f t="shared" si="4"/>
        <v xml:space="preserve">B1010.10 </v>
      </c>
      <c r="H153" s="550" t="s">
        <v>292</v>
      </c>
      <c r="I153" s="543" t="s">
        <v>293</v>
      </c>
      <c r="J153" s="552"/>
      <c r="K153" s="552"/>
      <c r="L153" s="551"/>
      <c r="M153" s="540">
        <f t="shared" si="3"/>
        <v>0</v>
      </c>
    </row>
    <row r="154" spans="2:13" ht="15.75" outlineLevel="4">
      <c r="B154" s="529"/>
      <c r="E154" s="547"/>
      <c r="F154" s="546"/>
      <c r="G154" s="545" t="str">
        <f t="shared" si="4"/>
        <v xml:space="preserve">B1010.10 </v>
      </c>
      <c r="H154" s="550" t="s">
        <v>308</v>
      </c>
      <c r="I154" s="543" t="s">
        <v>309</v>
      </c>
      <c r="J154" s="552"/>
      <c r="K154" s="552"/>
      <c r="L154" s="551"/>
      <c r="M154" s="540">
        <f t="shared" si="3"/>
        <v>0</v>
      </c>
    </row>
    <row r="155" spans="2:13" ht="15.75" outlineLevel="4">
      <c r="B155" s="529"/>
      <c r="E155" s="547"/>
      <c r="F155" s="546"/>
      <c r="G155" s="545" t="str">
        <f t="shared" si="4"/>
        <v xml:space="preserve">B1010.10 </v>
      </c>
      <c r="H155" s="550" t="s">
        <v>294</v>
      </c>
      <c r="I155" s="543" t="s">
        <v>295</v>
      </c>
      <c r="J155" s="552"/>
      <c r="K155" s="552"/>
      <c r="L155" s="551"/>
      <c r="M155" s="540">
        <f t="shared" si="3"/>
        <v>0</v>
      </c>
    </row>
    <row r="156" spans="2:13" ht="15.75" outlineLevel="4">
      <c r="B156" s="529"/>
      <c r="E156" s="547"/>
      <c r="F156" s="546"/>
      <c r="G156" s="545" t="str">
        <f t="shared" si="4"/>
        <v xml:space="preserve">B1010.10 </v>
      </c>
      <c r="H156" s="550" t="s">
        <v>310</v>
      </c>
      <c r="I156" s="543" t="s">
        <v>311</v>
      </c>
      <c r="J156" s="552"/>
      <c r="K156" s="552"/>
      <c r="L156" s="551"/>
      <c r="M156" s="540">
        <f t="shared" si="3"/>
        <v>0</v>
      </c>
    </row>
    <row r="157" spans="2:13" ht="31.5" customHeight="1" outlineLevel="4">
      <c r="B157" s="529"/>
      <c r="E157" s="547"/>
      <c r="F157" s="546"/>
      <c r="G157" s="545" t="str">
        <f t="shared" si="4"/>
        <v xml:space="preserve">B1010.10 </v>
      </c>
      <c r="H157" s="550" t="s">
        <v>312</v>
      </c>
      <c r="I157" s="543" t="s">
        <v>313</v>
      </c>
      <c r="J157" s="552"/>
      <c r="K157" s="552"/>
      <c r="L157" s="551"/>
      <c r="M157" s="540">
        <f t="shared" si="3"/>
        <v>0</v>
      </c>
    </row>
    <row r="158" spans="2:13" ht="15.75" outlineLevel="4">
      <c r="B158" s="529"/>
      <c r="E158" s="547"/>
      <c r="F158" s="546"/>
      <c r="G158" s="545" t="str">
        <f t="shared" si="4"/>
        <v xml:space="preserve">B1010.10 </v>
      </c>
      <c r="H158" s="544" t="s">
        <v>314</v>
      </c>
      <c r="I158" s="543" t="s">
        <v>85</v>
      </c>
      <c r="J158" s="552"/>
      <c r="K158" s="552"/>
      <c r="L158" s="551"/>
      <c r="M158" s="540">
        <f t="shared" si="3"/>
        <v>0</v>
      </c>
    </row>
    <row r="159" spans="2:13" ht="15.75" outlineLevel="4">
      <c r="B159" s="529"/>
      <c r="E159" s="547"/>
      <c r="F159" s="546"/>
      <c r="G159" s="545" t="str">
        <f t="shared" si="4"/>
        <v xml:space="preserve">B1010.10 </v>
      </c>
      <c r="H159" s="550" t="s">
        <v>315</v>
      </c>
      <c r="I159" s="543" t="s">
        <v>316</v>
      </c>
      <c r="J159" s="552"/>
      <c r="K159" s="552"/>
      <c r="L159" s="551"/>
      <c r="M159" s="540">
        <f t="shared" si="3"/>
        <v>0</v>
      </c>
    </row>
    <row r="160" spans="2:13" ht="28.5" outlineLevel="4">
      <c r="B160" s="529"/>
      <c r="E160" s="547"/>
      <c r="F160" s="546"/>
      <c r="G160" s="545" t="str">
        <f t="shared" si="4"/>
        <v xml:space="preserve">B1010.10 </v>
      </c>
      <c r="H160" s="550" t="s">
        <v>317</v>
      </c>
      <c r="I160" s="543" t="s">
        <v>318</v>
      </c>
      <c r="J160" s="552"/>
      <c r="K160" s="552"/>
      <c r="L160" s="551"/>
      <c r="M160" s="540">
        <f t="shared" si="3"/>
        <v>0</v>
      </c>
    </row>
    <row r="161" spans="2:14" ht="15.75" outlineLevel="4">
      <c r="B161" s="529"/>
      <c r="E161" s="547"/>
      <c r="F161" s="546"/>
      <c r="G161" s="545" t="str">
        <f t="shared" si="4"/>
        <v xml:space="preserve">B1010.10 </v>
      </c>
      <c r="H161" s="550" t="s">
        <v>294</v>
      </c>
      <c r="I161" s="543" t="s">
        <v>295</v>
      </c>
      <c r="J161" s="552"/>
      <c r="K161" s="552"/>
      <c r="L161" s="551"/>
      <c r="M161" s="540">
        <f t="shared" si="3"/>
        <v>0</v>
      </c>
    </row>
    <row r="162" spans="2:14" ht="15.75" outlineLevel="4">
      <c r="B162" s="529"/>
      <c r="E162" s="547"/>
      <c r="F162" s="546"/>
      <c r="G162" s="545" t="str">
        <f t="shared" si="4"/>
        <v xml:space="preserve">B1010.10 </v>
      </c>
      <c r="H162" s="550" t="s">
        <v>319</v>
      </c>
      <c r="I162" s="543" t="s">
        <v>320</v>
      </c>
      <c r="J162" s="552"/>
      <c r="K162" s="552"/>
      <c r="L162" s="551"/>
      <c r="M162" s="540">
        <f t="shared" si="3"/>
        <v>0</v>
      </c>
    </row>
    <row r="163" spans="2:14" ht="15.75" outlineLevel="4">
      <c r="B163" s="529"/>
      <c r="E163" s="547"/>
      <c r="F163" s="546"/>
      <c r="G163" s="545" t="str">
        <f t="shared" si="4"/>
        <v xml:space="preserve">B1010.10 </v>
      </c>
      <c r="H163" s="550" t="s">
        <v>321</v>
      </c>
      <c r="I163" s="543" t="s">
        <v>322</v>
      </c>
      <c r="J163" s="552"/>
      <c r="K163" s="552"/>
      <c r="L163" s="551"/>
      <c r="M163" s="540">
        <f t="shared" si="3"/>
        <v>0</v>
      </c>
    </row>
    <row r="164" spans="2:14" ht="15.75" outlineLevel="3">
      <c r="B164" s="529"/>
      <c r="E164" s="538" t="s">
        <v>323</v>
      </c>
      <c r="F164" s="537" t="s">
        <v>324</v>
      </c>
      <c r="G164" s="536"/>
      <c r="H164" s="535" t="s">
        <v>85</v>
      </c>
      <c r="I164" s="534" t="s">
        <v>85</v>
      </c>
      <c r="J164" s="533"/>
      <c r="K164" s="533"/>
      <c r="L164" s="532" t="str">
        <f>IF(J164&lt;&gt;0,SUMIF(G:G,E164,M:M)/J164,"")</f>
        <v/>
      </c>
      <c r="M164" s="531">
        <f>IF(J164="",SUMIF(G:G,E164,M:M),J164*L164)</f>
        <v>0</v>
      </c>
    </row>
    <row r="165" spans="2:14" ht="15.75" outlineLevel="4">
      <c r="B165" s="529"/>
      <c r="E165" s="547"/>
      <c r="F165" s="546"/>
      <c r="G165" s="545" t="str">
        <f>E164</f>
        <v xml:space="preserve">B1010.20 </v>
      </c>
      <c r="H165" s="544" t="s">
        <v>86</v>
      </c>
      <c r="I165" s="543" t="s">
        <v>87</v>
      </c>
      <c r="J165" s="552"/>
      <c r="K165" s="552"/>
      <c r="L165" s="551"/>
      <c r="M165" s="540">
        <f t="shared" ref="M165:M176" si="5">J165*L165</f>
        <v>0</v>
      </c>
      <c r="N165" s="539"/>
    </row>
    <row r="166" spans="2:14" ht="15.75" outlineLevel="4">
      <c r="B166" s="529"/>
      <c r="E166" s="547"/>
      <c r="F166" s="546"/>
      <c r="G166" s="545" t="str">
        <f t="shared" ref="G166:G176" si="6">G165</f>
        <v xml:space="preserve">B1010.20 </v>
      </c>
      <c r="H166" s="544" t="s">
        <v>89</v>
      </c>
      <c r="I166" s="543" t="s">
        <v>90</v>
      </c>
      <c r="J166" s="552"/>
      <c r="K166" s="552"/>
      <c r="L166" s="551"/>
      <c r="M166" s="540">
        <f t="shared" si="5"/>
        <v>0</v>
      </c>
      <c r="N166" s="539"/>
    </row>
    <row r="167" spans="2:14" ht="15.75" outlineLevel="4">
      <c r="B167" s="529"/>
      <c r="E167" s="547"/>
      <c r="F167" s="546"/>
      <c r="G167" s="545" t="str">
        <f t="shared" si="6"/>
        <v xml:space="preserve">B1010.20 </v>
      </c>
      <c r="H167" s="544" t="s">
        <v>325</v>
      </c>
      <c r="I167" s="543" t="s">
        <v>326</v>
      </c>
      <c r="J167" s="552"/>
      <c r="K167" s="552"/>
      <c r="L167" s="551"/>
      <c r="M167" s="540">
        <f t="shared" si="5"/>
        <v>0</v>
      </c>
      <c r="N167" s="539"/>
    </row>
    <row r="168" spans="2:14" ht="15.75" outlineLevel="4">
      <c r="B168" s="529"/>
      <c r="E168" s="547"/>
      <c r="F168" s="546"/>
      <c r="G168" s="545" t="str">
        <f t="shared" si="6"/>
        <v xml:space="preserve">B1010.20 </v>
      </c>
      <c r="H168" s="544" t="s">
        <v>327</v>
      </c>
      <c r="I168" s="543" t="s">
        <v>328</v>
      </c>
      <c r="J168" s="552"/>
      <c r="K168" s="552"/>
      <c r="L168" s="551"/>
      <c r="M168" s="540">
        <f t="shared" si="5"/>
        <v>0</v>
      </c>
      <c r="N168" s="539"/>
    </row>
    <row r="169" spans="2:14" ht="15.75" outlineLevel="4">
      <c r="B169" s="529"/>
      <c r="E169" s="547"/>
      <c r="F169" s="546"/>
      <c r="G169" s="545" t="str">
        <f t="shared" si="6"/>
        <v xml:space="preserve">B1010.20 </v>
      </c>
      <c r="H169" s="550" t="s">
        <v>329</v>
      </c>
      <c r="I169" s="543" t="s">
        <v>330</v>
      </c>
      <c r="J169" s="552"/>
      <c r="K169" s="552"/>
      <c r="L169" s="551"/>
      <c r="M169" s="540">
        <f t="shared" si="5"/>
        <v>0</v>
      </c>
      <c r="N169" s="539"/>
    </row>
    <row r="170" spans="2:14" ht="15.75" outlineLevel="4">
      <c r="B170" s="529"/>
      <c r="E170" s="547"/>
      <c r="F170" s="546"/>
      <c r="G170" s="545" t="str">
        <f t="shared" si="6"/>
        <v xml:space="preserve">B1010.20 </v>
      </c>
      <c r="H170" s="550" t="s">
        <v>331</v>
      </c>
      <c r="I170" s="543" t="s">
        <v>332</v>
      </c>
      <c r="J170" s="552"/>
      <c r="K170" s="552"/>
      <c r="L170" s="551"/>
      <c r="M170" s="540">
        <f t="shared" si="5"/>
        <v>0</v>
      </c>
      <c r="N170" s="539"/>
    </row>
    <row r="171" spans="2:14" ht="15.75" outlineLevel="4">
      <c r="B171" s="529"/>
      <c r="E171" s="547"/>
      <c r="F171" s="546"/>
      <c r="G171" s="545" t="str">
        <f t="shared" si="6"/>
        <v xml:space="preserve">B1010.20 </v>
      </c>
      <c r="H171" s="544" t="s">
        <v>333</v>
      </c>
      <c r="I171" s="543" t="s">
        <v>334</v>
      </c>
      <c r="J171" s="552"/>
      <c r="K171" s="552"/>
      <c r="L171" s="551"/>
      <c r="M171" s="540">
        <f t="shared" si="5"/>
        <v>0</v>
      </c>
      <c r="N171" s="539"/>
    </row>
    <row r="172" spans="2:14" ht="15.75" outlineLevel="4">
      <c r="B172" s="529"/>
      <c r="E172" s="547"/>
      <c r="F172" s="546"/>
      <c r="G172" s="545" t="str">
        <f t="shared" si="6"/>
        <v xml:space="preserve">B1010.20 </v>
      </c>
      <c r="H172" s="544" t="s">
        <v>335</v>
      </c>
      <c r="I172" s="543" t="s">
        <v>336</v>
      </c>
      <c r="J172" s="552"/>
      <c r="K172" s="552"/>
      <c r="L172" s="551"/>
      <c r="M172" s="540">
        <f t="shared" si="5"/>
        <v>0</v>
      </c>
      <c r="N172" s="539"/>
    </row>
    <row r="173" spans="2:14" ht="15.75" outlineLevel="4">
      <c r="B173" s="529"/>
      <c r="E173" s="547"/>
      <c r="F173" s="546"/>
      <c r="G173" s="545" t="str">
        <f t="shared" si="6"/>
        <v xml:space="preserve">B1010.20 </v>
      </c>
      <c r="H173" s="544" t="s">
        <v>337</v>
      </c>
      <c r="I173" s="543" t="s">
        <v>338</v>
      </c>
      <c r="J173" s="552"/>
      <c r="K173" s="552"/>
      <c r="L173" s="551"/>
      <c r="M173" s="540">
        <f t="shared" si="5"/>
        <v>0</v>
      </c>
      <c r="N173" s="539"/>
    </row>
    <row r="174" spans="2:14" ht="15.75" outlineLevel="4">
      <c r="B174" s="529"/>
      <c r="E174" s="547"/>
      <c r="F174" s="546"/>
      <c r="G174" s="545" t="str">
        <f t="shared" si="6"/>
        <v xml:space="preserve">B1010.20 </v>
      </c>
      <c r="H174" s="544" t="s">
        <v>339</v>
      </c>
      <c r="I174" s="543" t="s">
        <v>340</v>
      </c>
      <c r="J174" s="552"/>
      <c r="K174" s="552"/>
      <c r="L174" s="551"/>
      <c r="M174" s="540">
        <f t="shared" si="5"/>
        <v>0</v>
      </c>
      <c r="N174" s="539"/>
    </row>
    <row r="175" spans="2:14" ht="15.75" outlineLevel="4">
      <c r="B175" s="529"/>
      <c r="E175" s="547"/>
      <c r="F175" s="546"/>
      <c r="G175" s="545" t="str">
        <f t="shared" si="6"/>
        <v xml:space="preserve">B1010.20 </v>
      </c>
      <c r="H175" s="544" t="s">
        <v>341</v>
      </c>
      <c r="I175" s="543" t="s">
        <v>342</v>
      </c>
      <c r="J175" s="552"/>
      <c r="K175" s="552"/>
      <c r="L175" s="551"/>
      <c r="M175" s="540">
        <f t="shared" si="5"/>
        <v>0</v>
      </c>
      <c r="N175" s="539"/>
    </row>
    <row r="176" spans="2:14" ht="15.75" outlineLevel="4">
      <c r="B176" s="529"/>
      <c r="E176" s="547"/>
      <c r="F176" s="546"/>
      <c r="G176" s="545" t="str">
        <f t="shared" si="6"/>
        <v xml:space="preserve">B1010.20 </v>
      </c>
      <c r="H176" s="544" t="s">
        <v>343</v>
      </c>
      <c r="I176" s="543" t="s">
        <v>344</v>
      </c>
      <c r="J176" s="552"/>
      <c r="K176" s="552"/>
      <c r="L176" s="551"/>
      <c r="M176" s="540">
        <f t="shared" si="5"/>
        <v>0</v>
      </c>
      <c r="N176" s="539"/>
    </row>
    <row r="177" spans="2:13" ht="15.75" outlineLevel="3">
      <c r="B177" s="529"/>
      <c r="E177" s="538" t="s">
        <v>345</v>
      </c>
      <c r="F177" s="537" t="s">
        <v>346</v>
      </c>
      <c r="G177" s="536"/>
      <c r="H177" s="535" t="s">
        <v>85</v>
      </c>
      <c r="I177" s="534" t="s">
        <v>85</v>
      </c>
      <c r="J177" s="533"/>
      <c r="K177" s="533"/>
      <c r="L177" s="532" t="str">
        <f>IF(J177&lt;&gt;0,SUMIF(G:G,E177,M:M)/J177,"")</f>
        <v/>
      </c>
      <c r="M177" s="531">
        <f>IF(J177="",SUMIF(G:G,E177,M:M),J177*L177)</f>
        <v>0</v>
      </c>
    </row>
    <row r="178" spans="2:13" ht="15.75" outlineLevel="4">
      <c r="B178" s="529"/>
      <c r="E178" s="547"/>
      <c r="F178" s="546"/>
      <c r="G178" s="545" t="str">
        <f>E177</f>
        <v xml:space="preserve">B1010.30 </v>
      </c>
      <c r="H178" s="544" t="s">
        <v>86</v>
      </c>
      <c r="I178" s="543" t="s">
        <v>87</v>
      </c>
      <c r="J178" s="552"/>
      <c r="K178" s="552"/>
      <c r="L178" s="551"/>
      <c r="M178" s="540">
        <f t="shared" ref="M178:M192" si="7">J178*L178</f>
        <v>0</v>
      </c>
    </row>
    <row r="179" spans="2:13" ht="15.75" outlineLevel="4">
      <c r="B179" s="529"/>
      <c r="E179" s="547"/>
      <c r="F179" s="546"/>
      <c r="G179" s="545" t="str">
        <f t="shared" ref="G179:G192" si="8">G178</f>
        <v xml:space="preserve">B1010.30 </v>
      </c>
      <c r="H179" s="544" t="s">
        <v>89</v>
      </c>
      <c r="I179" s="543" t="s">
        <v>90</v>
      </c>
      <c r="J179" s="552"/>
      <c r="K179" s="552"/>
      <c r="L179" s="551"/>
      <c r="M179" s="540">
        <f t="shared" si="7"/>
        <v>0</v>
      </c>
    </row>
    <row r="180" spans="2:13" ht="15.75" outlineLevel="4">
      <c r="B180" s="529"/>
      <c r="E180" s="547"/>
      <c r="F180" s="546"/>
      <c r="G180" s="545" t="str">
        <f t="shared" si="8"/>
        <v xml:space="preserve">B1010.30 </v>
      </c>
      <c r="H180" s="544" t="s">
        <v>347</v>
      </c>
      <c r="I180" s="543" t="s">
        <v>348</v>
      </c>
      <c r="J180" s="552"/>
      <c r="K180" s="552"/>
      <c r="L180" s="551"/>
      <c r="M180" s="540">
        <f t="shared" si="7"/>
        <v>0</v>
      </c>
    </row>
    <row r="181" spans="2:13" ht="15.75" outlineLevel="4">
      <c r="B181" s="529"/>
      <c r="E181" s="547"/>
      <c r="F181" s="546"/>
      <c r="G181" s="545" t="str">
        <f t="shared" si="8"/>
        <v xml:space="preserve">B1010.30 </v>
      </c>
      <c r="H181" s="544" t="s">
        <v>292</v>
      </c>
      <c r="I181" s="543" t="s">
        <v>293</v>
      </c>
      <c r="J181" s="552"/>
      <c r="K181" s="552"/>
      <c r="L181" s="551"/>
      <c r="M181" s="540">
        <f t="shared" si="7"/>
        <v>0</v>
      </c>
    </row>
    <row r="182" spans="2:13" ht="15.75" outlineLevel="4">
      <c r="B182" s="529"/>
      <c r="E182" s="547"/>
      <c r="F182" s="546"/>
      <c r="G182" s="545" t="str">
        <f t="shared" si="8"/>
        <v xml:space="preserve">B1010.30 </v>
      </c>
      <c r="H182" s="544" t="s">
        <v>315</v>
      </c>
      <c r="I182" s="543" t="s">
        <v>316</v>
      </c>
      <c r="J182" s="552"/>
      <c r="K182" s="552"/>
      <c r="L182" s="551"/>
      <c r="M182" s="540">
        <f t="shared" si="7"/>
        <v>0</v>
      </c>
    </row>
    <row r="183" spans="2:13" ht="15.75" outlineLevel="4">
      <c r="B183" s="529"/>
      <c r="E183" s="547"/>
      <c r="F183" s="546"/>
      <c r="G183" s="545" t="str">
        <f t="shared" si="8"/>
        <v xml:space="preserve">B1010.30 </v>
      </c>
      <c r="H183" s="544" t="s">
        <v>349</v>
      </c>
      <c r="I183" s="543" t="s">
        <v>350</v>
      </c>
      <c r="J183" s="552"/>
      <c r="K183" s="552"/>
      <c r="L183" s="551"/>
      <c r="M183" s="540">
        <f t="shared" si="7"/>
        <v>0</v>
      </c>
    </row>
    <row r="184" spans="2:13" ht="15.75" outlineLevel="4">
      <c r="B184" s="529"/>
      <c r="E184" s="547"/>
      <c r="F184" s="546"/>
      <c r="G184" s="545" t="str">
        <f t="shared" si="8"/>
        <v xml:space="preserve">B1010.30 </v>
      </c>
      <c r="H184" s="544" t="s">
        <v>294</v>
      </c>
      <c r="I184" s="543" t="s">
        <v>295</v>
      </c>
      <c r="J184" s="552"/>
      <c r="K184" s="552"/>
      <c r="L184" s="551"/>
      <c r="M184" s="540">
        <f t="shared" si="7"/>
        <v>0</v>
      </c>
    </row>
    <row r="185" spans="2:13" ht="15.75" outlineLevel="4">
      <c r="B185" s="529"/>
      <c r="E185" s="547"/>
      <c r="F185" s="546"/>
      <c r="G185" s="545" t="str">
        <f t="shared" si="8"/>
        <v xml:space="preserve">B1010.30 </v>
      </c>
      <c r="H185" s="544" t="s">
        <v>333</v>
      </c>
      <c r="I185" s="543" t="s">
        <v>334</v>
      </c>
      <c r="J185" s="552"/>
      <c r="K185" s="552"/>
      <c r="L185" s="551"/>
      <c r="M185" s="540">
        <f t="shared" si="7"/>
        <v>0</v>
      </c>
    </row>
    <row r="186" spans="2:13" ht="15.75" outlineLevel="4">
      <c r="B186" s="529"/>
      <c r="E186" s="547"/>
      <c r="F186" s="546"/>
      <c r="G186" s="545" t="str">
        <f t="shared" si="8"/>
        <v xml:space="preserve">B1010.30 </v>
      </c>
      <c r="H186" s="544" t="s">
        <v>296</v>
      </c>
      <c r="I186" s="543" t="s">
        <v>297</v>
      </c>
      <c r="J186" s="552"/>
      <c r="K186" s="552"/>
      <c r="L186" s="551"/>
      <c r="M186" s="540">
        <f t="shared" si="7"/>
        <v>0</v>
      </c>
    </row>
    <row r="187" spans="2:13" ht="15.75" outlineLevel="4">
      <c r="B187" s="529"/>
      <c r="E187" s="547"/>
      <c r="F187" s="546"/>
      <c r="G187" s="545" t="str">
        <f t="shared" si="8"/>
        <v xml:space="preserve">B1010.30 </v>
      </c>
      <c r="H187" s="544" t="s">
        <v>335</v>
      </c>
      <c r="I187" s="543" t="s">
        <v>336</v>
      </c>
      <c r="J187" s="552"/>
      <c r="K187" s="552"/>
      <c r="L187" s="551"/>
      <c r="M187" s="540">
        <f t="shared" si="7"/>
        <v>0</v>
      </c>
    </row>
    <row r="188" spans="2:13" ht="15.75" outlineLevel="4">
      <c r="B188" s="529"/>
      <c r="E188" s="547"/>
      <c r="F188" s="546"/>
      <c r="G188" s="545" t="str">
        <f t="shared" si="8"/>
        <v xml:space="preserve">B1010.30 </v>
      </c>
      <c r="H188" s="544" t="s">
        <v>337</v>
      </c>
      <c r="I188" s="543" t="s">
        <v>338</v>
      </c>
      <c r="J188" s="552"/>
      <c r="K188" s="552"/>
      <c r="L188" s="551"/>
      <c r="M188" s="540">
        <f t="shared" si="7"/>
        <v>0</v>
      </c>
    </row>
    <row r="189" spans="2:13" ht="15.75" outlineLevel="4">
      <c r="B189" s="529"/>
      <c r="E189" s="547"/>
      <c r="F189" s="546"/>
      <c r="G189" s="545" t="str">
        <f t="shared" si="8"/>
        <v xml:space="preserve">B1010.30 </v>
      </c>
      <c r="H189" s="544" t="s">
        <v>351</v>
      </c>
      <c r="I189" s="543" t="s">
        <v>352</v>
      </c>
      <c r="J189" s="552"/>
      <c r="K189" s="552"/>
      <c r="L189" s="551"/>
      <c r="M189" s="540">
        <f t="shared" si="7"/>
        <v>0</v>
      </c>
    </row>
    <row r="190" spans="2:13" ht="15.75" outlineLevel="4">
      <c r="B190" s="529"/>
      <c r="E190" s="547"/>
      <c r="F190" s="546"/>
      <c r="G190" s="545" t="str">
        <f t="shared" si="8"/>
        <v xml:space="preserve">B1010.30 </v>
      </c>
      <c r="H190" s="544" t="s">
        <v>339</v>
      </c>
      <c r="I190" s="543" t="s">
        <v>340</v>
      </c>
      <c r="J190" s="552"/>
      <c r="K190" s="552"/>
      <c r="L190" s="551"/>
      <c r="M190" s="540">
        <f t="shared" si="7"/>
        <v>0</v>
      </c>
    </row>
    <row r="191" spans="2:13" ht="15.75" outlineLevel="4">
      <c r="B191" s="529"/>
      <c r="E191" s="547"/>
      <c r="F191" s="546"/>
      <c r="G191" s="545" t="str">
        <f t="shared" si="8"/>
        <v xml:space="preserve">B1010.30 </v>
      </c>
      <c r="H191" s="544" t="s">
        <v>300</v>
      </c>
      <c r="I191" s="543" t="s">
        <v>301</v>
      </c>
      <c r="J191" s="552"/>
      <c r="K191" s="552"/>
      <c r="L191" s="551"/>
      <c r="M191" s="540">
        <f t="shared" si="7"/>
        <v>0</v>
      </c>
    </row>
    <row r="192" spans="2:13" ht="15.75" outlineLevel="4">
      <c r="B192" s="529"/>
      <c r="E192" s="547"/>
      <c r="F192" s="546"/>
      <c r="G192" s="545" t="str">
        <f t="shared" si="8"/>
        <v xml:space="preserve">B1010.30 </v>
      </c>
      <c r="H192" s="544" t="s">
        <v>343</v>
      </c>
      <c r="I192" s="543" t="s">
        <v>344</v>
      </c>
      <c r="J192" s="552"/>
      <c r="K192" s="552"/>
      <c r="L192" s="551"/>
      <c r="M192" s="540">
        <f t="shared" si="7"/>
        <v>0</v>
      </c>
    </row>
    <row r="193" spans="2:13" ht="15.75" outlineLevel="3">
      <c r="B193" s="529"/>
      <c r="E193" s="538" t="s">
        <v>353</v>
      </c>
      <c r="F193" s="537" t="s">
        <v>354</v>
      </c>
      <c r="G193" s="536"/>
      <c r="H193" s="535" t="s">
        <v>85</v>
      </c>
      <c r="I193" s="534" t="s">
        <v>85</v>
      </c>
      <c r="J193" s="533"/>
      <c r="K193" s="533"/>
      <c r="L193" s="532" t="str">
        <f>IF(J193&lt;&gt;0,SUMIF(G:G,E193,M:M)/J193,"")</f>
        <v/>
      </c>
      <c r="M193" s="531">
        <f>IF(J193="",SUMIF(G:G,E193,M:M),J193*L193)</f>
        <v>0</v>
      </c>
    </row>
    <row r="194" spans="2:13" ht="15.75" outlineLevel="4">
      <c r="B194" s="529"/>
      <c r="E194" s="547"/>
      <c r="F194" s="546"/>
      <c r="G194" s="545" t="str">
        <f>E193</f>
        <v xml:space="preserve">B1010.40 </v>
      </c>
      <c r="H194" s="544" t="s">
        <v>86</v>
      </c>
      <c r="I194" s="543" t="s">
        <v>87</v>
      </c>
      <c r="J194" s="552"/>
      <c r="K194" s="552"/>
      <c r="L194" s="551"/>
      <c r="M194" s="540">
        <f t="shared" ref="M194:M207" si="9">J194*L194</f>
        <v>0</v>
      </c>
    </row>
    <row r="195" spans="2:13" ht="15.75" outlineLevel="4">
      <c r="B195" s="529"/>
      <c r="E195" s="547"/>
      <c r="F195" s="546"/>
      <c r="G195" s="545" t="str">
        <f t="shared" ref="G195:G207" si="10">G194</f>
        <v xml:space="preserve">B1010.40 </v>
      </c>
      <c r="H195" s="544" t="s">
        <v>89</v>
      </c>
      <c r="I195" s="543" t="s">
        <v>90</v>
      </c>
      <c r="J195" s="552"/>
      <c r="K195" s="552"/>
      <c r="L195" s="551"/>
      <c r="M195" s="540">
        <f t="shared" si="9"/>
        <v>0</v>
      </c>
    </row>
    <row r="196" spans="2:13" ht="15.75" outlineLevel="4">
      <c r="B196" s="529"/>
      <c r="E196" s="547"/>
      <c r="F196" s="546"/>
      <c r="G196" s="545" t="str">
        <f t="shared" si="10"/>
        <v xml:space="preserve">B1010.40 </v>
      </c>
      <c r="H196" s="544" t="s">
        <v>347</v>
      </c>
      <c r="I196" s="543" t="s">
        <v>348</v>
      </c>
      <c r="J196" s="552"/>
      <c r="K196" s="552"/>
      <c r="L196" s="551"/>
      <c r="M196" s="540">
        <f t="shared" si="9"/>
        <v>0</v>
      </c>
    </row>
    <row r="197" spans="2:13" ht="15.75" outlineLevel="4">
      <c r="B197" s="529"/>
      <c r="E197" s="547"/>
      <c r="F197" s="546"/>
      <c r="G197" s="545" t="str">
        <f t="shared" si="10"/>
        <v xml:space="preserve">B1010.40 </v>
      </c>
      <c r="H197" s="544" t="s">
        <v>292</v>
      </c>
      <c r="I197" s="543" t="s">
        <v>293</v>
      </c>
      <c r="J197" s="552"/>
      <c r="K197" s="552"/>
      <c r="L197" s="551"/>
      <c r="M197" s="540">
        <f t="shared" si="9"/>
        <v>0</v>
      </c>
    </row>
    <row r="198" spans="2:13" ht="15.75" outlineLevel="4">
      <c r="B198" s="529"/>
      <c r="E198" s="547"/>
      <c r="F198" s="546"/>
      <c r="G198" s="545" t="str">
        <f t="shared" si="10"/>
        <v xml:space="preserve">B1010.40 </v>
      </c>
      <c r="H198" s="544" t="s">
        <v>315</v>
      </c>
      <c r="I198" s="543" t="s">
        <v>316</v>
      </c>
      <c r="J198" s="552"/>
      <c r="K198" s="552"/>
      <c r="L198" s="551"/>
      <c r="M198" s="540">
        <f t="shared" si="9"/>
        <v>0</v>
      </c>
    </row>
    <row r="199" spans="2:13" ht="15.75" outlineLevel="4">
      <c r="B199" s="529"/>
      <c r="E199" s="547"/>
      <c r="F199" s="546"/>
      <c r="G199" s="545" t="str">
        <f t="shared" si="10"/>
        <v xml:space="preserve">B1010.40 </v>
      </c>
      <c r="H199" s="544" t="s">
        <v>294</v>
      </c>
      <c r="I199" s="543" t="s">
        <v>295</v>
      </c>
      <c r="J199" s="552"/>
      <c r="K199" s="552"/>
      <c r="L199" s="551"/>
      <c r="M199" s="540">
        <f t="shared" si="9"/>
        <v>0</v>
      </c>
    </row>
    <row r="200" spans="2:13" ht="15.75" outlineLevel="4">
      <c r="B200" s="529"/>
      <c r="E200" s="547"/>
      <c r="F200" s="546"/>
      <c r="G200" s="545" t="str">
        <f t="shared" si="10"/>
        <v xml:space="preserve">B1010.40 </v>
      </c>
      <c r="H200" s="544" t="s">
        <v>333</v>
      </c>
      <c r="I200" s="543" t="s">
        <v>334</v>
      </c>
      <c r="J200" s="552"/>
      <c r="K200" s="552"/>
      <c r="L200" s="551"/>
      <c r="M200" s="540">
        <f t="shared" si="9"/>
        <v>0</v>
      </c>
    </row>
    <row r="201" spans="2:13" ht="15.75" outlineLevel="4">
      <c r="B201" s="529"/>
      <c r="E201" s="547"/>
      <c r="F201" s="546"/>
      <c r="G201" s="545" t="str">
        <f t="shared" si="10"/>
        <v xml:space="preserve">B1010.40 </v>
      </c>
      <c r="H201" s="544" t="s">
        <v>296</v>
      </c>
      <c r="I201" s="543" t="s">
        <v>297</v>
      </c>
      <c r="J201" s="552"/>
      <c r="K201" s="552"/>
      <c r="L201" s="551"/>
      <c r="M201" s="540">
        <f t="shared" si="9"/>
        <v>0</v>
      </c>
    </row>
    <row r="202" spans="2:13" ht="15.75" outlineLevel="4">
      <c r="B202" s="529"/>
      <c r="E202" s="547"/>
      <c r="F202" s="546"/>
      <c r="G202" s="545" t="str">
        <f t="shared" si="10"/>
        <v xml:space="preserve">B1010.40 </v>
      </c>
      <c r="H202" s="544" t="s">
        <v>335</v>
      </c>
      <c r="I202" s="543" t="s">
        <v>336</v>
      </c>
      <c r="J202" s="552"/>
      <c r="K202" s="552"/>
      <c r="L202" s="551"/>
      <c r="M202" s="540">
        <f t="shared" si="9"/>
        <v>0</v>
      </c>
    </row>
    <row r="203" spans="2:13" ht="15.75" outlineLevel="4">
      <c r="B203" s="529"/>
      <c r="E203" s="547"/>
      <c r="F203" s="546"/>
      <c r="G203" s="545" t="str">
        <f t="shared" si="10"/>
        <v xml:space="preserve">B1010.40 </v>
      </c>
      <c r="H203" s="544" t="s">
        <v>337</v>
      </c>
      <c r="I203" s="543" t="s">
        <v>338</v>
      </c>
      <c r="J203" s="552"/>
      <c r="K203" s="552"/>
      <c r="L203" s="551"/>
      <c r="M203" s="540">
        <f t="shared" si="9"/>
        <v>0</v>
      </c>
    </row>
    <row r="204" spans="2:13" ht="15.75" outlineLevel="4">
      <c r="B204" s="529"/>
      <c r="E204" s="547"/>
      <c r="F204" s="546"/>
      <c r="G204" s="545" t="str">
        <f t="shared" si="10"/>
        <v xml:space="preserve">B1010.40 </v>
      </c>
      <c r="H204" s="544" t="s">
        <v>351</v>
      </c>
      <c r="I204" s="543" t="s">
        <v>352</v>
      </c>
      <c r="J204" s="552"/>
      <c r="K204" s="552"/>
      <c r="L204" s="551"/>
      <c r="M204" s="540">
        <f t="shared" si="9"/>
        <v>0</v>
      </c>
    </row>
    <row r="205" spans="2:13" ht="15.75" outlineLevel="4">
      <c r="B205" s="529"/>
      <c r="E205" s="547"/>
      <c r="F205" s="546"/>
      <c r="G205" s="545" t="str">
        <f t="shared" si="10"/>
        <v xml:space="preserve">B1010.40 </v>
      </c>
      <c r="H205" s="544" t="s">
        <v>339</v>
      </c>
      <c r="I205" s="543" t="s">
        <v>340</v>
      </c>
      <c r="J205" s="552"/>
      <c r="K205" s="552"/>
      <c r="L205" s="551"/>
      <c r="M205" s="540">
        <f t="shared" si="9"/>
        <v>0</v>
      </c>
    </row>
    <row r="206" spans="2:13" ht="15.75" outlineLevel="4">
      <c r="B206" s="529"/>
      <c r="E206" s="547"/>
      <c r="F206" s="546"/>
      <c r="G206" s="545" t="str">
        <f t="shared" si="10"/>
        <v xml:space="preserve">B1010.40 </v>
      </c>
      <c r="H206" s="544" t="s">
        <v>300</v>
      </c>
      <c r="I206" s="543" t="s">
        <v>301</v>
      </c>
      <c r="J206" s="552"/>
      <c r="K206" s="552"/>
      <c r="L206" s="551"/>
      <c r="M206" s="540">
        <f t="shared" si="9"/>
        <v>0</v>
      </c>
    </row>
    <row r="207" spans="2:13" ht="15.75" outlineLevel="4">
      <c r="B207" s="529"/>
      <c r="E207" s="547"/>
      <c r="F207" s="546"/>
      <c r="G207" s="545" t="str">
        <f t="shared" si="10"/>
        <v xml:space="preserve">B1010.40 </v>
      </c>
      <c r="H207" s="544" t="s">
        <v>343</v>
      </c>
      <c r="I207" s="543" t="s">
        <v>344</v>
      </c>
      <c r="J207" s="552"/>
      <c r="K207" s="552"/>
      <c r="L207" s="551"/>
      <c r="M207" s="540">
        <f t="shared" si="9"/>
        <v>0</v>
      </c>
    </row>
    <row r="208" spans="2:13" ht="15.75" outlineLevel="3">
      <c r="B208" s="529"/>
      <c r="E208" s="538" t="s">
        <v>355</v>
      </c>
      <c r="F208" s="537" t="s">
        <v>356</v>
      </c>
      <c r="G208" s="536"/>
      <c r="H208" s="535" t="s">
        <v>85</v>
      </c>
      <c r="I208" s="534" t="s">
        <v>85</v>
      </c>
      <c r="J208" s="533"/>
      <c r="K208" s="533"/>
      <c r="L208" s="532" t="str">
        <f>IF(J208&lt;&gt;0,SUMIF(G:G,E208,M:M)/J208,"")</f>
        <v/>
      </c>
      <c r="M208" s="531">
        <f>IF(J208="",SUMIF(G:G,E208,M:M),J208*L208)</f>
        <v>0</v>
      </c>
    </row>
    <row r="209" spans="2:13" ht="15.75" outlineLevel="4">
      <c r="B209" s="529"/>
      <c r="E209" s="547"/>
      <c r="F209" s="546"/>
      <c r="G209" s="545" t="str">
        <f>E208</f>
        <v xml:space="preserve">B1010.50 </v>
      </c>
      <c r="H209" s="544" t="s">
        <v>86</v>
      </c>
      <c r="I209" s="543" t="s">
        <v>87</v>
      </c>
      <c r="J209" s="552"/>
      <c r="K209" s="552"/>
      <c r="L209" s="551"/>
      <c r="M209" s="540">
        <f t="shared" ref="M209:M222" si="11">J209*L209</f>
        <v>0</v>
      </c>
    </row>
    <row r="210" spans="2:13" ht="15.75" outlineLevel="4">
      <c r="B210" s="529"/>
      <c r="E210" s="547"/>
      <c r="F210" s="546"/>
      <c r="G210" s="545" t="str">
        <f t="shared" ref="G210:G222" si="12">G209</f>
        <v xml:space="preserve">B1010.50 </v>
      </c>
      <c r="H210" s="544" t="s">
        <v>89</v>
      </c>
      <c r="I210" s="543" t="s">
        <v>90</v>
      </c>
      <c r="J210" s="552"/>
      <c r="K210" s="552"/>
      <c r="L210" s="551"/>
      <c r="M210" s="540">
        <f t="shared" si="11"/>
        <v>0</v>
      </c>
    </row>
    <row r="211" spans="2:13" ht="15.75" outlineLevel="4">
      <c r="B211" s="529"/>
      <c r="E211" s="547"/>
      <c r="F211" s="546"/>
      <c r="G211" s="545" t="str">
        <f t="shared" si="12"/>
        <v xml:space="preserve">B1010.50 </v>
      </c>
      <c r="H211" s="544" t="s">
        <v>292</v>
      </c>
      <c r="I211" s="543" t="s">
        <v>293</v>
      </c>
      <c r="J211" s="552"/>
      <c r="K211" s="552"/>
      <c r="L211" s="551"/>
      <c r="M211" s="540">
        <f t="shared" si="11"/>
        <v>0</v>
      </c>
    </row>
    <row r="212" spans="2:13" ht="15.75" outlineLevel="4">
      <c r="B212" s="529"/>
      <c r="E212" s="547"/>
      <c r="F212" s="546"/>
      <c r="G212" s="545" t="str">
        <f t="shared" si="12"/>
        <v xml:space="preserve">B1010.50 </v>
      </c>
      <c r="H212" s="544" t="s">
        <v>315</v>
      </c>
      <c r="I212" s="543" t="s">
        <v>316</v>
      </c>
      <c r="J212" s="552"/>
      <c r="K212" s="552"/>
      <c r="L212" s="551"/>
      <c r="M212" s="540">
        <f t="shared" si="11"/>
        <v>0</v>
      </c>
    </row>
    <row r="213" spans="2:13" ht="15.75" outlineLevel="4">
      <c r="B213" s="529"/>
      <c r="E213" s="547"/>
      <c r="F213" s="546"/>
      <c r="G213" s="545" t="str">
        <f t="shared" si="12"/>
        <v xml:space="preserve">B1010.50 </v>
      </c>
      <c r="H213" s="544" t="s">
        <v>357</v>
      </c>
      <c r="I213" s="543" t="s">
        <v>358</v>
      </c>
      <c r="J213" s="552"/>
      <c r="K213" s="552"/>
      <c r="L213" s="551"/>
      <c r="M213" s="540">
        <f t="shared" si="11"/>
        <v>0</v>
      </c>
    </row>
    <row r="214" spans="2:13" ht="15.75" outlineLevel="4">
      <c r="B214" s="529"/>
      <c r="E214" s="547"/>
      <c r="F214" s="546"/>
      <c r="G214" s="545" t="str">
        <f t="shared" si="12"/>
        <v xml:space="preserve">B1010.50 </v>
      </c>
      <c r="H214" s="544" t="s">
        <v>294</v>
      </c>
      <c r="I214" s="543" t="s">
        <v>295</v>
      </c>
      <c r="J214" s="552"/>
      <c r="K214" s="552"/>
      <c r="L214" s="551"/>
      <c r="M214" s="540">
        <f t="shared" si="11"/>
        <v>0</v>
      </c>
    </row>
    <row r="215" spans="2:13" ht="15.75" outlineLevel="4">
      <c r="B215" s="529"/>
      <c r="E215" s="547"/>
      <c r="F215" s="546"/>
      <c r="G215" s="545" t="str">
        <f t="shared" si="12"/>
        <v xml:space="preserve">B1010.50 </v>
      </c>
      <c r="H215" s="544" t="s">
        <v>333</v>
      </c>
      <c r="I215" s="543" t="s">
        <v>334</v>
      </c>
      <c r="J215" s="552"/>
      <c r="K215" s="552"/>
      <c r="L215" s="551"/>
      <c r="M215" s="540">
        <f t="shared" si="11"/>
        <v>0</v>
      </c>
    </row>
    <row r="216" spans="2:13" ht="15.75" outlineLevel="4">
      <c r="B216" s="529"/>
      <c r="E216" s="547"/>
      <c r="F216" s="546"/>
      <c r="G216" s="545" t="str">
        <f t="shared" si="12"/>
        <v xml:space="preserve">B1010.50 </v>
      </c>
      <c r="H216" s="544" t="s">
        <v>296</v>
      </c>
      <c r="I216" s="543" t="s">
        <v>297</v>
      </c>
      <c r="J216" s="552"/>
      <c r="K216" s="552"/>
      <c r="L216" s="551"/>
      <c r="M216" s="540">
        <f t="shared" si="11"/>
        <v>0</v>
      </c>
    </row>
    <row r="217" spans="2:13" ht="15.75" outlineLevel="4">
      <c r="B217" s="529"/>
      <c r="E217" s="547"/>
      <c r="F217" s="546"/>
      <c r="G217" s="545" t="str">
        <f t="shared" si="12"/>
        <v xml:space="preserve">B1010.50 </v>
      </c>
      <c r="H217" s="544" t="s">
        <v>335</v>
      </c>
      <c r="I217" s="543" t="s">
        <v>336</v>
      </c>
      <c r="J217" s="552"/>
      <c r="K217" s="552"/>
      <c r="L217" s="551"/>
      <c r="M217" s="540">
        <f t="shared" si="11"/>
        <v>0</v>
      </c>
    </row>
    <row r="218" spans="2:13" ht="15.75" outlineLevel="4">
      <c r="B218" s="529"/>
      <c r="E218" s="547"/>
      <c r="F218" s="546"/>
      <c r="G218" s="545" t="str">
        <f t="shared" si="12"/>
        <v xml:space="preserve">B1010.50 </v>
      </c>
      <c r="H218" s="544" t="s">
        <v>337</v>
      </c>
      <c r="I218" s="543" t="s">
        <v>338</v>
      </c>
      <c r="J218" s="552"/>
      <c r="K218" s="552"/>
      <c r="L218" s="551"/>
      <c r="M218" s="540">
        <f t="shared" si="11"/>
        <v>0</v>
      </c>
    </row>
    <row r="219" spans="2:13" ht="15.75" outlineLevel="4">
      <c r="B219" s="529"/>
      <c r="E219" s="547"/>
      <c r="F219" s="546"/>
      <c r="G219" s="545" t="str">
        <f t="shared" si="12"/>
        <v xml:space="preserve">B1010.50 </v>
      </c>
      <c r="H219" s="544" t="s">
        <v>351</v>
      </c>
      <c r="I219" s="543" t="s">
        <v>352</v>
      </c>
      <c r="J219" s="552"/>
      <c r="K219" s="552"/>
      <c r="L219" s="551"/>
      <c r="M219" s="540">
        <f t="shared" si="11"/>
        <v>0</v>
      </c>
    </row>
    <row r="220" spans="2:13" ht="15.75" outlineLevel="4">
      <c r="B220" s="529"/>
      <c r="E220" s="547"/>
      <c r="F220" s="546"/>
      <c r="G220" s="545" t="str">
        <f t="shared" si="12"/>
        <v xml:space="preserve">B1010.50 </v>
      </c>
      <c r="H220" s="544" t="s">
        <v>339</v>
      </c>
      <c r="I220" s="543" t="s">
        <v>340</v>
      </c>
      <c r="J220" s="552"/>
      <c r="K220" s="552"/>
      <c r="L220" s="551"/>
      <c r="M220" s="540">
        <f t="shared" si="11"/>
        <v>0</v>
      </c>
    </row>
    <row r="221" spans="2:13" ht="15.75" outlineLevel="4">
      <c r="B221" s="529"/>
      <c r="E221" s="547"/>
      <c r="F221" s="546"/>
      <c r="G221" s="545" t="str">
        <f t="shared" si="12"/>
        <v xml:space="preserve">B1010.50 </v>
      </c>
      <c r="H221" s="544" t="s">
        <v>300</v>
      </c>
      <c r="I221" s="543" t="s">
        <v>301</v>
      </c>
      <c r="J221" s="552"/>
      <c r="K221" s="552"/>
      <c r="L221" s="551"/>
      <c r="M221" s="540">
        <f t="shared" si="11"/>
        <v>0</v>
      </c>
    </row>
    <row r="222" spans="2:13" ht="15.75" outlineLevel="4">
      <c r="B222" s="529"/>
      <c r="E222" s="547"/>
      <c r="F222" s="546"/>
      <c r="G222" s="545" t="str">
        <f t="shared" si="12"/>
        <v xml:space="preserve">B1010.50 </v>
      </c>
      <c r="H222" s="544" t="s">
        <v>343</v>
      </c>
      <c r="I222" s="543" t="s">
        <v>344</v>
      </c>
      <c r="J222" s="552"/>
      <c r="K222" s="552"/>
      <c r="L222" s="551"/>
      <c r="M222" s="540">
        <f t="shared" si="11"/>
        <v>0</v>
      </c>
    </row>
    <row r="223" spans="2:13" ht="15.75" outlineLevel="3">
      <c r="B223" s="529"/>
      <c r="E223" s="538" t="s">
        <v>359</v>
      </c>
      <c r="F223" s="537" t="s">
        <v>360</v>
      </c>
      <c r="G223" s="536"/>
      <c r="H223" s="535" t="s">
        <v>85</v>
      </c>
      <c r="I223" s="534" t="s">
        <v>85</v>
      </c>
      <c r="J223" s="533"/>
      <c r="K223" s="533"/>
      <c r="L223" s="532" t="str">
        <f>IF(J223&lt;&gt;0,SUMIF(G:G,E223,M:M)/J223,"")</f>
        <v/>
      </c>
      <c r="M223" s="531">
        <f>IF(J223="",SUMIF(G:G,E223,M:M),J223*L223)</f>
        <v>0</v>
      </c>
    </row>
    <row r="224" spans="2:13" ht="15.75" outlineLevel="4">
      <c r="B224" s="529"/>
      <c r="E224" s="528"/>
      <c r="F224" s="527"/>
      <c r="G224" s="526" t="str">
        <f>E223</f>
        <v xml:space="preserve">B1010.90 </v>
      </c>
      <c r="H224" s="530" t="s">
        <v>361</v>
      </c>
      <c r="I224" s="524" t="s">
        <v>362</v>
      </c>
      <c r="J224" s="571"/>
      <c r="K224" s="571"/>
      <c r="L224" s="570"/>
      <c r="M224" s="521">
        <f t="shared" ref="M224:M231" si="13">J224*L224</f>
        <v>0</v>
      </c>
    </row>
    <row r="225" spans="2:13" ht="15.75" outlineLevel="4">
      <c r="B225" s="529"/>
      <c r="E225" s="528"/>
      <c r="F225" s="527"/>
      <c r="G225" s="526" t="str">
        <f t="shared" ref="G225:G231" si="14">G224</f>
        <v xml:space="preserve">B1010.90 </v>
      </c>
      <c r="H225" s="530" t="s">
        <v>157</v>
      </c>
      <c r="I225" s="524" t="s">
        <v>158</v>
      </c>
      <c r="J225" s="571"/>
      <c r="K225" s="571"/>
      <c r="L225" s="570"/>
      <c r="M225" s="521">
        <f t="shared" si="13"/>
        <v>0</v>
      </c>
    </row>
    <row r="226" spans="2:13" ht="15.75" outlineLevel="4">
      <c r="B226" s="529"/>
      <c r="E226" s="528"/>
      <c r="F226" s="527"/>
      <c r="G226" s="526" t="str">
        <f t="shared" si="14"/>
        <v xml:space="preserve">B1010.90 </v>
      </c>
      <c r="H226" s="530" t="s">
        <v>363</v>
      </c>
      <c r="I226" s="524" t="s">
        <v>364</v>
      </c>
      <c r="J226" s="571"/>
      <c r="K226" s="571"/>
      <c r="L226" s="570"/>
      <c r="M226" s="521">
        <f t="shared" si="13"/>
        <v>0</v>
      </c>
    </row>
    <row r="227" spans="2:13" ht="15.75" outlineLevel="4">
      <c r="B227" s="529"/>
      <c r="E227" s="528"/>
      <c r="F227" s="527"/>
      <c r="G227" s="526" t="str">
        <f t="shared" si="14"/>
        <v xml:space="preserve">B1010.90 </v>
      </c>
      <c r="H227" s="530" t="s">
        <v>105</v>
      </c>
      <c r="I227" s="524" t="s">
        <v>156</v>
      </c>
      <c r="J227" s="571"/>
      <c r="K227" s="571"/>
      <c r="L227" s="570"/>
      <c r="M227" s="521">
        <f t="shared" si="13"/>
        <v>0</v>
      </c>
    </row>
    <row r="228" spans="2:13" ht="15.75" outlineLevel="4">
      <c r="B228" s="529"/>
      <c r="E228" s="528"/>
      <c r="F228" s="527"/>
      <c r="G228" s="526" t="str">
        <f t="shared" si="14"/>
        <v xml:space="preserve">B1010.90 </v>
      </c>
      <c r="H228" s="530" t="s">
        <v>365</v>
      </c>
      <c r="I228" s="524" t="s">
        <v>366</v>
      </c>
      <c r="J228" s="571"/>
      <c r="K228" s="571"/>
      <c r="L228" s="570"/>
      <c r="M228" s="521">
        <f t="shared" si="13"/>
        <v>0</v>
      </c>
    </row>
    <row r="229" spans="2:13" ht="15.75" outlineLevel="4">
      <c r="B229" s="529"/>
      <c r="E229" s="528"/>
      <c r="F229" s="527"/>
      <c r="G229" s="526" t="str">
        <f t="shared" si="14"/>
        <v xml:space="preserve">B1010.90 </v>
      </c>
      <c r="H229" s="530" t="s">
        <v>367</v>
      </c>
      <c r="I229" s="524" t="s">
        <v>368</v>
      </c>
      <c r="J229" s="571"/>
      <c r="K229" s="571"/>
      <c r="L229" s="570"/>
      <c r="M229" s="521">
        <f t="shared" si="13"/>
        <v>0</v>
      </c>
    </row>
    <row r="230" spans="2:13" ht="15.75" outlineLevel="4">
      <c r="B230" s="529"/>
      <c r="E230" s="528"/>
      <c r="F230" s="527"/>
      <c r="G230" s="526" t="str">
        <f t="shared" si="14"/>
        <v xml:space="preserve">B1010.90 </v>
      </c>
      <c r="H230" s="530" t="s">
        <v>369</v>
      </c>
      <c r="I230" s="524" t="s">
        <v>370</v>
      </c>
      <c r="J230" s="571"/>
      <c r="K230" s="571"/>
      <c r="L230" s="570"/>
      <c r="M230" s="521">
        <f t="shared" si="13"/>
        <v>0</v>
      </c>
    </row>
    <row r="231" spans="2:13" ht="15.75" outlineLevel="4">
      <c r="B231" s="529"/>
      <c r="E231" s="528"/>
      <c r="F231" s="527"/>
      <c r="G231" s="526" t="str">
        <f t="shared" si="14"/>
        <v xml:space="preserve">B1010.90 </v>
      </c>
      <c r="H231" s="530" t="s">
        <v>371</v>
      </c>
      <c r="I231" s="524" t="s">
        <v>372</v>
      </c>
      <c r="J231" s="571"/>
      <c r="K231" s="571"/>
      <c r="L231" s="570"/>
      <c r="M231" s="521">
        <f t="shared" si="13"/>
        <v>0</v>
      </c>
    </row>
    <row r="232" spans="2:13" s="553" customFormat="1" ht="17.25" customHeight="1" outlineLevel="2">
      <c r="B232" s="561"/>
      <c r="C232" s="560"/>
      <c r="D232" s="560" t="s">
        <v>373</v>
      </c>
      <c r="E232" s="560" t="s">
        <v>374</v>
      </c>
      <c r="F232" s="560"/>
      <c r="G232" s="559"/>
      <c r="H232" s="558" t="s">
        <v>85</v>
      </c>
      <c r="I232" s="557" t="s">
        <v>85</v>
      </c>
      <c r="J232" s="556"/>
      <c r="K232" s="556"/>
      <c r="L232" s="555" t="str">
        <f>IF(J232&lt;&gt;0,SUMIF(E:E,"B1020*",M:M)/J232,"")</f>
        <v/>
      </c>
      <c r="M232" s="554">
        <f>IF(J232="",SUMIF(E:E,"B1020*",M:M),L232*J232)</f>
        <v>0</v>
      </c>
    </row>
    <row r="233" spans="2:13" ht="15.75" outlineLevel="3">
      <c r="B233" s="529"/>
      <c r="E233" s="538" t="s">
        <v>375</v>
      </c>
      <c r="F233" s="537" t="s">
        <v>376</v>
      </c>
      <c r="G233" s="536"/>
      <c r="H233" s="535" t="s">
        <v>85</v>
      </c>
      <c r="I233" s="534" t="s">
        <v>85</v>
      </c>
      <c r="J233" s="533"/>
      <c r="K233" s="533"/>
      <c r="L233" s="532" t="str">
        <f>IF(J233&lt;&gt;0,SUMIF(G:G,E233,M:M)/J233,"")</f>
        <v/>
      </c>
      <c r="M233" s="531">
        <f>IF(J233="",SUMIF(G:G,E233,M:M),J233*L233)</f>
        <v>0</v>
      </c>
    </row>
    <row r="234" spans="2:13" ht="15.75" outlineLevel="4">
      <c r="B234" s="529"/>
      <c r="E234" s="547"/>
      <c r="F234" s="546"/>
      <c r="G234" s="545" t="str">
        <f>E233</f>
        <v xml:space="preserve">B1020.10 </v>
      </c>
      <c r="H234" s="544" t="s">
        <v>377</v>
      </c>
      <c r="I234" s="543" t="s">
        <v>85</v>
      </c>
      <c r="J234" s="552"/>
      <c r="K234" s="552"/>
      <c r="L234" s="551"/>
      <c r="M234" s="540">
        <f t="shared" ref="M234:M263" si="15">J234*L234</f>
        <v>0</v>
      </c>
    </row>
    <row r="235" spans="2:13" ht="15.75" outlineLevel="4">
      <c r="B235" s="529"/>
      <c r="E235" s="547"/>
      <c r="F235" s="546"/>
      <c r="G235" s="545" t="str">
        <f t="shared" ref="G235:G263" si="16">G234</f>
        <v xml:space="preserve">B1020.10 </v>
      </c>
      <c r="H235" s="550" t="s">
        <v>86</v>
      </c>
      <c r="I235" s="543" t="s">
        <v>87</v>
      </c>
      <c r="J235" s="552"/>
      <c r="K235" s="552"/>
      <c r="L235" s="551"/>
      <c r="M235" s="540">
        <f t="shared" si="15"/>
        <v>0</v>
      </c>
    </row>
    <row r="236" spans="2:13" ht="15.75" outlineLevel="4">
      <c r="B236" s="529"/>
      <c r="E236" s="547"/>
      <c r="F236" s="546"/>
      <c r="G236" s="545" t="str">
        <f t="shared" si="16"/>
        <v xml:space="preserve">B1020.10 </v>
      </c>
      <c r="H236" s="550" t="s">
        <v>89</v>
      </c>
      <c r="I236" s="543" t="s">
        <v>90</v>
      </c>
      <c r="J236" s="552"/>
      <c r="K236" s="552"/>
      <c r="L236" s="551"/>
      <c r="M236" s="540">
        <f t="shared" si="15"/>
        <v>0</v>
      </c>
    </row>
    <row r="237" spans="2:13" ht="15.75" outlineLevel="4">
      <c r="B237" s="529"/>
      <c r="E237" s="547"/>
      <c r="F237" s="546"/>
      <c r="G237" s="545" t="str">
        <f t="shared" si="16"/>
        <v xml:space="preserve">B1020.10 </v>
      </c>
      <c r="H237" s="550" t="s">
        <v>91</v>
      </c>
      <c r="I237" s="543" t="s">
        <v>92</v>
      </c>
      <c r="J237" s="552"/>
      <c r="K237" s="552"/>
      <c r="L237" s="551"/>
      <c r="M237" s="540">
        <f t="shared" si="15"/>
        <v>0</v>
      </c>
    </row>
    <row r="238" spans="2:13" ht="15.75" outlineLevel="4">
      <c r="B238" s="529"/>
      <c r="E238" s="547"/>
      <c r="F238" s="546"/>
      <c r="G238" s="545" t="str">
        <f t="shared" si="16"/>
        <v xml:space="preserve">B1020.10 </v>
      </c>
      <c r="H238" s="550" t="s">
        <v>292</v>
      </c>
      <c r="I238" s="543" t="s">
        <v>293</v>
      </c>
      <c r="J238" s="552"/>
      <c r="K238" s="552"/>
      <c r="L238" s="551"/>
      <c r="M238" s="540">
        <f t="shared" si="15"/>
        <v>0</v>
      </c>
    </row>
    <row r="239" spans="2:13" ht="15.75" outlineLevel="4">
      <c r="B239" s="529"/>
      <c r="E239" s="547"/>
      <c r="F239" s="546"/>
      <c r="G239" s="545" t="str">
        <f t="shared" si="16"/>
        <v xml:space="preserve">B1020.10 </v>
      </c>
      <c r="H239" s="550" t="s">
        <v>294</v>
      </c>
      <c r="I239" s="543" t="s">
        <v>295</v>
      </c>
      <c r="J239" s="552"/>
      <c r="K239" s="552"/>
      <c r="L239" s="551"/>
      <c r="M239" s="540">
        <f t="shared" si="15"/>
        <v>0</v>
      </c>
    </row>
    <row r="240" spans="2:13" ht="15.75" outlineLevel="4">
      <c r="B240" s="529"/>
      <c r="E240" s="547"/>
      <c r="F240" s="546"/>
      <c r="G240" s="545" t="str">
        <f t="shared" si="16"/>
        <v xml:space="preserve">B1020.10 </v>
      </c>
      <c r="H240" s="550" t="s">
        <v>296</v>
      </c>
      <c r="I240" s="543" t="s">
        <v>297</v>
      </c>
      <c r="J240" s="552"/>
      <c r="K240" s="552"/>
      <c r="L240" s="551"/>
      <c r="M240" s="540">
        <f t="shared" si="15"/>
        <v>0</v>
      </c>
    </row>
    <row r="241" spans="2:13" ht="15.75" outlineLevel="4">
      <c r="B241" s="529"/>
      <c r="E241" s="547"/>
      <c r="F241" s="546"/>
      <c r="G241" s="545" t="str">
        <f t="shared" si="16"/>
        <v xml:space="preserve">B1020.10 </v>
      </c>
      <c r="H241" s="550" t="s">
        <v>298</v>
      </c>
      <c r="I241" s="543" t="s">
        <v>299</v>
      </c>
      <c r="J241" s="552"/>
      <c r="K241" s="552"/>
      <c r="L241" s="551"/>
      <c r="M241" s="540">
        <f t="shared" si="15"/>
        <v>0</v>
      </c>
    </row>
    <row r="242" spans="2:13" ht="15.75" outlineLevel="4">
      <c r="B242" s="529"/>
      <c r="E242" s="547"/>
      <c r="F242" s="546"/>
      <c r="G242" s="545" t="str">
        <f t="shared" si="16"/>
        <v xml:space="preserve">B1020.10 </v>
      </c>
      <c r="H242" s="550" t="s">
        <v>300</v>
      </c>
      <c r="I242" s="543" t="s">
        <v>301</v>
      </c>
      <c r="J242" s="552"/>
      <c r="K242" s="552"/>
      <c r="L242" s="551"/>
      <c r="M242" s="540">
        <f t="shared" si="15"/>
        <v>0</v>
      </c>
    </row>
    <row r="243" spans="2:13" ht="15.75" outlineLevel="4">
      <c r="B243" s="529"/>
      <c r="E243" s="547"/>
      <c r="F243" s="546"/>
      <c r="G243" s="545" t="str">
        <f t="shared" si="16"/>
        <v xml:space="preserve">B1020.10 </v>
      </c>
      <c r="H243" s="544" t="s">
        <v>378</v>
      </c>
      <c r="I243" s="543" t="s">
        <v>85</v>
      </c>
      <c r="J243" s="552"/>
      <c r="K243" s="552"/>
      <c r="L243" s="551"/>
      <c r="M243" s="540">
        <f t="shared" si="15"/>
        <v>0</v>
      </c>
    </row>
    <row r="244" spans="2:13" ht="15.75" outlineLevel="4">
      <c r="B244" s="529"/>
      <c r="E244" s="547"/>
      <c r="F244" s="546"/>
      <c r="G244" s="545" t="str">
        <f t="shared" si="16"/>
        <v xml:space="preserve">B1020.10 </v>
      </c>
      <c r="H244" s="550" t="s">
        <v>86</v>
      </c>
      <c r="I244" s="543" t="s">
        <v>87</v>
      </c>
      <c r="J244" s="552"/>
      <c r="K244" s="552"/>
      <c r="L244" s="551"/>
      <c r="M244" s="540">
        <f t="shared" si="15"/>
        <v>0</v>
      </c>
    </row>
    <row r="245" spans="2:13" ht="15.75" outlineLevel="4">
      <c r="B245" s="529"/>
      <c r="E245" s="547"/>
      <c r="F245" s="546"/>
      <c r="G245" s="545" t="str">
        <f t="shared" si="16"/>
        <v xml:space="preserve">B1020.10 </v>
      </c>
      <c r="H245" s="550" t="s">
        <v>89</v>
      </c>
      <c r="I245" s="543" t="s">
        <v>90</v>
      </c>
      <c r="J245" s="552"/>
      <c r="K245" s="552"/>
      <c r="L245" s="551"/>
      <c r="M245" s="540">
        <f t="shared" si="15"/>
        <v>0</v>
      </c>
    </row>
    <row r="246" spans="2:13" ht="15.75" outlineLevel="4">
      <c r="B246" s="529"/>
      <c r="E246" s="547"/>
      <c r="F246" s="546"/>
      <c r="G246" s="545" t="str">
        <f t="shared" si="16"/>
        <v xml:space="preserve">B1020.10 </v>
      </c>
      <c r="H246" s="550" t="s">
        <v>292</v>
      </c>
      <c r="I246" s="543" t="s">
        <v>293</v>
      </c>
      <c r="J246" s="552"/>
      <c r="K246" s="552"/>
      <c r="L246" s="551"/>
      <c r="M246" s="540">
        <f t="shared" si="15"/>
        <v>0</v>
      </c>
    </row>
    <row r="247" spans="2:13" ht="15.75" outlineLevel="4">
      <c r="B247" s="529"/>
      <c r="E247" s="547"/>
      <c r="F247" s="546"/>
      <c r="G247" s="545" t="str">
        <f t="shared" si="16"/>
        <v xml:space="preserve">B1020.10 </v>
      </c>
      <c r="H247" s="550" t="s">
        <v>303</v>
      </c>
      <c r="I247" s="543" t="s">
        <v>304</v>
      </c>
      <c r="J247" s="552"/>
      <c r="K247" s="552"/>
      <c r="L247" s="551"/>
      <c r="M247" s="540">
        <f t="shared" si="15"/>
        <v>0</v>
      </c>
    </row>
    <row r="248" spans="2:13" ht="15.75" outlineLevel="4">
      <c r="B248" s="529"/>
      <c r="E248" s="547"/>
      <c r="F248" s="546"/>
      <c r="G248" s="545" t="str">
        <f t="shared" si="16"/>
        <v xml:space="preserve">B1020.10 </v>
      </c>
      <c r="H248" s="550" t="s">
        <v>294</v>
      </c>
      <c r="I248" s="543" t="s">
        <v>295</v>
      </c>
      <c r="J248" s="552"/>
      <c r="K248" s="552"/>
      <c r="L248" s="551"/>
      <c r="M248" s="540">
        <f t="shared" si="15"/>
        <v>0</v>
      </c>
    </row>
    <row r="249" spans="2:13" ht="15.75" outlineLevel="4">
      <c r="B249" s="529"/>
      <c r="E249" s="547"/>
      <c r="F249" s="546"/>
      <c r="G249" s="545" t="str">
        <f t="shared" si="16"/>
        <v xml:space="preserve">B1020.10 </v>
      </c>
      <c r="H249" s="550" t="s">
        <v>296</v>
      </c>
      <c r="I249" s="543" t="s">
        <v>297</v>
      </c>
      <c r="J249" s="552"/>
      <c r="K249" s="552"/>
      <c r="L249" s="551"/>
      <c r="M249" s="540">
        <f t="shared" si="15"/>
        <v>0</v>
      </c>
    </row>
    <row r="250" spans="2:13" ht="15.75" outlineLevel="4">
      <c r="B250" s="529"/>
      <c r="E250" s="547"/>
      <c r="F250" s="546"/>
      <c r="G250" s="545" t="str">
        <f t="shared" si="16"/>
        <v xml:space="preserve">B1020.10 </v>
      </c>
      <c r="H250" s="550" t="s">
        <v>305</v>
      </c>
      <c r="I250" s="543" t="s">
        <v>306</v>
      </c>
      <c r="J250" s="552"/>
      <c r="K250" s="552"/>
      <c r="L250" s="551"/>
      <c r="M250" s="540">
        <f t="shared" si="15"/>
        <v>0</v>
      </c>
    </row>
    <row r="251" spans="2:13" ht="15.75" outlineLevel="4">
      <c r="B251" s="529"/>
      <c r="E251" s="547"/>
      <c r="F251" s="546"/>
      <c r="G251" s="545" t="str">
        <f t="shared" si="16"/>
        <v xml:space="preserve">B1020.10 </v>
      </c>
      <c r="H251" s="550" t="s">
        <v>300</v>
      </c>
      <c r="I251" s="543" t="s">
        <v>301</v>
      </c>
      <c r="J251" s="552"/>
      <c r="K251" s="552"/>
      <c r="L251" s="551"/>
      <c r="M251" s="540">
        <f t="shared" si="15"/>
        <v>0</v>
      </c>
    </row>
    <row r="252" spans="2:13" ht="15.75" outlineLevel="4">
      <c r="B252" s="529"/>
      <c r="E252" s="547"/>
      <c r="F252" s="546"/>
      <c r="G252" s="545" t="str">
        <f t="shared" si="16"/>
        <v xml:space="preserve">B1020.10 </v>
      </c>
      <c r="H252" s="544" t="s">
        <v>379</v>
      </c>
      <c r="I252" s="543" t="s">
        <v>85</v>
      </c>
      <c r="J252" s="552"/>
      <c r="K252" s="552"/>
      <c r="L252" s="551"/>
      <c r="M252" s="540">
        <f t="shared" si="15"/>
        <v>0</v>
      </c>
    </row>
    <row r="253" spans="2:13" ht="15.75" outlineLevel="4">
      <c r="B253" s="529"/>
      <c r="E253" s="547"/>
      <c r="F253" s="546"/>
      <c r="G253" s="545" t="str">
        <f t="shared" si="16"/>
        <v xml:space="preserve">B1020.10 </v>
      </c>
      <c r="H253" s="550" t="s">
        <v>292</v>
      </c>
      <c r="I253" s="543" t="s">
        <v>293</v>
      </c>
      <c r="J253" s="552"/>
      <c r="K253" s="552"/>
      <c r="L253" s="551"/>
      <c r="M253" s="540">
        <f t="shared" si="15"/>
        <v>0</v>
      </c>
    </row>
    <row r="254" spans="2:13" ht="15.75" outlineLevel="4">
      <c r="B254" s="529"/>
      <c r="E254" s="547"/>
      <c r="F254" s="546"/>
      <c r="G254" s="545" t="str">
        <f t="shared" si="16"/>
        <v xml:space="preserve">B1020.10 </v>
      </c>
      <c r="H254" s="550" t="s">
        <v>308</v>
      </c>
      <c r="I254" s="543" t="s">
        <v>309</v>
      </c>
      <c r="J254" s="552"/>
      <c r="K254" s="552"/>
      <c r="L254" s="551"/>
      <c r="M254" s="540">
        <f t="shared" si="15"/>
        <v>0</v>
      </c>
    </row>
    <row r="255" spans="2:13" ht="15.75" outlineLevel="4">
      <c r="B255" s="529"/>
      <c r="E255" s="547"/>
      <c r="F255" s="546"/>
      <c r="G255" s="545" t="str">
        <f t="shared" si="16"/>
        <v xml:space="preserve">B1020.10 </v>
      </c>
      <c r="H255" s="550" t="s">
        <v>294</v>
      </c>
      <c r="I255" s="543" t="s">
        <v>295</v>
      </c>
      <c r="J255" s="552"/>
      <c r="K255" s="552"/>
      <c r="L255" s="551"/>
      <c r="M255" s="540">
        <f t="shared" si="15"/>
        <v>0</v>
      </c>
    </row>
    <row r="256" spans="2:13" ht="15.75" outlineLevel="4">
      <c r="B256" s="529"/>
      <c r="E256" s="547"/>
      <c r="F256" s="546"/>
      <c r="G256" s="545" t="str">
        <f t="shared" si="16"/>
        <v xml:space="preserve">B1020.10 </v>
      </c>
      <c r="H256" s="550" t="s">
        <v>310</v>
      </c>
      <c r="I256" s="543" t="s">
        <v>311</v>
      </c>
      <c r="J256" s="552"/>
      <c r="K256" s="552"/>
      <c r="L256" s="551"/>
      <c r="M256" s="540">
        <f t="shared" si="15"/>
        <v>0</v>
      </c>
    </row>
    <row r="257" spans="2:13" ht="15.75" outlineLevel="4">
      <c r="B257" s="529"/>
      <c r="E257" s="547"/>
      <c r="F257" s="546"/>
      <c r="G257" s="545" t="str">
        <f t="shared" si="16"/>
        <v xml:space="preserve">B1020.10 </v>
      </c>
      <c r="H257" s="550" t="s">
        <v>312</v>
      </c>
      <c r="I257" s="543" t="s">
        <v>313</v>
      </c>
      <c r="J257" s="552"/>
      <c r="K257" s="552"/>
      <c r="L257" s="551"/>
      <c r="M257" s="540">
        <f t="shared" si="15"/>
        <v>0</v>
      </c>
    </row>
    <row r="258" spans="2:13" ht="15.75" outlineLevel="4">
      <c r="B258" s="529"/>
      <c r="E258" s="547"/>
      <c r="F258" s="546"/>
      <c r="G258" s="545" t="str">
        <f t="shared" si="16"/>
        <v xml:space="preserve">B1020.10 </v>
      </c>
      <c r="H258" s="544" t="s">
        <v>380</v>
      </c>
      <c r="I258" s="543" t="s">
        <v>85</v>
      </c>
      <c r="J258" s="552"/>
      <c r="K258" s="552"/>
      <c r="L258" s="551"/>
      <c r="M258" s="540">
        <f t="shared" si="15"/>
        <v>0</v>
      </c>
    </row>
    <row r="259" spans="2:13" ht="15.75" outlineLevel="4">
      <c r="B259" s="529"/>
      <c r="E259" s="547"/>
      <c r="F259" s="546"/>
      <c r="G259" s="545" t="str">
        <f t="shared" si="16"/>
        <v xml:space="preserve">B1020.10 </v>
      </c>
      <c r="H259" s="550" t="s">
        <v>315</v>
      </c>
      <c r="I259" s="543" t="s">
        <v>316</v>
      </c>
      <c r="J259" s="552"/>
      <c r="K259" s="552"/>
      <c r="L259" s="551"/>
      <c r="M259" s="540">
        <f t="shared" si="15"/>
        <v>0</v>
      </c>
    </row>
    <row r="260" spans="2:13" ht="28.5" outlineLevel="4">
      <c r="B260" s="529"/>
      <c r="E260" s="547"/>
      <c r="F260" s="546"/>
      <c r="G260" s="545" t="str">
        <f t="shared" si="16"/>
        <v xml:space="preserve">B1020.10 </v>
      </c>
      <c r="H260" s="550" t="s">
        <v>317</v>
      </c>
      <c r="I260" s="543" t="s">
        <v>318</v>
      </c>
      <c r="J260" s="552"/>
      <c r="K260" s="552"/>
      <c r="L260" s="551"/>
      <c r="M260" s="540">
        <f t="shared" si="15"/>
        <v>0</v>
      </c>
    </row>
    <row r="261" spans="2:13" ht="15.75" outlineLevel="4">
      <c r="B261" s="529"/>
      <c r="E261" s="547"/>
      <c r="F261" s="546"/>
      <c r="G261" s="545" t="str">
        <f t="shared" si="16"/>
        <v xml:space="preserve">B1020.10 </v>
      </c>
      <c r="H261" s="550" t="s">
        <v>294</v>
      </c>
      <c r="I261" s="543" t="s">
        <v>295</v>
      </c>
      <c r="J261" s="552"/>
      <c r="K261" s="552"/>
      <c r="L261" s="551"/>
      <c r="M261" s="540">
        <f t="shared" si="15"/>
        <v>0</v>
      </c>
    </row>
    <row r="262" spans="2:13" ht="15.75" outlineLevel="4">
      <c r="B262" s="529"/>
      <c r="E262" s="547"/>
      <c r="F262" s="546"/>
      <c r="G262" s="545" t="str">
        <f t="shared" si="16"/>
        <v xml:space="preserve">B1020.10 </v>
      </c>
      <c r="H262" s="550" t="s">
        <v>319</v>
      </c>
      <c r="I262" s="543" t="s">
        <v>320</v>
      </c>
      <c r="J262" s="552"/>
      <c r="K262" s="552"/>
      <c r="L262" s="551"/>
      <c r="M262" s="540">
        <f t="shared" si="15"/>
        <v>0</v>
      </c>
    </row>
    <row r="263" spans="2:13" ht="15.75" outlineLevel="4">
      <c r="B263" s="529"/>
      <c r="E263" s="547"/>
      <c r="F263" s="546"/>
      <c r="G263" s="545" t="str">
        <f t="shared" si="16"/>
        <v xml:space="preserve">B1020.10 </v>
      </c>
      <c r="H263" s="550" t="s">
        <v>321</v>
      </c>
      <c r="I263" s="543" t="s">
        <v>322</v>
      </c>
      <c r="J263" s="552"/>
      <c r="K263" s="552"/>
      <c r="L263" s="551"/>
      <c r="M263" s="540">
        <f t="shared" si="15"/>
        <v>0</v>
      </c>
    </row>
    <row r="264" spans="2:13" ht="15.75" outlineLevel="3">
      <c r="B264" s="529"/>
      <c r="E264" s="538" t="s">
        <v>381</v>
      </c>
      <c r="F264" s="537" t="s">
        <v>382</v>
      </c>
      <c r="G264" s="536"/>
      <c r="H264" s="535" t="s">
        <v>85</v>
      </c>
      <c r="I264" s="534" t="s">
        <v>85</v>
      </c>
      <c r="J264" s="533"/>
      <c r="K264" s="533"/>
      <c r="L264" s="532" t="str">
        <f>IF(J264&lt;&gt;0,SUMIF(G:G,E264,M:M)/J264,"")</f>
        <v/>
      </c>
      <c r="M264" s="531">
        <f>IF(J264="",SUMIF(G:G,E264,M:M),J264*L264)</f>
        <v>0</v>
      </c>
    </row>
    <row r="265" spans="2:13" ht="15.75" outlineLevel="4">
      <c r="B265" s="529"/>
      <c r="E265" s="547"/>
      <c r="F265" s="546"/>
      <c r="G265" s="545" t="str">
        <f>E264</f>
        <v xml:space="preserve">B1020.20 </v>
      </c>
      <c r="H265" s="544" t="s">
        <v>86</v>
      </c>
      <c r="I265" s="543" t="s">
        <v>87</v>
      </c>
      <c r="J265" s="552"/>
      <c r="K265" s="552"/>
      <c r="L265" s="551"/>
      <c r="M265" s="540">
        <f t="shared" ref="M265:M277" si="17">J265*L265</f>
        <v>0</v>
      </c>
    </row>
    <row r="266" spans="2:13" ht="15.75" outlineLevel="4">
      <c r="B266" s="529"/>
      <c r="E266" s="547"/>
      <c r="F266" s="546"/>
      <c r="G266" s="545" t="str">
        <f t="shared" ref="G266:G277" si="18">G265</f>
        <v xml:space="preserve">B1020.20 </v>
      </c>
      <c r="H266" s="544" t="s">
        <v>89</v>
      </c>
      <c r="I266" s="543" t="s">
        <v>90</v>
      </c>
      <c r="J266" s="552"/>
      <c r="K266" s="552"/>
      <c r="L266" s="551"/>
      <c r="M266" s="540">
        <f t="shared" si="17"/>
        <v>0</v>
      </c>
    </row>
    <row r="267" spans="2:13" ht="15.75" outlineLevel="4">
      <c r="B267" s="529"/>
      <c r="E267" s="547"/>
      <c r="F267" s="546"/>
      <c r="G267" s="545" t="str">
        <f t="shared" si="18"/>
        <v xml:space="preserve">B1020.20 </v>
      </c>
      <c r="H267" s="544" t="s">
        <v>325</v>
      </c>
      <c r="I267" s="543" t="s">
        <v>326</v>
      </c>
      <c r="J267" s="552"/>
      <c r="K267" s="552"/>
      <c r="L267" s="551"/>
      <c r="M267" s="540">
        <f t="shared" si="17"/>
        <v>0</v>
      </c>
    </row>
    <row r="268" spans="2:13" ht="28.5" outlineLevel="4">
      <c r="B268" s="529"/>
      <c r="E268" s="547"/>
      <c r="F268" s="546"/>
      <c r="G268" s="545" t="str">
        <f t="shared" si="18"/>
        <v xml:space="preserve">B1020.20 </v>
      </c>
      <c r="H268" s="550" t="s">
        <v>383</v>
      </c>
      <c r="I268" s="543" t="s">
        <v>384</v>
      </c>
      <c r="J268" s="552"/>
      <c r="K268" s="552"/>
      <c r="L268" s="551"/>
      <c r="M268" s="540">
        <f t="shared" si="17"/>
        <v>0</v>
      </c>
    </row>
    <row r="269" spans="2:13" ht="15.75" outlineLevel="4">
      <c r="B269" s="529"/>
      <c r="E269" s="547"/>
      <c r="F269" s="546"/>
      <c r="G269" s="545" t="str">
        <f t="shared" si="18"/>
        <v xml:space="preserve">B1020.20 </v>
      </c>
      <c r="H269" s="544" t="s">
        <v>327</v>
      </c>
      <c r="I269" s="543" t="s">
        <v>328</v>
      </c>
      <c r="J269" s="552"/>
      <c r="K269" s="552"/>
      <c r="L269" s="551"/>
      <c r="M269" s="540">
        <f t="shared" si="17"/>
        <v>0</v>
      </c>
    </row>
    <row r="270" spans="2:13" ht="15.75" outlineLevel="4">
      <c r="B270" s="529"/>
      <c r="E270" s="547"/>
      <c r="F270" s="546"/>
      <c r="G270" s="545" t="str">
        <f t="shared" si="18"/>
        <v xml:space="preserve">B1020.20 </v>
      </c>
      <c r="H270" s="550" t="s">
        <v>329</v>
      </c>
      <c r="I270" s="543" t="s">
        <v>330</v>
      </c>
      <c r="J270" s="552"/>
      <c r="K270" s="552"/>
      <c r="L270" s="551"/>
      <c r="M270" s="540">
        <f t="shared" si="17"/>
        <v>0</v>
      </c>
    </row>
    <row r="271" spans="2:13" ht="15.75" outlineLevel="4">
      <c r="B271" s="529"/>
      <c r="E271" s="547"/>
      <c r="F271" s="546"/>
      <c r="G271" s="545" t="str">
        <f t="shared" si="18"/>
        <v xml:space="preserve">B1020.20 </v>
      </c>
      <c r="H271" s="550" t="s">
        <v>331</v>
      </c>
      <c r="I271" s="543" t="s">
        <v>332</v>
      </c>
      <c r="J271" s="552"/>
      <c r="K271" s="552"/>
      <c r="L271" s="551"/>
      <c r="M271" s="540">
        <f t="shared" si="17"/>
        <v>0</v>
      </c>
    </row>
    <row r="272" spans="2:13" ht="15.75" outlineLevel="4">
      <c r="B272" s="529"/>
      <c r="E272" s="547"/>
      <c r="F272" s="546"/>
      <c r="G272" s="545" t="str">
        <f t="shared" si="18"/>
        <v xml:space="preserve">B1020.20 </v>
      </c>
      <c r="H272" s="544" t="s">
        <v>333</v>
      </c>
      <c r="I272" s="543" t="s">
        <v>334</v>
      </c>
      <c r="J272" s="552"/>
      <c r="K272" s="552"/>
      <c r="L272" s="551"/>
      <c r="M272" s="540">
        <f t="shared" si="17"/>
        <v>0</v>
      </c>
    </row>
    <row r="273" spans="2:13" ht="15.75" outlineLevel="4">
      <c r="B273" s="529"/>
      <c r="E273" s="547"/>
      <c r="F273" s="546"/>
      <c r="G273" s="545" t="str">
        <f t="shared" si="18"/>
        <v xml:space="preserve">B1020.20 </v>
      </c>
      <c r="H273" s="544" t="s">
        <v>335</v>
      </c>
      <c r="I273" s="543" t="s">
        <v>336</v>
      </c>
      <c r="J273" s="552"/>
      <c r="K273" s="552"/>
      <c r="L273" s="551"/>
      <c r="M273" s="540">
        <f t="shared" si="17"/>
        <v>0</v>
      </c>
    </row>
    <row r="274" spans="2:13" ht="15.75" outlineLevel="4">
      <c r="B274" s="529"/>
      <c r="E274" s="547"/>
      <c r="F274" s="546"/>
      <c r="G274" s="545" t="str">
        <f t="shared" si="18"/>
        <v xml:space="preserve">B1020.20 </v>
      </c>
      <c r="H274" s="544" t="s">
        <v>337</v>
      </c>
      <c r="I274" s="543" t="s">
        <v>338</v>
      </c>
      <c r="J274" s="552"/>
      <c r="K274" s="552"/>
      <c r="L274" s="551"/>
      <c r="M274" s="540">
        <f t="shared" si="17"/>
        <v>0</v>
      </c>
    </row>
    <row r="275" spans="2:13" ht="15.75" outlineLevel="4">
      <c r="B275" s="529"/>
      <c r="E275" s="547"/>
      <c r="F275" s="546"/>
      <c r="G275" s="545" t="str">
        <f t="shared" si="18"/>
        <v xml:space="preserve">B1020.20 </v>
      </c>
      <c r="H275" s="544" t="s">
        <v>339</v>
      </c>
      <c r="I275" s="543" t="s">
        <v>340</v>
      </c>
      <c r="J275" s="552"/>
      <c r="K275" s="552"/>
      <c r="L275" s="551"/>
      <c r="M275" s="540">
        <f t="shared" si="17"/>
        <v>0</v>
      </c>
    </row>
    <row r="276" spans="2:13" ht="15.75" outlineLevel="4">
      <c r="B276" s="529"/>
      <c r="E276" s="547"/>
      <c r="F276" s="546"/>
      <c r="G276" s="545" t="str">
        <f t="shared" si="18"/>
        <v xml:space="preserve">B1020.20 </v>
      </c>
      <c r="H276" s="544" t="s">
        <v>341</v>
      </c>
      <c r="I276" s="543" t="s">
        <v>342</v>
      </c>
      <c r="J276" s="552"/>
      <c r="K276" s="552"/>
      <c r="L276" s="551"/>
      <c r="M276" s="540">
        <f t="shared" si="17"/>
        <v>0</v>
      </c>
    </row>
    <row r="277" spans="2:13" ht="15.75" outlineLevel="4">
      <c r="B277" s="529"/>
      <c r="E277" s="547"/>
      <c r="F277" s="546"/>
      <c r="G277" s="545" t="str">
        <f t="shared" si="18"/>
        <v xml:space="preserve">B1020.20 </v>
      </c>
      <c r="H277" s="544" t="s">
        <v>343</v>
      </c>
      <c r="I277" s="543" t="s">
        <v>344</v>
      </c>
      <c r="J277" s="552"/>
      <c r="K277" s="552"/>
      <c r="L277" s="551"/>
      <c r="M277" s="540">
        <f t="shared" si="17"/>
        <v>0</v>
      </c>
    </row>
    <row r="278" spans="2:13" ht="15.75" outlineLevel="3">
      <c r="B278" s="529"/>
      <c r="E278" s="538" t="s">
        <v>385</v>
      </c>
      <c r="F278" s="537" t="s">
        <v>386</v>
      </c>
      <c r="G278" s="536"/>
      <c r="H278" s="535" t="s">
        <v>85</v>
      </c>
      <c r="I278" s="534" t="s">
        <v>85</v>
      </c>
      <c r="J278" s="533"/>
      <c r="K278" s="533"/>
      <c r="L278" s="532" t="str">
        <f>IF(J278&lt;&gt;0,SUMIF(G:G,E278,M:M)/J278,"")</f>
        <v/>
      </c>
      <c r="M278" s="531">
        <f>IF(J278="",SUMIF(G:G,E278,M:M),J278*L278)</f>
        <v>0</v>
      </c>
    </row>
    <row r="279" spans="2:13" ht="15.75" outlineLevel="4">
      <c r="B279" s="529"/>
      <c r="E279" s="547"/>
      <c r="F279" s="546"/>
      <c r="G279" s="545" t="str">
        <f>E278</f>
        <v xml:space="preserve">B1020.30 </v>
      </c>
      <c r="H279" s="544" t="s">
        <v>86</v>
      </c>
      <c r="I279" s="543" t="s">
        <v>87</v>
      </c>
      <c r="J279" s="552"/>
      <c r="K279" s="552"/>
      <c r="L279" s="551"/>
      <c r="M279" s="540">
        <f t="shared" ref="M279:M292" si="19">J279*L279</f>
        <v>0</v>
      </c>
    </row>
    <row r="280" spans="2:13" ht="15.75" outlineLevel="4">
      <c r="B280" s="529"/>
      <c r="E280" s="547"/>
      <c r="F280" s="546"/>
      <c r="G280" s="545" t="str">
        <f t="shared" ref="G280:G292" si="20">G279</f>
        <v xml:space="preserve">B1020.30 </v>
      </c>
      <c r="H280" s="544" t="s">
        <v>89</v>
      </c>
      <c r="I280" s="543" t="s">
        <v>90</v>
      </c>
      <c r="J280" s="552"/>
      <c r="K280" s="552"/>
      <c r="L280" s="551"/>
      <c r="M280" s="540">
        <f t="shared" si="19"/>
        <v>0</v>
      </c>
    </row>
    <row r="281" spans="2:13" ht="15.75" outlineLevel="4">
      <c r="B281" s="529"/>
      <c r="E281" s="547"/>
      <c r="F281" s="546"/>
      <c r="G281" s="545" t="str">
        <f t="shared" si="20"/>
        <v xml:space="preserve">B1020.30 </v>
      </c>
      <c r="H281" s="544" t="s">
        <v>292</v>
      </c>
      <c r="I281" s="543" t="s">
        <v>293</v>
      </c>
      <c r="J281" s="552"/>
      <c r="K281" s="552"/>
      <c r="L281" s="551"/>
      <c r="M281" s="540">
        <f t="shared" si="19"/>
        <v>0</v>
      </c>
    </row>
    <row r="282" spans="2:13" ht="15.75" outlineLevel="4">
      <c r="B282" s="529"/>
      <c r="E282" s="547"/>
      <c r="F282" s="546"/>
      <c r="G282" s="545" t="str">
        <f t="shared" si="20"/>
        <v xml:space="preserve">B1020.30 </v>
      </c>
      <c r="H282" s="544" t="s">
        <v>387</v>
      </c>
      <c r="I282" s="543" t="s">
        <v>388</v>
      </c>
      <c r="J282" s="552"/>
      <c r="K282" s="552"/>
      <c r="L282" s="551"/>
      <c r="M282" s="540">
        <f t="shared" si="19"/>
        <v>0</v>
      </c>
    </row>
    <row r="283" spans="2:13" ht="15.75" outlineLevel="4">
      <c r="B283" s="529"/>
      <c r="E283" s="547"/>
      <c r="F283" s="546"/>
      <c r="G283" s="545" t="str">
        <f t="shared" si="20"/>
        <v xml:space="preserve">B1020.30 </v>
      </c>
      <c r="H283" s="544" t="s">
        <v>315</v>
      </c>
      <c r="I283" s="543" t="s">
        <v>316</v>
      </c>
      <c r="J283" s="552"/>
      <c r="K283" s="552"/>
      <c r="L283" s="551"/>
      <c r="M283" s="540">
        <f t="shared" si="19"/>
        <v>0</v>
      </c>
    </row>
    <row r="284" spans="2:13" ht="15.75" outlineLevel="4">
      <c r="B284" s="529"/>
      <c r="E284" s="547"/>
      <c r="F284" s="546"/>
      <c r="G284" s="545" t="str">
        <f t="shared" si="20"/>
        <v xml:space="preserve">B1020.30 </v>
      </c>
      <c r="H284" s="544" t="s">
        <v>294</v>
      </c>
      <c r="I284" s="543" t="s">
        <v>295</v>
      </c>
      <c r="J284" s="552"/>
      <c r="K284" s="552"/>
      <c r="L284" s="551"/>
      <c r="M284" s="540">
        <f t="shared" si="19"/>
        <v>0</v>
      </c>
    </row>
    <row r="285" spans="2:13" ht="15.75" outlineLevel="4">
      <c r="B285" s="529"/>
      <c r="E285" s="547"/>
      <c r="F285" s="546"/>
      <c r="G285" s="545" t="str">
        <f t="shared" si="20"/>
        <v xml:space="preserve">B1020.30 </v>
      </c>
      <c r="H285" s="544" t="s">
        <v>333</v>
      </c>
      <c r="I285" s="543" t="s">
        <v>334</v>
      </c>
      <c r="J285" s="552"/>
      <c r="K285" s="552"/>
      <c r="L285" s="551"/>
      <c r="M285" s="540">
        <f t="shared" si="19"/>
        <v>0</v>
      </c>
    </row>
    <row r="286" spans="2:13" ht="15.75" outlineLevel="4">
      <c r="B286" s="529"/>
      <c r="E286" s="547"/>
      <c r="F286" s="546"/>
      <c r="G286" s="545" t="str">
        <f t="shared" si="20"/>
        <v xml:space="preserve">B1020.30 </v>
      </c>
      <c r="H286" s="544" t="s">
        <v>296</v>
      </c>
      <c r="I286" s="543" t="s">
        <v>297</v>
      </c>
      <c r="J286" s="552"/>
      <c r="K286" s="552"/>
      <c r="L286" s="551"/>
      <c r="M286" s="540">
        <f t="shared" si="19"/>
        <v>0</v>
      </c>
    </row>
    <row r="287" spans="2:13" ht="15.75" outlineLevel="4">
      <c r="B287" s="529"/>
      <c r="E287" s="547"/>
      <c r="F287" s="546"/>
      <c r="G287" s="545" t="str">
        <f t="shared" si="20"/>
        <v xml:space="preserve">B1020.30 </v>
      </c>
      <c r="H287" s="544" t="s">
        <v>335</v>
      </c>
      <c r="I287" s="543" t="s">
        <v>336</v>
      </c>
      <c r="J287" s="552"/>
      <c r="K287" s="552"/>
      <c r="L287" s="551"/>
      <c r="M287" s="540">
        <f t="shared" si="19"/>
        <v>0</v>
      </c>
    </row>
    <row r="288" spans="2:13" ht="15.75" outlineLevel="4">
      <c r="B288" s="529"/>
      <c r="E288" s="547"/>
      <c r="F288" s="546"/>
      <c r="G288" s="545" t="str">
        <f t="shared" si="20"/>
        <v xml:space="preserve">B1020.30 </v>
      </c>
      <c r="H288" s="544" t="s">
        <v>337</v>
      </c>
      <c r="I288" s="543" t="s">
        <v>338</v>
      </c>
      <c r="J288" s="552"/>
      <c r="K288" s="552"/>
      <c r="L288" s="551"/>
      <c r="M288" s="540">
        <f t="shared" si="19"/>
        <v>0</v>
      </c>
    </row>
    <row r="289" spans="2:13" ht="15.75" outlineLevel="4">
      <c r="B289" s="529"/>
      <c r="E289" s="547"/>
      <c r="F289" s="546"/>
      <c r="G289" s="545" t="str">
        <f t="shared" si="20"/>
        <v xml:space="preserve">B1020.30 </v>
      </c>
      <c r="H289" s="544" t="s">
        <v>351</v>
      </c>
      <c r="I289" s="543" t="s">
        <v>352</v>
      </c>
      <c r="J289" s="552"/>
      <c r="K289" s="552"/>
      <c r="L289" s="551"/>
      <c r="M289" s="540">
        <f t="shared" si="19"/>
        <v>0</v>
      </c>
    </row>
    <row r="290" spans="2:13" ht="15.75" outlineLevel="4">
      <c r="B290" s="529"/>
      <c r="E290" s="547"/>
      <c r="F290" s="546"/>
      <c r="G290" s="545" t="str">
        <f t="shared" si="20"/>
        <v xml:space="preserve">B1020.30 </v>
      </c>
      <c r="H290" s="544" t="s">
        <v>339</v>
      </c>
      <c r="I290" s="543" t="s">
        <v>340</v>
      </c>
      <c r="J290" s="552"/>
      <c r="K290" s="552"/>
      <c r="L290" s="551"/>
      <c r="M290" s="540">
        <f t="shared" si="19"/>
        <v>0</v>
      </c>
    </row>
    <row r="291" spans="2:13" ht="15.75" outlineLevel="4">
      <c r="B291" s="529"/>
      <c r="E291" s="547"/>
      <c r="F291" s="546"/>
      <c r="G291" s="545" t="str">
        <f t="shared" si="20"/>
        <v xml:space="preserve">B1020.30 </v>
      </c>
      <c r="H291" s="544" t="s">
        <v>300</v>
      </c>
      <c r="I291" s="543" t="s">
        <v>301</v>
      </c>
      <c r="J291" s="552"/>
      <c r="K291" s="552"/>
      <c r="L291" s="551"/>
      <c r="M291" s="540">
        <f t="shared" si="19"/>
        <v>0</v>
      </c>
    </row>
    <row r="292" spans="2:13" ht="15.75" outlineLevel="4">
      <c r="B292" s="529"/>
      <c r="E292" s="547"/>
      <c r="F292" s="546"/>
      <c r="G292" s="545" t="str">
        <f t="shared" si="20"/>
        <v xml:space="preserve">B1020.30 </v>
      </c>
      <c r="H292" s="544" t="s">
        <v>343</v>
      </c>
      <c r="I292" s="543" t="s">
        <v>344</v>
      </c>
      <c r="J292" s="552"/>
      <c r="K292" s="552"/>
      <c r="L292" s="551"/>
      <c r="M292" s="540">
        <f t="shared" si="19"/>
        <v>0</v>
      </c>
    </row>
    <row r="293" spans="2:13" ht="15.75" outlineLevel="3">
      <c r="B293" s="529"/>
      <c r="E293" s="538" t="s">
        <v>389</v>
      </c>
      <c r="F293" s="537" t="s">
        <v>390</v>
      </c>
      <c r="G293" s="536"/>
      <c r="H293" s="535" t="s">
        <v>85</v>
      </c>
      <c r="I293" s="534" t="s">
        <v>85</v>
      </c>
      <c r="J293" s="533"/>
      <c r="K293" s="533"/>
      <c r="L293" s="532" t="str">
        <f>IF(J293&lt;&gt;0,SUMIF(G:G,E293,M:M)/J293,"")</f>
        <v/>
      </c>
      <c r="M293" s="531">
        <f>IF(J293="",SUMIF(G:G,E293,M:M),J293*L293)</f>
        <v>0</v>
      </c>
    </row>
    <row r="294" spans="2:13" ht="15.75" outlineLevel="4">
      <c r="B294" s="529"/>
      <c r="E294" s="528"/>
      <c r="F294" s="527"/>
      <c r="G294" s="526" t="str">
        <f>E293</f>
        <v xml:space="preserve">B1020.90 </v>
      </c>
      <c r="H294" s="530" t="s">
        <v>361</v>
      </c>
      <c r="I294" s="524" t="s">
        <v>362</v>
      </c>
      <c r="J294" s="571"/>
      <c r="K294" s="571"/>
      <c r="L294" s="570"/>
      <c r="M294" s="521">
        <f t="shared" ref="M294:M300" si="21">J294*L294</f>
        <v>0</v>
      </c>
    </row>
    <row r="295" spans="2:13" ht="15.75" outlineLevel="4">
      <c r="B295" s="529"/>
      <c r="E295" s="528"/>
      <c r="F295" s="527"/>
      <c r="G295" s="526" t="str">
        <f t="shared" ref="G295:G300" si="22">G294</f>
        <v xml:space="preserve">B1020.90 </v>
      </c>
      <c r="H295" s="530" t="s">
        <v>157</v>
      </c>
      <c r="I295" s="524" t="s">
        <v>158</v>
      </c>
      <c r="J295" s="571"/>
      <c r="K295" s="571"/>
      <c r="L295" s="570"/>
      <c r="M295" s="521">
        <f t="shared" si="21"/>
        <v>0</v>
      </c>
    </row>
    <row r="296" spans="2:13" ht="15.75" outlineLevel="4">
      <c r="B296" s="529"/>
      <c r="E296" s="528"/>
      <c r="F296" s="527"/>
      <c r="G296" s="526" t="str">
        <f t="shared" si="22"/>
        <v xml:space="preserve">B1020.90 </v>
      </c>
      <c r="H296" s="530" t="s">
        <v>363</v>
      </c>
      <c r="I296" s="524" t="s">
        <v>364</v>
      </c>
      <c r="J296" s="571"/>
      <c r="K296" s="571"/>
      <c r="L296" s="570"/>
      <c r="M296" s="521">
        <f t="shared" si="21"/>
        <v>0</v>
      </c>
    </row>
    <row r="297" spans="2:13" ht="15.75" outlineLevel="4">
      <c r="B297" s="529"/>
      <c r="E297" s="528"/>
      <c r="F297" s="527"/>
      <c r="G297" s="526" t="str">
        <f t="shared" si="22"/>
        <v xml:space="preserve">B1020.90 </v>
      </c>
      <c r="H297" s="530" t="s">
        <v>105</v>
      </c>
      <c r="I297" s="524" t="s">
        <v>156</v>
      </c>
      <c r="J297" s="571"/>
      <c r="K297" s="571"/>
      <c r="L297" s="570"/>
      <c r="M297" s="521">
        <f t="shared" si="21"/>
        <v>0</v>
      </c>
    </row>
    <row r="298" spans="2:13" ht="15.75" outlineLevel="4">
      <c r="B298" s="529"/>
      <c r="E298" s="528"/>
      <c r="F298" s="527"/>
      <c r="G298" s="526" t="str">
        <f t="shared" si="22"/>
        <v xml:space="preserve">B1020.90 </v>
      </c>
      <c r="H298" s="530" t="s">
        <v>365</v>
      </c>
      <c r="I298" s="524" t="s">
        <v>366</v>
      </c>
      <c r="J298" s="571"/>
      <c r="K298" s="571"/>
      <c r="L298" s="570"/>
      <c r="M298" s="521">
        <f t="shared" si="21"/>
        <v>0</v>
      </c>
    </row>
    <row r="299" spans="2:13" ht="15.75" outlineLevel="4">
      <c r="B299" s="529"/>
      <c r="E299" s="528"/>
      <c r="F299" s="527"/>
      <c r="G299" s="526" t="str">
        <f t="shared" si="22"/>
        <v xml:space="preserve">B1020.90 </v>
      </c>
      <c r="H299" s="530" t="s">
        <v>367</v>
      </c>
      <c r="I299" s="524" t="s">
        <v>368</v>
      </c>
      <c r="J299" s="571"/>
      <c r="K299" s="571"/>
      <c r="L299" s="570"/>
      <c r="M299" s="521">
        <f t="shared" si="21"/>
        <v>0</v>
      </c>
    </row>
    <row r="300" spans="2:13" ht="15.75" outlineLevel="4">
      <c r="B300" s="529"/>
      <c r="E300" s="528"/>
      <c r="F300" s="527"/>
      <c r="G300" s="526" t="str">
        <f t="shared" si="22"/>
        <v xml:space="preserve">B1020.90 </v>
      </c>
      <c r="H300" s="530" t="s">
        <v>369</v>
      </c>
      <c r="I300" s="524" t="s">
        <v>370</v>
      </c>
      <c r="J300" s="571"/>
      <c r="K300" s="571"/>
      <c r="L300" s="570"/>
      <c r="M300" s="521">
        <f t="shared" si="21"/>
        <v>0</v>
      </c>
    </row>
    <row r="301" spans="2:13" s="553" customFormat="1" ht="17.25" customHeight="1" outlineLevel="2">
      <c r="B301" s="561"/>
      <c r="C301" s="560"/>
      <c r="D301" s="560" t="s">
        <v>391</v>
      </c>
      <c r="E301" s="560" t="s">
        <v>392</v>
      </c>
      <c r="F301" s="560"/>
      <c r="G301" s="559"/>
      <c r="H301" s="558" t="s">
        <v>85</v>
      </c>
      <c r="I301" s="557" t="s">
        <v>85</v>
      </c>
      <c r="J301" s="556"/>
      <c r="K301" s="556"/>
      <c r="L301" s="555" t="str">
        <f>IF(J301&lt;&gt;0,SUMIF(E:E,"B1080*",M:M)/J301,"")</f>
        <v/>
      </c>
      <c r="M301" s="554">
        <f>IF(J301="",SUMIF(E:E,"B1080*",M:M),L301*J301)</f>
        <v>0</v>
      </c>
    </row>
    <row r="302" spans="2:13" ht="15.75" outlineLevel="3">
      <c r="B302" s="529"/>
      <c r="E302" s="538" t="s">
        <v>393</v>
      </c>
      <c r="F302" s="537" t="s">
        <v>394</v>
      </c>
      <c r="G302" s="536"/>
      <c r="H302" s="535" t="s">
        <v>85</v>
      </c>
      <c r="I302" s="534" t="s">
        <v>85</v>
      </c>
      <c r="J302" s="533"/>
      <c r="K302" s="533"/>
      <c r="L302" s="532" t="str">
        <f>IF(J302&lt;&gt;0,SUMIF(G:G,E302,M:M)/J302,"")</f>
        <v/>
      </c>
      <c r="M302" s="531">
        <f>IF(J302="",SUMIF(G:G,E302,M:M),J302*L302)</f>
        <v>0</v>
      </c>
    </row>
    <row r="303" spans="2:13" ht="15.75" outlineLevel="4">
      <c r="B303" s="529"/>
      <c r="E303" s="547"/>
      <c r="F303" s="546"/>
      <c r="G303" s="545" t="str">
        <f>E302</f>
        <v xml:space="preserve">B1080.10 </v>
      </c>
      <c r="H303" s="544" t="s">
        <v>395</v>
      </c>
      <c r="I303" s="543" t="s">
        <v>396</v>
      </c>
      <c r="J303" s="552"/>
      <c r="K303" s="552"/>
      <c r="L303" s="551"/>
      <c r="M303" s="540">
        <f t="shared" ref="M303:M310" si="23">J303*L303</f>
        <v>0</v>
      </c>
    </row>
    <row r="304" spans="2:13" ht="15.75" outlineLevel="4">
      <c r="B304" s="529"/>
      <c r="E304" s="547"/>
      <c r="F304" s="546"/>
      <c r="G304" s="545" t="str">
        <f t="shared" ref="G304:G310" si="24">G303</f>
        <v xml:space="preserve">B1080.10 </v>
      </c>
      <c r="H304" s="544" t="s">
        <v>86</v>
      </c>
      <c r="I304" s="543" t="s">
        <v>87</v>
      </c>
      <c r="J304" s="552"/>
      <c r="K304" s="552"/>
      <c r="L304" s="551"/>
      <c r="M304" s="540">
        <f t="shared" si="23"/>
        <v>0</v>
      </c>
    </row>
    <row r="305" spans="2:13" ht="15.75" outlineLevel="4">
      <c r="B305" s="529"/>
      <c r="E305" s="547"/>
      <c r="F305" s="546"/>
      <c r="G305" s="545" t="str">
        <f t="shared" si="24"/>
        <v xml:space="preserve">B1080.10 </v>
      </c>
      <c r="H305" s="544" t="s">
        <v>397</v>
      </c>
      <c r="I305" s="543" t="s">
        <v>398</v>
      </c>
      <c r="J305" s="552"/>
      <c r="K305" s="552"/>
      <c r="L305" s="551"/>
      <c r="M305" s="540">
        <f t="shared" si="23"/>
        <v>0</v>
      </c>
    </row>
    <row r="306" spans="2:13" ht="15.75" outlineLevel="4">
      <c r="B306" s="529"/>
      <c r="E306" s="547"/>
      <c r="F306" s="546"/>
      <c r="G306" s="545" t="str">
        <f t="shared" si="24"/>
        <v xml:space="preserve">B1080.10 </v>
      </c>
      <c r="H306" s="544" t="s">
        <v>399</v>
      </c>
      <c r="I306" s="543" t="s">
        <v>400</v>
      </c>
      <c r="J306" s="552"/>
      <c r="K306" s="552"/>
      <c r="L306" s="551"/>
      <c r="M306" s="540">
        <f t="shared" si="23"/>
        <v>0</v>
      </c>
    </row>
    <row r="307" spans="2:13" ht="15.75" outlineLevel="4">
      <c r="B307" s="529"/>
      <c r="E307" s="547"/>
      <c r="F307" s="546"/>
      <c r="G307" s="545" t="str">
        <f t="shared" si="24"/>
        <v xml:space="preserve">B1080.10 </v>
      </c>
      <c r="H307" s="544" t="s">
        <v>401</v>
      </c>
      <c r="I307" s="543" t="s">
        <v>402</v>
      </c>
      <c r="J307" s="552"/>
      <c r="K307" s="552"/>
      <c r="L307" s="551"/>
      <c r="M307" s="540">
        <f t="shared" si="23"/>
        <v>0</v>
      </c>
    </row>
    <row r="308" spans="2:13" ht="15.75" outlineLevel="4">
      <c r="B308" s="529"/>
      <c r="E308" s="547"/>
      <c r="F308" s="546"/>
      <c r="G308" s="545" t="str">
        <f t="shared" si="24"/>
        <v xml:space="preserve">B1080.10 </v>
      </c>
      <c r="H308" s="544" t="s">
        <v>403</v>
      </c>
      <c r="I308" s="543" t="s">
        <v>404</v>
      </c>
      <c r="J308" s="552"/>
      <c r="K308" s="552"/>
      <c r="L308" s="551"/>
      <c r="M308" s="540">
        <f t="shared" si="23"/>
        <v>0</v>
      </c>
    </row>
    <row r="309" spans="2:13" ht="15.75" outlineLevel="4">
      <c r="B309" s="529"/>
      <c r="E309" s="547"/>
      <c r="F309" s="546"/>
      <c r="G309" s="545" t="str">
        <f t="shared" si="24"/>
        <v xml:space="preserve">B1080.10 </v>
      </c>
      <c r="H309" s="544" t="s">
        <v>405</v>
      </c>
      <c r="I309" s="543" t="s">
        <v>406</v>
      </c>
      <c r="J309" s="552"/>
      <c r="K309" s="552"/>
      <c r="L309" s="551"/>
      <c r="M309" s="540">
        <f t="shared" si="23"/>
        <v>0</v>
      </c>
    </row>
    <row r="310" spans="2:13" ht="15.75" outlineLevel="4">
      <c r="B310" s="529"/>
      <c r="E310" s="547"/>
      <c r="F310" s="546"/>
      <c r="G310" s="545" t="str">
        <f t="shared" si="24"/>
        <v xml:space="preserve">B1080.10 </v>
      </c>
      <c r="H310" s="544" t="s">
        <v>407</v>
      </c>
      <c r="I310" s="543" t="s">
        <v>408</v>
      </c>
      <c r="J310" s="552"/>
      <c r="K310" s="552"/>
      <c r="L310" s="551"/>
      <c r="M310" s="540">
        <f t="shared" si="23"/>
        <v>0</v>
      </c>
    </row>
    <row r="311" spans="2:13" ht="15.75" outlineLevel="3">
      <c r="B311" s="529"/>
      <c r="E311" s="538" t="s">
        <v>409</v>
      </c>
      <c r="F311" s="537" t="s">
        <v>410</v>
      </c>
      <c r="G311" s="536"/>
      <c r="H311" s="535" t="s">
        <v>85</v>
      </c>
      <c r="I311" s="534" t="s">
        <v>85</v>
      </c>
      <c r="J311" s="533"/>
      <c r="K311" s="533"/>
      <c r="L311" s="532" t="str">
        <f>IF(J311&lt;&gt;0,SUMIF(G:G,E311,M:M)/J311,"")</f>
        <v/>
      </c>
      <c r="M311" s="531">
        <f>IF(J311="",SUMIF(G:G,E311,M:M),J311*L311)</f>
        <v>0</v>
      </c>
    </row>
    <row r="312" spans="2:13" ht="15.75" outlineLevel="4">
      <c r="B312" s="529"/>
      <c r="E312" s="599"/>
      <c r="F312" s="546"/>
      <c r="G312" s="545" t="str">
        <f>E311</f>
        <v xml:space="preserve">B1080.30 </v>
      </c>
      <c r="H312" s="544" t="s">
        <v>150</v>
      </c>
      <c r="I312" s="543" t="s">
        <v>151</v>
      </c>
      <c r="J312" s="552"/>
      <c r="K312" s="552"/>
      <c r="L312" s="551"/>
      <c r="M312" s="540">
        <f>J312*L312</f>
        <v>0</v>
      </c>
    </row>
    <row r="313" spans="2:13" ht="15.75" outlineLevel="3">
      <c r="B313" s="529"/>
      <c r="E313" s="538" t="s">
        <v>411</v>
      </c>
      <c r="F313" s="537" t="s">
        <v>412</v>
      </c>
      <c r="G313" s="536"/>
      <c r="H313" s="535" t="s">
        <v>85</v>
      </c>
      <c r="I313" s="534" t="s">
        <v>85</v>
      </c>
      <c r="J313" s="533"/>
      <c r="K313" s="533"/>
      <c r="L313" s="532" t="str">
        <f>IF(J313&lt;&gt;0,SUMIF(G:G,E313,M:M)/J313,"")</f>
        <v/>
      </c>
      <c r="M313" s="531">
        <f>IF(J313="",SUMIF(G:G,E313,M:M),J313*L313)</f>
        <v>0</v>
      </c>
    </row>
    <row r="314" spans="2:13" ht="15.75" outlineLevel="4">
      <c r="B314" s="529"/>
      <c r="E314" s="547"/>
      <c r="F314" s="546"/>
      <c r="G314" s="545" t="str">
        <f>E313</f>
        <v xml:space="preserve">B1080.50 </v>
      </c>
      <c r="H314" s="544" t="s">
        <v>413</v>
      </c>
      <c r="I314" s="543" t="s">
        <v>414</v>
      </c>
      <c r="J314" s="552"/>
      <c r="K314" s="552"/>
      <c r="L314" s="551"/>
      <c r="M314" s="540">
        <f t="shared" ref="M314:M319" si="25">J314*L314</f>
        <v>0</v>
      </c>
    </row>
    <row r="315" spans="2:13" ht="15.75" outlineLevel="4">
      <c r="B315" s="529"/>
      <c r="E315" s="547"/>
      <c r="F315" s="546"/>
      <c r="G315" s="545" t="str">
        <f>G314</f>
        <v xml:space="preserve">B1080.50 </v>
      </c>
      <c r="H315" s="544" t="s">
        <v>415</v>
      </c>
      <c r="I315" s="543" t="s">
        <v>416</v>
      </c>
      <c r="J315" s="552"/>
      <c r="K315" s="552"/>
      <c r="L315" s="551"/>
      <c r="M315" s="540">
        <f t="shared" si="25"/>
        <v>0</v>
      </c>
    </row>
    <row r="316" spans="2:13" ht="15.75" outlineLevel="4">
      <c r="B316" s="529"/>
      <c r="E316" s="547"/>
      <c r="F316" s="546"/>
      <c r="G316" s="545" t="str">
        <f>G315</f>
        <v xml:space="preserve">B1080.50 </v>
      </c>
      <c r="H316" s="544" t="s">
        <v>417</v>
      </c>
      <c r="I316" s="543" t="s">
        <v>418</v>
      </c>
      <c r="J316" s="552"/>
      <c r="K316" s="552"/>
      <c r="L316" s="551"/>
      <c r="M316" s="540">
        <f t="shared" si="25"/>
        <v>0</v>
      </c>
    </row>
    <row r="317" spans="2:13" ht="15.75" outlineLevel="4">
      <c r="B317" s="529"/>
      <c r="E317" s="547"/>
      <c r="F317" s="546"/>
      <c r="G317" s="545" t="str">
        <f>G316</f>
        <v xml:space="preserve">B1080.50 </v>
      </c>
      <c r="H317" s="544" t="s">
        <v>419</v>
      </c>
      <c r="I317" s="543" t="s">
        <v>420</v>
      </c>
      <c r="J317" s="552"/>
      <c r="K317" s="552"/>
      <c r="L317" s="551"/>
      <c r="M317" s="540">
        <f t="shared" si="25"/>
        <v>0</v>
      </c>
    </row>
    <row r="318" spans="2:13" ht="15.75" outlineLevel="4">
      <c r="B318" s="529"/>
      <c r="E318" s="547"/>
      <c r="F318" s="546"/>
      <c r="G318" s="545" t="str">
        <f>G317</f>
        <v xml:space="preserve">B1080.50 </v>
      </c>
      <c r="H318" s="544" t="s">
        <v>421</v>
      </c>
      <c r="I318" s="543" t="s">
        <v>422</v>
      </c>
      <c r="J318" s="552"/>
      <c r="K318" s="552"/>
      <c r="L318" s="551"/>
      <c r="M318" s="540">
        <f t="shared" si="25"/>
        <v>0</v>
      </c>
    </row>
    <row r="319" spans="2:13" ht="15.75" outlineLevel="4">
      <c r="B319" s="529"/>
      <c r="E319" s="547"/>
      <c r="F319" s="546"/>
      <c r="G319" s="545" t="str">
        <f>G318</f>
        <v xml:space="preserve">B1080.50 </v>
      </c>
      <c r="H319" s="544" t="s">
        <v>423</v>
      </c>
      <c r="I319" s="543" t="s">
        <v>424</v>
      </c>
      <c r="J319" s="552"/>
      <c r="K319" s="552"/>
      <c r="L319" s="551"/>
      <c r="M319" s="540">
        <f t="shared" si="25"/>
        <v>0</v>
      </c>
    </row>
    <row r="320" spans="2:13" ht="15.75" outlineLevel="3">
      <c r="B320" s="529"/>
      <c r="E320" s="538" t="s">
        <v>425</v>
      </c>
      <c r="F320" s="537" t="s">
        <v>426</v>
      </c>
      <c r="G320" s="536"/>
      <c r="H320" s="535" t="s">
        <v>85</v>
      </c>
      <c r="I320" s="534" t="s">
        <v>85</v>
      </c>
      <c r="J320" s="533"/>
      <c r="K320" s="533"/>
      <c r="L320" s="532" t="str">
        <f>IF(J320&lt;&gt;0,SUMIF(G:G,E320,M:M)/J320,"")</f>
        <v/>
      </c>
      <c r="M320" s="531">
        <f>IF(J320="",SUMIF(G:G,E320,M:M),J320*L320)</f>
        <v>0</v>
      </c>
    </row>
    <row r="321" spans="2:13" ht="15.75" outlineLevel="4">
      <c r="B321" s="529"/>
      <c r="E321" s="599"/>
      <c r="F321" s="546"/>
      <c r="G321" s="545" t="str">
        <f>E320</f>
        <v xml:space="preserve">B1080.60 </v>
      </c>
      <c r="H321" s="544" t="s">
        <v>427</v>
      </c>
      <c r="I321" s="543" t="s">
        <v>428</v>
      </c>
      <c r="J321" s="552"/>
      <c r="K321" s="552"/>
      <c r="L321" s="551"/>
      <c r="M321" s="540">
        <f>J321*L321</f>
        <v>0</v>
      </c>
    </row>
    <row r="322" spans="2:13" ht="15.75" outlineLevel="3">
      <c r="B322" s="529"/>
      <c r="E322" s="538" t="s">
        <v>429</v>
      </c>
      <c r="F322" s="537" t="s">
        <v>430</v>
      </c>
      <c r="G322" s="536"/>
      <c r="H322" s="535" t="s">
        <v>85</v>
      </c>
      <c r="I322" s="534" t="s">
        <v>85</v>
      </c>
      <c r="J322" s="533"/>
      <c r="K322" s="533"/>
      <c r="L322" s="532" t="str">
        <f>IF(J322&lt;&gt;0,SUMIF(G:G,E322,M:M)/J322,"")</f>
        <v/>
      </c>
      <c r="M322" s="531">
        <f>IF(J322="",SUMIF(G:G,E322,M:M),J322*L322)</f>
        <v>0</v>
      </c>
    </row>
    <row r="323" spans="2:13" ht="15.75" outlineLevel="4">
      <c r="B323" s="529"/>
      <c r="E323" s="547"/>
      <c r="F323" s="546"/>
      <c r="G323" s="545" t="str">
        <f>E322</f>
        <v xml:space="preserve">B1080.70 </v>
      </c>
      <c r="H323" s="544" t="s">
        <v>431</v>
      </c>
      <c r="I323" s="543" t="s">
        <v>432</v>
      </c>
      <c r="J323" s="552"/>
      <c r="K323" s="552"/>
      <c r="L323" s="551"/>
      <c r="M323" s="540">
        <f>J323*L323</f>
        <v>0</v>
      </c>
    </row>
    <row r="324" spans="2:13" ht="15.75" outlineLevel="4">
      <c r="B324" s="529"/>
      <c r="E324" s="547"/>
      <c r="F324" s="546"/>
      <c r="G324" s="545" t="str">
        <f>G323</f>
        <v xml:space="preserve">B1080.70 </v>
      </c>
      <c r="H324" s="550" t="s">
        <v>433</v>
      </c>
      <c r="I324" s="543" t="s">
        <v>434</v>
      </c>
      <c r="J324" s="552"/>
      <c r="K324" s="552"/>
      <c r="L324" s="551"/>
      <c r="M324" s="540">
        <f>J324*L324</f>
        <v>0</v>
      </c>
    </row>
    <row r="325" spans="2:13" ht="15.75" outlineLevel="4">
      <c r="B325" s="529"/>
      <c r="E325" s="547"/>
      <c r="F325" s="546"/>
      <c r="G325" s="545" t="str">
        <f>G324</f>
        <v xml:space="preserve">B1080.70 </v>
      </c>
      <c r="H325" s="550" t="s">
        <v>435</v>
      </c>
      <c r="I325" s="543" t="s">
        <v>436</v>
      </c>
      <c r="J325" s="552"/>
      <c r="K325" s="552"/>
      <c r="L325" s="551"/>
      <c r="M325" s="540">
        <f>J325*L325</f>
        <v>0</v>
      </c>
    </row>
    <row r="326" spans="2:13" ht="15.75" outlineLevel="3">
      <c r="B326" s="529"/>
      <c r="E326" s="538" t="s">
        <v>437</v>
      </c>
      <c r="F326" s="537" t="s">
        <v>438</v>
      </c>
      <c r="G326" s="536"/>
      <c r="H326" s="535" t="s">
        <v>85</v>
      </c>
      <c r="I326" s="534" t="s">
        <v>85</v>
      </c>
      <c r="J326" s="533"/>
      <c r="K326" s="533"/>
      <c r="L326" s="532" t="str">
        <f>IF(J326&lt;&gt;0,SUMIF(G:G,E326,M:M)/J326,"")</f>
        <v/>
      </c>
      <c r="M326" s="531">
        <f>IF(J326="",SUMIF(G:G,E326,M:M),J326*L326)</f>
        <v>0</v>
      </c>
    </row>
    <row r="327" spans="2:13" ht="15.75" outlineLevel="4">
      <c r="B327" s="529"/>
      <c r="E327" s="528"/>
      <c r="F327" s="527"/>
      <c r="G327" s="526" t="str">
        <f>E326</f>
        <v xml:space="preserve">B1080.80 </v>
      </c>
      <c r="H327" s="530" t="s">
        <v>439</v>
      </c>
      <c r="I327" s="524" t="s">
        <v>428</v>
      </c>
      <c r="J327" s="571"/>
      <c r="K327" s="571"/>
      <c r="L327" s="570"/>
      <c r="M327" s="521">
        <f>J327*L327</f>
        <v>0</v>
      </c>
    </row>
    <row r="328" spans="2:13" s="553" customFormat="1" ht="19.5" customHeight="1" outlineLevel="1">
      <c r="B328" s="569"/>
      <c r="C328" s="568" t="s">
        <v>440</v>
      </c>
      <c r="D328" s="568" t="s">
        <v>441</v>
      </c>
      <c r="E328" s="568"/>
      <c r="F328" s="568"/>
      <c r="G328" s="567"/>
      <c r="H328" s="566" t="s">
        <v>85</v>
      </c>
      <c r="I328" s="565" t="s">
        <v>85</v>
      </c>
      <c r="J328" s="564"/>
      <c r="K328" s="564"/>
      <c r="L328" s="563" t="str">
        <f>IF(J328&lt;&gt;0,SUMIF(D:D,"B20*",M:M)/J328,"")</f>
        <v/>
      </c>
      <c r="M328" s="562">
        <f>IF(J328="",SUMIF(D:D,"B20*",M:M),J328*L328)</f>
        <v>0</v>
      </c>
    </row>
    <row r="329" spans="2:13" s="553" customFormat="1" ht="17.25" customHeight="1" outlineLevel="2">
      <c r="B329" s="561"/>
      <c r="C329" s="560"/>
      <c r="D329" s="560" t="s">
        <v>442</v>
      </c>
      <c r="E329" s="560" t="s">
        <v>443</v>
      </c>
      <c r="F329" s="560"/>
      <c r="G329" s="559"/>
      <c r="H329" s="558" t="s">
        <v>85</v>
      </c>
      <c r="I329" s="557" t="s">
        <v>85</v>
      </c>
      <c r="J329" s="556"/>
      <c r="K329" s="556"/>
      <c r="L329" s="555" t="str">
        <f>IF(J329&lt;&gt;0,SUMIF(E:E,"B2010*",M:M)/J329,"")</f>
        <v/>
      </c>
      <c r="M329" s="554">
        <f>IF(J329="",SUMIF(E:E,"B2010*",M:M),L329*J329)</f>
        <v>0</v>
      </c>
    </row>
    <row r="330" spans="2:13" ht="15.75" outlineLevel="3">
      <c r="B330" s="529"/>
      <c r="E330" s="538" t="s">
        <v>444</v>
      </c>
      <c r="F330" s="537" t="s">
        <v>445</v>
      </c>
      <c r="G330" s="536"/>
      <c r="H330" s="535" t="s">
        <v>85</v>
      </c>
      <c r="I330" s="534" t="s">
        <v>85</v>
      </c>
      <c r="J330" s="533"/>
      <c r="K330" s="533"/>
      <c r="L330" s="532" t="str">
        <f>IF(J330&lt;&gt;0,SUMIF(G:G,E330,M:M)/J330,"")</f>
        <v/>
      </c>
      <c r="M330" s="531">
        <f>IF(J330="",SUMIF(G:G,E330,M:M),J330*L330)</f>
        <v>0</v>
      </c>
    </row>
    <row r="331" spans="2:13" ht="15.75" outlineLevel="4">
      <c r="B331" s="529"/>
      <c r="E331" s="547"/>
      <c r="F331" s="546"/>
      <c r="G331" s="545" t="str">
        <f>E330</f>
        <v xml:space="preserve">B2010.10 </v>
      </c>
      <c r="H331" s="544" t="s">
        <v>89</v>
      </c>
      <c r="I331" s="543" t="s">
        <v>90</v>
      </c>
      <c r="J331" s="552"/>
      <c r="K331" s="552"/>
      <c r="L331" s="551"/>
      <c r="M331" s="540">
        <f t="shared" ref="M331:M347" si="26">J331*L331</f>
        <v>0</v>
      </c>
    </row>
    <row r="332" spans="2:13" ht="15.75" outlineLevel="4">
      <c r="B332" s="529"/>
      <c r="E332" s="547"/>
      <c r="F332" s="546"/>
      <c r="G332" s="545" t="str">
        <f t="shared" ref="G332:G347" si="27">G331</f>
        <v xml:space="preserve">B2010.10 </v>
      </c>
      <c r="H332" s="544" t="s">
        <v>91</v>
      </c>
      <c r="I332" s="543" t="s">
        <v>92</v>
      </c>
      <c r="J332" s="552"/>
      <c r="K332" s="552"/>
      <c r="L332" s="551"/>
      <c r="M332" s="540">
        <f t="shared" si="26"/>
        <v>0</v>
      </c>
    </row>
    <row r="333" spans="2:13" ht="15.75" outlineLevel="4">
      <c r="B333" s="529"/>
      <c r="E333" s="547"/>
      <c r="F333" s="546"/>
      <c r="G333" s="545" t="str">
        <f t="shared" si="27"/>
        <v xml:space="preserve">B2010.10 </v>
      </c>
      <c r="H333" s="544" t="s">
        <v>446</v>
      </c>
      <c r="I333" s="543" t="s">
        <v>447</v>
      </c>
      <c r="J333" s="552"/>
      <c r="K333" s="552"/>
      <c r="L333" s="551"/>
      <c r="M333" s="540">
        <f t="shared" si="26"/>
        <v>0</v>
      </c>
    </row>
    <row r="334" spans="2:13" ht="15.75" outlineLevel="4">
      <c r="B334" s="529"/>
      <c r="E334" s="547"/>
      <c r="F334" s="546"/>
      <c r="G334" s="545" t="str">
        <f t="shared" si="27"/>
        <v xml:space="preserve">B2010.10 </v>
      </c>
      <c r="H334" s="544" t="s">
        <v>448</v>
      </c>
      <c r="I334" s="543" t="s">
        <v>449</v>
      </c>
      <c r="J334" s="552"/>
      <c r="K334" s="552"/>
      <c r="L334" s="551"/>
      <c r="M334" s="540">
        <f t="shared" si="26"/>
        <v>0</v>
      </c>
    </row>
    <row r="335" spans="2:13" ht="15.75" outlineLevel="4">
      <c r="B335" s="529"/>
      <c r="E335" s="547"/>
      <c r="F335" s="546"/>
      <c r="G335" s="545" t="str">
        <f t="shared" si="27"/>
        <v xml:space="preserve">B2010.10 </v>
      </c>
      <c r="H335" s="544" t="s">
        <v>450</v>
      </c>
      <c r="I335" s="543" t="s">
        <v>451</v>
      </c>
      <c r="J335" s="552"/>
      <c r="K335" s="552"/>
      <c r="L335" s="551"/>
      <c r="M335" s="540">
        <f t="shared" si="26"/>
        <v>0</v>
      </c>
    </row>
    <row r="336" spans="2:13" ht="15.75" outlineLevel="4">
      <c r="B336" s="529"/>
      <c r="E336" s="547"/>
      <c r="F336" s="546"/>
      <c r="G336" s="545" t="str">
        <f t="shared" si="27"/>
        <v xml:space="preserve">B2010.10 </v>
      </c>
      <c r="H336" s="544" t="s">
        <v>452</v>
      </c>
      <c r="I336" s="543" t="s">
        <v>453</v>
      </c>
      <c r="J336" s="552"/>
      <c r="K336" s="552"/>
      <c r="L336" s="551"/>
      <c r="M336" s="540">
        <f t="shared" si="26"/>
        <v>0</v>
      </c>
    </row>
    <row r="337" spans="2:13" ht="15.75" outlineLevel="4">
      <c r="B337" s="529"/>
      <c r="E337" s="547"/>
      <c r="F337" s="546"/>
      <c r="G337" s="545" t="str">
        <f t="shared" si="27"/>
        <v xml:space="preserve">B2010.10 </v>
      </c>
      <c r="H337" s="544" t="s">
        <v>454</v>
      </c>
      <c r="I337" s="543" t="s">
        <v>455</v>
      </c>
      <c r="J337" s="552"/>
      <c r="K337" s="552"/>
      <c r="L337" s="551"/>
      <c r="M337" s="540">
        <f t="shared" si="26"/>
        <v>0</v>
      </c>
    </row>
    <row r="338" spans="2:13" ht="15.75" outlineLevel="4">
      <c r="B338" s="529"/>
      <c r="E338" s="547"/>
      <c r="F338" s="546"/>
      <c r="G338" s="545" t="str">
        <f t="shared" si="27"/>
        <v xml:space="preserve">B2010.10 </v>
      </c>
      <c r="H338" s="544" t="s">
        <v>456</v>
      </c>
      <c r="I338" s="543" t="s">
        <v>457</v>
      </c>
      <c r="J338" s="552"/>
      <c r="K338" s="552"/>
      <c r="L338" s="551"/>
      <c r="M338" s="540">
        <f t="shared" si="26"/>
        <v>0</v>
      </c>
    </row>
    <row r="339" spans="2:13" ht="15.75" outlineLevel="4">
      <c r="B339" s="529"/>
      <c r="E339" s="547"/>
      <c r="F339" s="546"/>
      <c r="G339" s="545" t="str">
        <f t="shared" si="27"/>
        <v xml:space="preserve">B2010.10 </v>
      </c>
      <c r="H339" s="544" t="s">
        <v>458</v>
      </c>
      <c r="I339" s="543" t="s">
        <v>459</v>
      </c>
      <c r="J339" s="552"/>
      <c r="K339" s="552"/>
      <c r="L339" s="551"/>
      <c r="M339" s="540">
        <f t="shared" si="26"/>
        <v>0</v>
      </c>
    </row>
    <row r="340" spans="2:13" ht="15.75" outlineLevel="4">
      <c r="B340" s="529"/>
      <c r="E340" s="547"/>
      <c r="F340" s="546"/>
      <c r="G340" s="545" t="str">
        <f t="shared" si="27"/>
        <v xml:space="preserve">B2010.10 </v>
      </c>
      <c r="H340" s="544" t="s">
        <v>460</v>
      </c>
      <c r="I340" s="543" t="s">
        <v>461</v>
      </c>
      <c r="J340" s="552"/>
      <c r="K340" s="552"/>
      <c r="L340" s="551"/>
      <c r="M340" s="540">
        <f t="shared" si="26"/>
        <v>0</v>
      </c>
    </row>
    <row r="341" spans="2:13" ht="15.75" outlineLevel="4">
      <c r="B341" s="529"/>
      <c r="E341" s="547"/>
      <c r="F341" s="546"/>
      <c r="G341" s="545" t="str">
        <f t="shared" si="27"/>
        <v xml:space="preserve">B2010.10 </v>
      </c>
      <c r="H341" s="544" t="s">
        <v>462</v>
      </c>
      <c r="I341" s="543" t="s">
        <v>463</v>
      </c>
      <c r="J341" s="552"/>
      <c r="K341" s="552"/>
      <c r="L341" s="551"/>
      <c r="M341" s="540">
        <f t="shared" si="26"/>
        <v>0</v>
      </c>
    </row>
    <row r="342" spans="2:13" ht="15.75" outlineLevel="4">
      <c r="B342" s="529"/>
      <c r="E342" s="547"/>
      <c r="F342" s="546"/>
      <c r="G342" s="545" t="str">
        <f t="shared" si="27"/>
        <v xml:space="preserve">B2010.10 </v>
      </c>
      <c r="H342" s="544" t="s">
        <v>464</v>
      </c>
      <c r="I342" s="543" t="s">
        <v>465</v>
      </c>
      <c r="J342" s="552"/>
      <c r="K342" s="552"/>
      <c r="L342" s="551"/>
      <c r="M342" s="540">
        <f t="shared" si="26"/>
        <v>0</v>
      </c>
    </row>
    <row r="343" spans="2:13" ht="15.75" outlineLevel="4">
      <c r="B343" s="529"/>
      <c r="E343" s="547"/>
      <c r="F343" s="546"/>
      <c r="G343" s="545" t="str">
        <f t="shared" si="27"/>
        <v xml:space="preserve">B2010.10 </v>
      </c>
      <c r="H343" s="544" t="s">
        <v>466</v>
      </c>
      <c r="I343" s="543" t="s">
        <v>467</v>
      </c>
      <c r="J343" s="552"/>
      <c r="K343" s="552"/>
      <c r="L343" s="551"/>
      <c r="M343" s="540">
        <f t="shared" si="26"/>
        <v>0</v>
      </c>
    </row>
    <row r="344" spans="2:13" ht="15.75" outlineLevel="4">
      <c r="B344" s="529"/>
      <c r="E344" s="547"/>
      <c r="F344" s="546"/>
      <c r="G344" s="545" t="str">
        <f t="shared" si="27"/>
        <v xml:space="preserve">B2010.10 </v>
      </c>
      <c r="H344" s="544" t="s">
        <v>468</v>
      </c>
      <c r="I344" s="543" t="s">
        <v>469</v>
      </c>
      <c r="J344" s="552"/>
      <c r="K344" s="552"/>
      <c r="L344" s="551"/>
      <c r="M344" s="540">
        <f t="shared" si="26"/>
        <v>0</v>
      </c>
    </row>
    <row r="345" spans="2:13" ht="15.75" outlineLevel="4">
      <c r="B345" s="529"/>
      <c r="E345" s="547"/>
      <c r="F345" s="546"/>
      <c r="G345" s="545" t="str">
        <f t="shared" si="27"/>
        <v xml:space="preserve">B2010.10 </v>
      </c>
      <c r="H345" s="544" t="s">
        <v>470</v>
      </c>
      <c r="I345" s="543" t="s">
        <v>471</v>
      </c>
      <c r="J345" s="552"/>
      <c r="K345" s="552"/>
      <c r="L345" s="551"/>
      <c r="M345" s="540">
        <f t="shared" si="26"/>
        <v>0</v>
      </c>
    </row>
    <row r="346" spans="2:13" ht="15.75" outlineLevel="4">
      <c r="B346" s="529"/>
      <c r="E346" s="547"/>
      <c r="F346" s="546"/>
      <c r="G346" s="545" t="str">
        <f t="shared" si="27"/>
        <v xml:space="preserve">B2010.10 </v>
      </c>
      <c r="H346" s="544" t="s">
        <v>472</v>
      </c>
      <c r="I346" s="543" t="s">
        <v>473</v>
      </c>
      <c r="J346" s="552"/>
      <c r="K346" s="552"/>
      <c r="L346" s="551"/>
      <c r="M346" s="540">
        <f t="shared" si="26"/>
        <v>0</v>
      </c>
    </row>
    <row r="347" spans="2:13" ht="15.75" outlineLevel="4">
      <c r="B347" s="529"/>
      <c r="E347" s="547"/>
      <c r="F347" s="546"/>
      <c r="G347" s="545" t="str">
        <f t="shared" si="27"/>
        <v xml:space="preserve">B2010.10 </v>
      </c>
      <c r="H347" s="544" t="s">
        <v>474</v>
      </c>
      <c r="I347" s="543" t="s">
        <v>475</v>
      </c>
      <c r="J347" s="552"/>
      <c r="K347" s="552"/>
      <c r="L347" s="551"/>
      <c r="M347" s="540">
        <f t="shared" si="26"/>
        <v>0</v>
      </c>
    </row>
    <row r="348" spans="2:13" ht="15.75" outlineLevel="3">
      <c r="B348" s="529"/>
      <c r="E348" s="538" t="s">
        <v>476</v>
      </c>
      <c r="F348" s="537" t="s">
        <v>477</v>
      </c>
      <c r="G348" s="536"/>
      <c r="H348" s="535" t="s">
        <v>85</v>
      </c>
      <c r="I348" s="534" t="s">
        <v>85</v>
      </c>
      <c r="J348" s="533"/>
      <c r="K348" s="533"/>
      <c r="L348" s="532" t="str">
        <f>IF(J348&lt;&gt;0,SUMIF(G:G,E348,M:M)/J348,"")</f>
        <v/>
      </c>
      <c r="M348" s="531">
        <f>IF(J348="",SUMIF(G:G,E348,M:M),J348*L348)</f>
        <v>0</v>
      </c>
    </row>
    <row r="349" spans="2:13" ht="15.75" outlineLevel="4">
      <c r="B349" s="529"/>
      <c r="E349" s="547"/>
      <c r="F349" s="546"/>
      <c r="G349" s="545" t="str">
        <f>E348</f>
        <v xml:space="preserve">B2010.20 </v>
      </c>
      <c r="H349" s="544" t="s">
        <v>86</v>
      </c>
      <c r="I349" s="543" t="s">
        <v>87</v>
      </c>
      <c r="J349" s="552"/>
      <c r="K349" s="552"/>
      <c r="L349" s="551"/>
      <c r="M349" s="540">
        <f t="shared" ref="M349:M355" si="28">J349*L349</f>
        <v>0</v>
      </c>
    </row>
    <row r="350" spans="2:13" ht="15.75" outlineLevel="4">
      <c r="B350" s="529"/>
      <c r="E350" s="547"/>
      <c r="F350" s="546"/>
      <c r="G350" s="545" t="str">
        <f t="shared" ref="G350:G355" si="29">G349</f>
        <v xml:space="preserve">B2010.20 </v>
      </c>
      <c r="H350" s="544" t="s">
        <v>89</v>
      </c>
      <c r="I350" s="543" t="s">
        <v>90</v>
      </c>
      <c r="J350" s="552"/>
      <c r="K350" s="552"/>
      <c r="L350" s="551"/>
      <c r="M350" s="540">
        <f t="shared" si="28"/>
        <v>0</v>
      </c>
    </row>
    <row r="351" spans="2:13" ht="15.75" outlineLevel="4">
      <c r="B351" s="529"/>
      <c r="E351" s="547"/>
      <c r="F351" s="546"/>
      <c r="G351" s="545" t="str">
        <f t="shared" si="29"/>
        <v xml:space="preserve">B2010.20 </v>
      </c>
      <c r="H351" s="544" t="s">
        <v>91</v>
      </c>
      <c r="I351" s="543" t="s">
        <v>92</v>
      </c>
      <c r="J351" s="552"/>
      <c r="K351" s="552"/>
      <c r="L351" s="551"/>
      <c r="M351" s="540">
        <f t="shared" si="28"/>
        <v>0</v>
      </c>
    </row>
    <row r="352" spans="2:13" ht="15.75" outlineLevel="4">
      <c r="B352" s="529"/>
      <c r="E352" s="547"/>
      <c r="F352" s="546"/>
      <c r="G352" s="545" t="str">
        <f t="shared" si="29"/>
        <v xml:space="preserve">B2010.20 </v>
      </c>
      <c r="H352" s="544" t="s">
        <v>478</v>
      </c>
      <c r="I352" s="543" t="s">
        <v>479</v>
      </c>
      <c r="J352" s="552"/>
      <c r="K352" s="552"/>
      <c r="L352" s="551"/>
      <c r="M352" s="540">
        <f t="shared" si="28"/>
        <v>0</v>
      </c>
    </row>
    <row r="353" spans="2:14" ht="15.75" outlineLevel="4">
      <c r="B353" s="529"/>
      <c r="E353" s="547"/>
      <c r="F353" s="546"/>
      <c r="G353" s="545" t="str">
        <f t="shared" si="29"/>
        <v xml:space="preserve">B2010.20 </v>
      </c>
      <c r="H353" s="544" t="s">
        <v>294</v>
      </c>
      <c r="I353" s="543" t="s">
        <v>295</v>
      </c>
      <c r="J353" s="552"/>
      <c r="K353" s="552"/>
      <c r="L353" s="551"/>
      <c r="M353" s="540">
        <f t="shared" si="28"/>
        <v>0</v>
      </c>
    </row>
    <row r="354" spans="2:14" ht="15.75" outlineLevel="4">
      <c r="B354" s="529"/>
      <c r="E354" s="547"/>
      <c r="F354" s="546"/>
      <c r="G354" s="545" t="str">
        <f t="shared" si="29"/>
        <v xml:space="preserve">B2010.20 </v>
      </c>
      <c r="H354" s="544" t="s">
        <v>333</v>
      </c>
      <c r="I354" s="543" t="s">
        <v>334</v>
      </c>
      <c r="J354" s="552"/>
      <c r="K354" s="552"/>
      <c r="L354" s="551"/>
      <c r="M354" s="540">
        <f t="shared" si="28"/>
        <v>0</v>
      </c>
    </row>
    <row r="355" spans="2:14" ht="15.75" outlineLevel="4">
      <c r="B355" s="529"/>
      <c r="E355" s="547"/>
      <c r="F355" s="546"/>
      <c r="G355" s="545" t="str">
        <f t="shared" si="29"/>
        <v xml:space="preserve">B2010.20 </v>
      </c>
      <c r="H355" s="544" t="s">
        <v>337</v>
      </c>
      <c r="I355" s="543" t="s">
        <v>338</v>
      </c>
      <c r="J355" s="552"/>
      <c r="K355" s="552"/>
      <c r="L355" s="551"/>
      <c r="M355" s="540">
        <f t="shared" si="28"/>
        <v>0</v>
      </c>
    </row>
    <row r="356" spans="2:14" ht="15.75" outlineLevel="3">
      <c r="B356" s="529"/>
      <c r="E356" s="538" t="s">
        <v>480</v>
      </c>
      <c r="F356" s="537" t="s">
        <v>481</v>
      </c>
      <c r="G356" s="536"/>
      <c r="H356" s="535" t="s">
        <v>85</v>
      </c>
      <c r="I356" s="534" t="s">
        <v>85</v>
      </c>
      <c r="J356" s="533"/>
      <c r="K356" s="533"/>
      <c r="L356" s="532" t="str">
        <f>IF(J356&lt;&gt;0,SUMIF(G:G,E356,M:M)/J356,"")</f>
        <v/>
      </c>
      <c r="M356" s="531">
        <f>IF(J356="",SUMIF(G:G,E356,M:M),J356*L356)</f>
        <v>0</v>
      </c>
    </row>
    <row r="357" spans="2:14" ht="15.75" outlineLevel="4">
      <c r="B357" s="529"/>
      <c r="E357" s="547"/>
      <c r="F357" s="546"/>
      <c r="G357" s="545" t="str">
        <f>E356</f>
        <v xml:space="preserve">B2010.30 </v>
      </c>
      <c r="H357" s="544" t="s">
        <v>150</v>
      </c>
      <c r="I357" s="543" t="s">
        <v>151</v>
      </c>
      <c r="J357" s="552"/>
      <c r="K357" s="552"/>
      <c r="L357" s="551"/>
      <c r="M357" s="540">
        <f>J357*L357</f>
        <v>0</v>
      </c>
      <c r="N357" s="539"/>
    </row>
    <row r="358" spans="2:14" ht="15.75" outlineLevel="3">
      <c r="B358" s="529"/>
      <c r="E358" s="538" t="s">
        <v>482</v>
      </c>
      <c r="F358" s="537" t="s">
        <v>483</v>
      </c>
      <c r="G358" s="536"/>
      <c r="H358" s="535" t="s">
        <v>85</v>
      </c>
      <c r="I358" s="534" t="s">
        <v>85</v>
      </c>
      <c r="J358" s="533"/>
      <c r="K358" s="533"/>
      <c r="L358" s="532" t="str">
        <f>IF(J358&lt;&gt;0,SUMIF(G:G,E358,M:M)/J358,"")</f>
        <v/>
      </c>
      <c r="M358" s="531">
        <f>IF(J358="",SUMIF(G:G,E358,M:M),J358*L358)</f>
        <v>0</v>
      </c>
    </row>
    <row r="359" spans="2:14" ht="15.75" outlineLevel="4">
      <c r="B359" s="529"/>
      <c r="E359" s="547"/>
      <c r="F359" s="546"/>
      <c r="G359" s="545" t="str">
        <f>E358</f>
        <v xml:space="preserve">B2010.40 </v>
      </c>
      <c r="H359" s="544" t="s">
        <v>484</v>
      </c>
      <c r="I359" s="543" t="s">
        <v>485</v>
      </c>
      <c r="J359" s="552"/>
      <c r="K359" s="552"/>
      <c r="L359" s="551"/>
      <c r="M359" s="540">
        <f>J359*L359</f>
        <v>0</v>
      </c>
    </row>
    <row r="360" spans="2:14" ht="15.75" outlineLevel="4">
      <c r="B360" s="529"/>
      <c r="E360" s="547"/>
      <c r="F360" s="546"/>
      <c r="G360" s="545" t="str">
        <f>G359</f>
        <v xml:space="preserve">B2010.40 </v>
      </c>
      <c r="H360" s="544" t="s">
        <v>486</v>
      </c>
      <c r="I360" s="543" t="s">
        <v>487</v>
      </c>
      <c r="J360" s="552"/>
      <c r="K360" s="552"/>
      <c r="L360" s="551"/>
      <c r="M360" s="540">
        <f>J360*L360</f>
        <v>0</v>
      </c>
    </row>
    <row r="361" spans="2:14" ht="15.75" outlineLevel="4">
      <c r="B361" s="529"/>
      <c r="E361" s="547"/>
      <c r="F361" s="546"/>
      <c r="G361" s="545" t="str">
        <f>G360</f>
        <v xml:space="preserve">B2010.40 </v>
      </c>
      <c r="H361" s="544" t="s">
        <v>488</v>
      </c>
      <c r="I361" s="543" t="s">
        <v>489</v>
      </c>
      <c r="J361" s="552"/>
      <c r="K361" s="552"/>
      <c r="L361" s="551"/>
      <c r="M361" s="540">
        <f>J361*L361</f>
        <v>0</v>
      </c>
    </row>
    <row r="362" spans="2:14" ht="15.75" outlineLevel="4">
      <c r="B362" s="529"/>
      <c r="E362" s="547"/>
      <c r="F362" s="546"/>
      <c r="G362" s="545" t="str">
        <f>G361</f>
        <v xml:space="preserve">B2010.40 </v>
      </c>
      <c r="H362" s="544" t="s">
        <v>490</v>
      </c>
      <c r="I362" s="543" t="s">
        <v>491</v>
      </c>
      <c r="J362" s="552"/>
      <c r="K362" s="552"/>
      <c r="L362" s="551"/>
      <c r="M362" s="540">
        <f>J362*L362</f>
        <v>0</v>
      </c>
    </row>
    <row r="363" spans="2:14" ht="15.75" outlineLevel="4">
      <c r="B363" s="529"/>
      <c r="E363" s="547"/>
      <c r="F363" s="546"/>
      <c r="G363" s="545" t="str">
        <f>G362</f>
        <v xml:space="preserve">B2010.40 </v>
      </c>
      <c r="H363" s="544" t="s">
        <v>492</v>
      </c>
      <c r="I363" s="543" t="s">
        <v>493</v>
      </c>
      <c r="J363" s="552"/>
      <c r="K363" s="552"/>
      <c r="L363" s="551"/>
      <c r="M363" s="540">
        <f>J363*L363</f>
        <v>0</v>
      </c>
    </row>
    <row r="364" spans="2:14" ht="15.75" outlineLevel="3">
      <c r="B364" s="529"/>
      <c r="E364" s="538" t="s">
        <v>494</v>
      </c>
      <c r="F364" s="537" t="s">
        <v>495</v>
      </c>
      <c r="G364" s="536"/>
      <c r="H364" s="535" t="s">
        <v>85</v>
      </c>
      <c r="I364" s="534" t="s">
        <v>85</v>
      </c>
      <c r="J364" s="533"/>
      <c r="K364" s="533"/>
      <c r="L364" s="532" t="str">
        <f>IF(J364&lt;&gt;0,SUMIF(G:G,E364,M:M)/J364,"")</f>
        <v/>
      </c>
      <c r="M364" s="531">
        <f>IF(J364="",SUMIF(G:G,E364,M:M),J364*L364)</f>
        <v>0</v>
      </c>
    </row>
    <row r="365" spans="2:14" ht="15.75" outlineLevel="4">
      <c r="B365" s="529"/>
      <c r="E365" s="547"/>
      <c r="F365" s="546"/>
      <c r="G365" s="545" t="str">
        <f>E364</f>
        <v xml:space="preserve">B2010.50 </v>
      </c>
      <c r="H365" s="544" t="s">
        <v>86</v>
      </c>
      <c r="I365" s="543" t="s">
        <v>87</v>
      </c>
      <c r="J365" s="552"/>
      <c r="K365" s="552"/>
      <c r="L365" s="551"/>
      <c r="M365" s="540">
        <f t="shared" ref="M365:M371" si="30">J365*L365</f>
        <v>0</v>
      </c>
    </row>
    <row r="366" spans="2:14" ht="15.75" outlineLevel="4">
      <c r="B366" s="529"/>
      <c r="E366" s="547"/>
      <c r="F366" s="546"/>
      <c r="G366" s="545" t="str">
        <f t="shared" ref="G366:G371" si="31">G365</f>
        <v xml:space="preserve">B2010.50 </v>
      </c>
      <c r="H366" s="544" t="s">
        <v>89</v>
      </c>
      <c r="I366" s="543" t="s">
        <v>90</v>
      </c>
      <c r="J366" s="552"/>
      <c r="K366" s="552"/>
      <c r="L366" s="551"/>
      <c r="M366" s="540">
        <f t="shared" si="30"/>
        <v>0</v>
      </c>
    </row>
    <row r="367" spans="2:14" ht="15.75" outlineLevel="4">
      <c r="B367" s="529"/>
      <c r="E367" s="547"/>
      <c r="F367" s="546"/>
      <c r="G367" s="545" t="str">
        <f t="shared" si="31"/>
        <v xml:space="preserve">B2010.50 </v>
      </c>
      <c r="H367" s="544" t="s">
        <v>91</v>
      </c>
      <c r="I367" s="543" t="s">
        <v>92</v>
      </c>
      <c r="J367" s="552"/>
      <c r="K367" s="552"/>
      <c r="L367" s="551"/>
      <c r="M367" s="540">
        <f t="shared" si="30"/>
        <v>0</v>
      </c>
    </row>
    <row r="368" spans="2:14" ht="15.75" outlineLevel="4">
      <c r="B368" s="529"/>
      <c r="E368" s="547"/>
      <c r="F368" s="546"/>
      <c r="G368" s="545" t="str">
        <f t="shared" si="31"/>
        <v xml:space="preserve">B2010.50 </v>
      </c>
      <c r="H368" s="544" t="s">
        <v>478</v>
      </c>
      <c r="I368" s="543" t="s">
        <v>479</v>
      </c>
      <c r="J368" s="552"/>
      <c r="K368" s="552"/>
      <c r="L368" s="551"/>
      <c r="M368" s="540">
        <f t="shared" si="30"/>
        <v>0</v>
      </c>
    </row>
    <row r="369" spans="2:13" ht="15.75" outlineLevel="4">
      <c r="B369" s="529"/>
      <c r="E369" s="547"/>
      <c r="F369" s="546"/>
      <c r="G369" s="545" t="str">
        <f t="shared" si="31"/>
        <v xml:space="preserve">B2010.50 </v>
      </c>
      <c r="H369" s="544" t="s">
        <v>294</v>
      </c>
      <c r="I369" s="543" t="s">
        <v>295</v>
      </c>
      <c r="J369" s="552"/>
      <c r="K369" s="552"/>
      <c r="L369" s="551"/>
      <c r="M369" s="540">
        <f t="shared" si="30"/>
        <v>0</v>
      </c>
    </row>
    <row r="370" spans="2:13" ht="15.75" outlineLevel="4">
      <c r="B370" s="529"/>
      <c r="E370" s="547"/>
      <c r="F370" s="546"/>
      <c r="G370" s="545" t="str">
        <f t="shared" si="31"/>
        <v xml:space="preserve">B2010.50 </v>
      </c>
      <c r="H370" s="544" t="s">
        <v>333</v>
      </c>
      <c r="I370" s="543" t="s">
        <v>334</v>
      </c>
      <c r="J370" s="552"/>
      <c r="K370" s="552"/>
      <c r="L370" s="551"/>
      <c r="M370" s="540">
        <f t="shared" si="30"/>
        <v>0</v>
      </c>
    </row>
    <row r="371" spans="2:13" ht="15.75" outlineLevel="4">
      <c r="B371" s="529"/>
      <c r="E371" s="547"/>
      <c r="F371" s="546"/>
      <c r="G371" s="545" t="str">
        <f t="shared" si="31"/>
        <v xml:space="preserve">B2010.50 </v>
      </c>
      <c r="H371" s="544" t="s">
        <v>337</v>
      </c>
      <c r="I371" s="543" t="s">
        <v>338</v>
      </c>
      <c r="J371" s="552"/>
      <c r="K371" s="552"/>
      <c r="L371" s="551"/>
      <c r="M371" s="540">
        <f t="shared" si="30"/>
        <v>0</v>
      </c>
    </row>
    <row r="372" spans="2:13" ht="15.75" outlineLevel="3">
      <c r="B372" s="529"/>
      <c r="E372" s="538" t="s">
        <v>496</v>
      </c>
      <c r="F372" s="537" t="s">
        <v>497</v>
      </c>
      <c r="G372" s="536"/>
      <c r="H372" s="535" t="s">
        <v>85</v>
      </c>
      <c r="I372" s="534" t="s">
        <v>85</v>
      </c>
      <c r="J372" s="533"/>
      <c r="K372" s="533"/>
      <c r="L372" s="532" t="str">
        <f>IF(J372&lt;&gt;0,SUMIF(G:G,E372,M:M)/J372,"")</f>
        <v/>
      </c>
      <c r="M372" s="531">
        <f>IF(J372="",SUMIF(G:G,E372,M:M),J372*L372)</f>
        <v>0</v>
      </c>
    </row>
    <row r="373" spans="2:13" ht="15.75" outlineLevel="4">
      <c r="B373" s="529"/>
      <c r="E373" s="547"/>
      <c r="F373" s="546"/>
      <c r="G373" s="545" t="str">
        <f>E372</f>
        <v xml:space="preserve">B2010.60 </v>
      </c>
      <c r="H373" s="544" t="s">
        <v>89</v>
      </c>
      <c r="I373" s="543" t="s">
        <v>90</v>
      </c>
      <c r="J373" s="552"/>
      <c r="K373" s="552"/>
      <c r="L373" s="551"/>
      <c r="M373" s="540">
        <f>J373*L373</f>
        <v>0</v>
      </c>
    </row>
    <row r="374" spans="2:13" ht="15.75" outlineLevel="4">
      <c r="B374" s="529"/>
      <c r="E374" s="547"/>
      <c r="F374" s="546"/>
      <c r="G374" s="545" t="str">
        <f>G373</f>
        <v xml:space="preserve">B2010.60 </v>
      </c>
      <c r="H374" s="544" t="s">
        <v>91</v>
      </c>
      <c r="I374" s="543" t="s">
        <v>92</v>
      </c>
      <c r="J374" s="552"/>
      <c r="K374" s="552"/>
      <c r="L374" s="551"/>
      <c r="M374" s="540">
        <f>J374*L374</f>
        <v>0</v>
      </c>
    </row>
    <row r="375" spans="2:13" ht="15.75" outlineLevel="4">
      <c r="B375" s="529"/>
      <c r="E375" s="547"/>
      <c r="F375" s="546"/>
      <c r="G375" s="545" t="str">
        <f>G374</f>
        <v xml:space="preserve">B2010.60 </v>
      </c>
      <c r="H375" s="544" t="s">
        <v>498</v>
      </c>
      <c r="I375" s="543" t="s">
        <v>499</v>
      </c>
      <c r="J375" s="552"/>
      <c r="K375" s="552"/>
      <c r="L375" s="551"/>
      <c r="M375" s="540">
        <f>J375*L375</f>
        <v>0</v>
      </c>
    </row>
    <row r="376" spans="2:13" ht="15.75" outlineLevel="3">
      <c r="B376" s="529"/>
      <c r="E376" s="538" t="s">
        <v>500</v>
      </c>
      <c r="F376" s="537" t="s">
        <v>501</v>
      </c>
      <c r="G376" s="536"/>
      <c r="H376" s="535" t="s">
        <v>85</v>
      </c>
      <c r="I376" s="534" t="s">
        <v>85</v>
      </c>
      <c r="J376" s="533"/>
      <c r="K376" s="533"/>
      <c r="L376" s="532" t="str">
        <f>IF(J376&lt;&gt;0,SUMIF(G:G,E376,M:M)/J376,"")</f>
        <v/>
      </c>
      <c r="M376" s="531">
        <f>IF(J376="",SUMIF(G:G,E376,M:M),J376*L376)</f>
        <v>0</v>
      </c>
    </row>
    <row r="377" spans="2:13" ht="15.75" outlineLevel="4">
      <c r="B377" s="529"/>
      <c r="E377" s="547"/>
      <c r="F377" s="546"/>
      <c r="G377" s="545" t="str">
        <f>E376</f>
        <v xml:space="preserve">B2010.80 </v>
      </c>
      <c r="H377" s="544" t="s">
        <v>361</v>
      </c>
      <c r="I377" s="543" t="s">
        <v>362</v>
      </c>
      <c r="J377" s="552"/>
      <c r="K377" s="552"/>
      <c r="L377" s="551"/>
      <c r="M377" s="540">
        <f t="shared" ref="M377:M382" si="32">J377*L377</f>
        <v>0</v>
      </c>
    </row>
    <row r="378" spans="2:13" ht="15.75" outlineLevel="4">
      <c r="B378" s="529"/>
      <c r="E378" s="547"/>
      <c r="F378" s="546"/>
      <c r="G378" s="545" t="str">
        <f>G377</f>
        <v xml:space="preserve">B2010.80 </v>
      </c>
      <c r="H378" s="544" t="s">
        <v>502</v>
      </c>
      <c r="I378" s="543" t="s">
        <v>503</v>
      </c>
      <c r="J378" s="552"/>
      <c r="K378" s="552"/>
      <c r="L378" s="551"/>
      <c r="M378" s="540">
        <f t="shared" si="32"/>
        <v>0</v>
      </c>
    </row>
    <row r="379" spans="2:13" ht="15.75" outlineLevel="4">
      <c r="B379" s="529"/>
      <c r="E379" s="547"/>
      <c r="F379" s="546"/>
      <c r="G379" s="545" t="str">
        <f>G378</f>
        <v xml:space="preserve">B2010.80 </v>
      </c>
      <c r="H379" s="550" t="s">
        <v>157</v>
      </c>
      <c r="I379" s="543" t="s">
        <v>158</v>
      </c>
      <c r="J379" s="552"/>
      <c r="K379" s="552"/>
      <c r="L379" s="551"/>
      <c r="M379" s="540">
        <f t="shared" si="32"/>
        <v>0</v>
      </c>
    </row>
    <row r="380" spans="2:13" ht="15.75" outlineLevel="4">
      <c r="B380" s="529"/>
      <c r="E380" s="547"/>
      <c r="F380" s="546"/>
      <c r="G380" s="545" t="str">
        <f>G379</f>
        <v xml:space="preserve">B2010.80 </v>
      </c>
      <c r="H380" s="550" t="s">
        <v>363</v>
      </c>
      <c r="I380" s="543" t="s">
        <v>364</v>
      </c>
      <c r="J380" s="552"/>
      <c r="K380" s="552"/>
      <c r="L380" s="551"/>
      <c r="M380" s="540">
        <f t="shared" si="32"/>
        <v>0</v>
      </c>
    </row>
    <row r="381" spans="2:13" ht="15.75" outlineLevel="4">
      <c r="B381" s="529"/>
      <c r="E381" s="547"/>
      <c r="F381" s="546"/>
      <c r="G381" s="545" t="str">
        <f>G380</f>
        <v xml:space="preserve">B2010.80 </v>
      </c>
      <c r="H381" s="544" t="s">
        <v>105</v>
      </c>
      <c r="I381" s="543" t="s">
        <v>156</v>
      </c>
      <c r="J381" s="552"/>
      <c r="K381" s="552"/>
      <c r="L381" s="551"/>
      <c r="M381" s="540">
        <f t="shared" si="32"/>
        <v>0</v>
      </c>
    </row>
    <row r="382" spans="2:13" ht="15.75" outlineLevel="4">
      <c r="B382" s="529"/>
      <c r="E382" s="547"/>
      <c r="F382" s="546"/>
      <c r="G382" s="545" t="str">
        <f>G381</f>
        <v xml:space="preserve">B2010.80 </v>
      </c>
      <c r="H382" s="544" t="s">
        <v>504</v>
      </c>
      <c r="I382" s="543" t="s">
        <v>370</v>
      </c>
      <c r="J382" s="552"/>
      <c r="K382" s="552"/>
      <c r="L382" s="551"/>
      <c r="M382" s="540">
        <f t="shared" si="32"/>
        <v>0</v>
      </c>
    </row>
    <row r="383" spans="2:13" ht="15.75" outlineLevel="3">
      <c r="B383" s="529"/>
      <c r="E383" s="538" t="s">
        <v>505</v>
      </c>
      <c r="F383" s="537" t="s">
        <v>506</v>
      </c>
      <c r="G383" s="536"/>
      <c r="H383" s="535" t="s">
        <v>85</v>
      </c>
      <c r="I383" s="534" t="s">
        <v>85</v>
      </c>
      <c r="J383" s="533"/>
      <c r="K383" s="533"/>
      <c r="L383" s="532" t="str">
        <f>IF(J383&lt;&gt;0,SUMIF(G:G,E383,M:M)/J383,"")</f>
        <v/>
      </c>
      <c r="M383" s="531">
        <f>IF(J383="",SUMIF(G:G,E383,M:M),J383*L383)</f>
        <v>0</v>
      </c>
    </row>
    <row r="384" spans="2:13" ht="15.75" outlineLevel="4">
      <c r="B384" s="529"/>
      <c r="E384" s="528"/>
      <c r="F384" s="527"/>
      <c r="G384" s="526" t="str">
        <f>E383</f>
        <v xml:space="preserve">B2010.90 </v>
      </c>
      <c r="H384" s="530" t="s">
        <v>507</v>
      </c>
      <c r="I384" s="524" t="s">
        <v>85</v>
      </c>
      <c r="J384" s="571"/>
      <c r="K384" s="571"/>
      <c r="L384" s="570"/>
      <c r="M384" s="521">
        <f>J384*L384</f>
        <v>0</v>
      </c>
    </row>
    <row r="385" spans="2:13" ht="15.75" outlineLevel="4">
      <c r="B385" s="529"/>
      <c r="E385" s="528"/>
      <c r="F385" s="527"/>
      <c r="G385" s="526" t="str">
        <f>G384</f>
        <v xml:space="preserve">B2010.90 </v>
      </c>
      <c r="H385" s="530" t="s">
        <v>508</v>
      </c>
      <c r="I385" s="524" t="s">
        <v>509</v>
      </c>
      <c r="J385" s="571"/>
      <c r="K385" s="571"/>
      <c r="L385" s="570"/>
      <c r="M385" s="521">
        <f>J385*L385</f>
        <v>0</v>
      </c>
    </row>
    <row r="386" spans="2:13" ht="15.75" outlineLevel="4">
      <c r="B386" s="529"/>
      <c r="E386" s="528"/>
      <c r="F386" s="527"/>
      <c r="G386" s="526" t="str">
        <f>G385</f>
        <v xml:space="preserve">B2010.90 </v>
      </c>
      <c r="H386" s="530" t="s">
        <v>510</v>
      </c>
      <c r="I386" s="524" t="s">
        <v>511</v>
      </c>
      <c r="J386" s="571"/>
      <c r="K386" s="571"/>
      <c r="L386" s="570"/>
      <c r="M386" s="521">
        <f>J386*L386</f>
        <v>0</v>
      </c>
    </row>
    <row r="387" spans="2:13" ht="15.75" outlineLevel="4">
      <c r="B387" s="529"/>
      <c r="E387" s="528"/>
      <c r="F387" s="527"/>
      <c r="G387" s="526" t="str">
        <f>G386</f>
        <v xml:space="preserve">B2010.90 </v>
      </c>
      <c r="H387" s="530" t="s">
        <v>512</v>
      </c>
      <c r="I387" s="524" t="s">
        <v>85</v>
      </c>
      <c r="J387" s="571"/>
      <c r="K387" s="571"/>
      <c r="L387" s="570"/>
      <c r="M387" s="521">
        <f>J387*L387</f>
        <v>0</v>
      </c>
    </row>
    <row r="388" spans="2:13" s="553" customFormat="1" ht="17.25" customHeight="1" outlineLevel="2">
      <c r="B388" s="561"/>
      <c r="C388" s="560"/>
      <c r="D388" s="560" t="s">
        <v>513</v>
      </c>
      <c r="E388" s="560" t="s">
        <v>514</v>
      </c>
      <c r="F388" s="560"/>
      <c r="G388" s="559"/>
      <c r="H388" s="558" t="s">
        <v>85</v>
      </c>
      <c r="I388" s="557" t="s">
        <v>515</v>
      </c>
      <c r="J388" s="556"/>
      <c r="K388" s="556"/>
      <c r="L388" s="555" t="str">
        <f>IF(J388&lt;&gt;0,SUMIF(E:E,"B2020*",M:M)/J388,"")</f>
        <v/>
      </c>
      <c r="M388" s="554">
        <f>IF(J388="",SUMIF(E:E,"B2020*",M:M),L388*J388)</f>
        <v>0</v>
      </c>
    </row>
    <row r="389" spans="2:13" ht="15.75" outlineLevel="3">
      <c r="B389" s="529"/>
      <c r="E389" s="538" t="s">
        <v>516</v>
      </c>
      <c r="F389" s="537" t="s">
        <v>517</v>
      </c>
      <c r="G389" s="536"/>
      <c r="H389" s="535" t="s">
        <v>85</v>
      </c>
      <c r="I389" s="534" t="s">
        <v>85</v>
      </c>
      <c r="J389" s="533"/>
      <c r="K389" s="533"/>
      <c r="L389" s="532" t="str">
        <f>IF(J389&lt;&gt;0,SUMIF(G:G,E389,M:M)/J389,"")</f>
        <v/>
      </c>
      <c r="M389" s="531">
        <f>IF(J389="",SUMIF(G:G,E389,M:M),J389*L389)</f>
        <v>0</v>
      </c>
    </row>
    <row r="390" spans="2:13" ht="15.75" outlineLevel="4">
      <c r="B390" s="529"/>
      <c r="E390" s="547"/>
      <c r="F390" s="546"/>
      <c r="G390" s="545" t="str">
        <f>E389</f>
        <v xml:space="preserve">B2020.10 </v>
      </c>
      <c r="H390" s="544" t="s">
        <v>518</v>
      </c>
      <c r="I390" s="543" t="s">
        <v>515</v>
      </c>
      <c r="J390" s="552"/>
      <c r="K390" s="552"/>
      <c r="L390" s="551"/>
      <c r="M390" s="540">
        <f>J390*L390</f>
        <v>0</v>
      </c>
    </row>
    <row r="391" spans="2:13" ht="15.75" outlineLevel="4">
      <c r="B391" s="529"/>
      <c r="E391" s="547"/>
      <c r="F391" s="546"/>
      <c r="G391" s="545" t="str">
        <f>G390</f>
        <v xml:space="preserve">B2020.10 </v>
      </c>
      <c r="H391" s="544" t="s">
        <v>519</v>
      </c>
      <c r="I391" s="543" t="s">
        <v>520</v>
      </c>
      <c r="J391" s="552"/>
      <c r="K391" s="552"/>
      <c r="L391" s="551"/>
      <c r="M391" s="540">
        <f>J391*L391</f>
        <v>0</v>
      </c>
    </row>
    <row r="392" spans="2:13" ht="15.75" outlineLevel="4">
      <c r="B392" s="529"/>
      <c r="E392" s="547"/>
      <c r="F392" s="546"/>
      <c r="G392" s="545" t="str">
        <f>G391</f>
        <v xml:space="preserve">B2020.10 </v>
      </c>
      <c r="H392" s="544" t="s">
        <v>521</v>
      </c>
      <c r="I392" s="543" t="s">
        <v>522</v>
      </c>
      <c r="J392" s="552"/>
      <c r="K392" s="552"/>
      <c r="L392" s="551"/>
      <c r="M392" s="540">
        <f>J392*L392</f>
        <v>0</v>
      </c>
    </row>
    <row r="393" spans="2:13" ht="15.75" outlineLevel="3">
      <c r="B393" s="529"/>
      <c r="E393" s="538" t="s">
        <v>523</v>
      </c>
      <c r="F393" s="537" t="s">
        <v>524</v>
      </c>
      <c r="G393" s="536"/>
      <c r="H393" s="535" t="s">
        <v>85</v>
      </c>
      <c r="I393" s="534" t="s">
        <v>85</v>
      </c>
      <c r="J393" s="533"/>
      <c r="K393" s="533"/>
      <c r="L393" s="532" t="str">
        <f>IF(J393&lt;&gt;0,SUMIF(G:G,E393,M:M)/J393,"")</f>
        <v/>
      </c>
      <c r="M393" s="531">
        <f>IF(J393="",SUMIF(G:G,E393,M:M),J393*L393)</f>
        <v>0</v>
      </c>
    </row>
    <row r="394" spans="2:13" ht="15.75" outlineLevel="4">
      <c r="B394" s="529"/>
      <c r="E394" s="547"/>
      <c r="F394" s="546"/>
      <c r="G394" s="545" t="str">
        <f>E393</f>
        <v xml:space="preserve">B2020.20 </v>
      </c>
      <c r="H394" s="544" t="s">
        <v>525</v>
      </c>
      <c r="I394" s="543" t="s">
        <v>515</v>
      </c>
      <c r="J394" s="552"/>
      <c r="K394" s="552"/>
      <c r="L394" s="551"/>
      <c r="M394" s="540">
        <f>J394*L394</f>
        <v>0</v>
      </c>
    </row>
    <row r="395" spans="2:13" ht="15.75" outlineLevel="3">
      <c r="B395" s="529"/>
      <c r="E395" s="538" t="s">
        <v>526</v>
      </c>
      <c r="F395" s="537" t="s">
        <v>527</v>
      </c>
      <c r="G395" s="536"/>
      <c r="H395" s="535" t="s">
        <v>85</v>
      </c>
      <c r="I395" s="534" t="s">
        <v>85</v>
      </c>
      <c r="J395" s="533"/>
      <c r="K395" s="533"/>
      <c r="L395" s="532" t="str">
        <f>IF(J395&lt;&gt;0,SUMIF(G:G,E395,M:M)/J395,"")</f>
        <v/>
      </c>
      <c r="M395" s="531">
        <f>IF(J395="",SUMIF(G:G,E395,M:M),J395*L395)</f>
        <v>0</v>
      </c>
    </row>
    <row r="396" spans="2:13" ht="15.75" outlineLevel="4">
      <c r="B396" s="529"/>
      <c r="E396" s="547"/>
      <c r="F396" s="546"/>
      <c r="G396" s="545" t="str">
        <f>E395</f>
        <v>B2020.30</v>
      </c>
      <c r="H396" s="544" t="s">
        <v>528</v>
      </c>
      <c r="I396" s="543" t="s">
        <v>529</v>
      </c>
      <c r="J396" s="552"/>
      <c r="K396" s="552"/>
      <c r="L396" s="551"/>
      <c r="M396" s="540">
        <f>J396*L396</f>
        <v>0</v>
      </c>
    </row>
    <row r="397" spans="2:13" ht="15.75" outlineLevel="3">
      <c r="B397" s="529"/>
      <c r="E397" s="538" t="s">
        <v>530</v>
      </c>
      <c r="F397" s="537" t="s">
        <v>531</v>
      </c>
      <c r="G397" s="536"/>
      <c r="H397" s="535" t="s">
        <v>85</v>
      </c>
      <c r="I397" s="534" t="s">
        <v>85</v>
      </c>
      <c r="J397" s="533"/>
      <c r="K397" s="533"/>
      <c r="L397" s="532" t="str">
        <f>IF(J397&lt;&gt;0,SUMIF(G:G,E397,M:M)/J397,"")</f>
        <v/>
      </c>
      <c r="M397" s="531">
        <f>IF(J397="",SUMIF(G:G,E397,M:M),J397*L397)</f>
        <v>0</v>
      </c>
    </row>
    <row r="398" spans="2:13" ht="15.75" outlineLevel="4">
      <c r="B398" s="529"/>
      <c r="E398" s="528"/>
      <c r="F398" s="527"/>
      <c r="G398" s="526" t="str">
        <f>E397</f>
        <v xml:space="preserve">B2020.50 </v>
      </c>
      <c r="H398" s="530" t="s">
        <v>532</v>
      </c>
      <c r="I398" s="524" t="s">
        <v>533</v>
      </c>
      <c r="J398" s="571"/>
      <c r="K398" s="571"/>
      <c r="L398" s="570"/>
      <c r="M398" s="521">
        <f t="shared" ref="M398:M412" si="33">J398*L398</f>
        <v>0</v>
      </c>
    </row>
    <row r="399" spans="2:13" ht="30.75" customHeight="1" outlineLevel="4">
      <c r="B399" s="529"/>
      <c r="E399" s="528"/>
      <c r="F399" s="527"/>
      <c r="G399" s="526" t="str">
        <f t="shared" ref="G399:G412" si="34">G398</f>
        <v xml:space="preserve">B2020.50 </v>
      </c>
      <c r="H399" s="530" t="s">
        <v>534</v>
      </c>
      <c r="I399" s="524" t="s">
        <v>535</v>
      </c>
      <c r="J399" s="571"/>
      <c r="K399" s="571"/>
      <c r="L399" s="570"/>
      <c r="M399" s="521">
        <f t="shared" si="33"/>
        <v>0</v>
      </c>
    </row>
    <row r="400" spans="2:13" ht="15.75" outlineLevel="4">
      <c r="B400" s="529"/>
      <c r="E400" s="528"/>
      <c r="F400" s="527"/>
      <c r="G400" s="526" t="str">
        <f t="shared" si="34"/>
        <v xml:space="preserve">B2020.50 </v>
      </c>
      <c r="H400" s="530" t="s">
        <v>536</v>
      </c>
      <c r="I400" s="524" t="s">
        <v>537</v>
      </c>
      <c r="J400" s="571"/>
      <c r="K400" s="571"/>
      <c r="L400" s="570"/>
      <c r="M400" s="521">
        <f t="shared" si="33"/>
        <v>0</v>
      </c>
    </row>
    <row r="401" spans="2:14" ht="15.75" outlineLevel="4">
      <c r="B401" s="529"/>
      <c r="E401" s="528"/>
      <c r="F401" s="527"/>
      <c r="G401" s="526" t="str">
        <f t="shared" si="34"/>
        <v xml:space="preserve">B2020.50 </v>
      </c>
      <c r="H401" s="530" t="s">
        <v>538</v>
      </c>
      <c r="I401" s="524" t="s">
        <v>539</v>
      </c>
      <c r="J401" s="571"/>
      <c r="K401" s="571"/>
      <c r="L401" s="570"/>
      <c r="M401" s="521">
        <f t="shared" si="33"/>
        <v>0</v>
      </c>
    </row>
    <row r="402" spans="2:14" ht="28.5" outlineLevel="4">
      <c r="B402" s="529"/>
      <c r="E402" s="528"/>
      <c r="F402" s="527"/>
      <c r="G402" s="526" t="str">
        <f t="shared" si="34"/>
        <v xml:space="preserve">B2020.50 </v>
      </c>
      <c r="H402" s="530" t="s">
        <v>540</v>
      </c>
      <c r="I402" s="524" t="s">
        <v>541</v>
      </c>
      <c r="J402" s="571"/>
      <c r="K402" s="571"/>
      <c r="L402" s="570"/>
      <c r="M402" s="521">
        <f t="shared" si="33"/>
        <v>0</v>
      </c>
    </row>
    <row r="403" spans="2:14" ht="15.75" outlineLevel="4">
      <c r="B403" s="529"/>
      <c r="E403" s="528"/>
      <c r="F403" s="527"/>
      <c r="G403" s="526" t="str">
        <f t="shared" si="34"/>
        <v xml:space="preserve">B2020.50 </v>
      </c>
      <c r="H403" s="530" t="s">
        <v>542</v>
      </c>
      <c r="I403" s="524" t="s">
        <v>543</v>
      </c>
      <c r="J403" s="571"/>
      <c r="K403" s="571"/>
      <c r="L403" s="570"/>
      <c r="M403" s="521">
        <f t="shared" si="33"/>
        <v>0</v>
      </c>
    </row>
    <row r="404" spans="2:14" ht="15.75" outlineLevel="4">
      <c r="B404" s="529"/>
      <c r="E404" s="528"/>
      <c r="F404" s="527"/>
      <c r="G404" s="526" t="str">
        <f t="shared" si="34"/>
        <v xml:space="preserve">B2020.50 </v>
      </c>
      <c r="H404" s="530" t="s">
        <v>544</v>
      </c>
      <c r="I404" s="524" t="s">
        <v>545</v>
      </c>
      <c r="J404" s="571"/>
      <c r="K404" s="571"/>
      <c r="L404" s="570"/>
      <c r="M404" s="521">
        <f t="shared" si="33"/>
        <v>0</v>
      </c>
    </row>
    <row r="405" spans="2:14" ht="15.75" outlineLevel="4">
      <c r="B405" s="529"/>
      <c r="E405" s="528"/>
      <c r="F405" s="527"/>
      <c r="G405" s="526" t="str">
        <f t="shared" si="34"/>
        <v xml:space="preserve">B2020.50 </v>
      </c>
      <c r="H405" s="530" t="s">
        <v>546</v>
      </c>
      <c r="I405" s="524" t="s">
        <v>547</v>
      </c>
      <c r="J405" s="571"/>
      <c r="K405" s="571"/>
      <c r="L405" s="570"/>
      <c r="M405" s="521">
        <f t="shared" si="33"/>
        <v>0</v>
      </c>
    </row>
    <row r="406" spans="2:14" ht="15.75" outlineLevel="4">
      <c r="B406" s="529"/>
      <c r="E406" s="528"/>
      <c r="F406" s="527"/>
      <c r="G406" s="526" t="str">
        <f t="shared" si="34"/>
        <v xml:space="preserve">B2020.50 </v>
      </c>
      <c r="H406" s="530" t="s">
        <v>548</v>
      </c>
      <c r="I406" s="524" t="s">
        <v>549</v>
      </c>
      <c r="J406" s="571"/>
      <c r="K406" s="571"/>
      <c r="L406" s="570"/>
      <c r="M406" s="521">
        <f t="shared" si="33"/>
        <v>0</v>
      </c>
    </row>
    <row r="407" spans="2:14" ht="15.75" outlineLevel="4">
      <c r="B407" s="529"/>
      <c r="E407" s="528"/>
      <c r="F407" s="527"/>
      <c r="G407" s="526" t="str">
        <f t="shared" si="34"/>
        <v xml:space="preserve">B2020.50 </v>
      </c>
      <c r="H407" s="530" t="s">
        <v>550</v>
      </c>
      <c r="I407" s="524" t="s">
        <v>551</v>
      </c>
      <c r="J407" s="571"/>
      <c r="K407" s="571"/>
      <c r="L407" s="570"/>
      <c r="M407" s="521">
        <f t="shared" si="33"/>
        <v>0</v>
      </c>
    </row>
    <row r="408" spans="2:14" ht="15.75" outlineLevel="4">
      <c r="B408" s="529"/>
      <c r="E408" s="528"/>
      <c r="F408" s="527"/>
      <c r="G408" s="526" t="str">
        <f t="shared" si="34"/>
        <v xml:space="preserve">B2020.50 </v>
      </c>
      <c r="H408" s="530" t="s">
        <v>552</v>
      </c>
      <c r="I408" s="524" t="s">
        <v>553</v>
      </c>
      <c r="J408" s="571"/>
      <c r="K408" s="571"/>
      <c r="L408" s="570"/>
      <c r="M408" s="521">
        <f t="shared" si="33"/>
        <v>0</v>
      </c>
    </row>
    <row r="409" spans="2:14" ht="15.75" outlineLevel="4">
      <c r="B409" s="529"/>
      <c r="E409" s="528"/>
      <c r="F409" s="527"/>
      <c r="G409" s="526" t="str">
        <f t="shared" si="34"/>
        <v xml:space="preserve">B2020.50 </v>
      </c>
      <c r="H409" s="530" t="s">
        <v>554</v>
      </c>
      <c r="I409" s="524" t="s">
        <v>555</v>
      </c>
      <c r="J409" s="571"/>
      <c r="K409" s="571"/>
      <c r="L409" s="570"/>
      <c r="M409" s="521">
        <f t="shared" si="33"/>
        <v>0</v>
      </c>
    </row>
    <row r="410" spans="2:14" ht="28.5" outlineLevel="4">
      <c r="B410" s="529"/>
      <c r="E410" s="528"/>
      <c r="F410" s="527"/>
      <c r="G410" s="526" t="str">
        <f t="shared" si="34"/>
        <v xml:space="preserve">B2020.50 </v>
      </c>
      <c r="H410" s="530" t="s">
        <v>556</v>
      </c>
      <c r="I410" s="524" t="s">
        <v>85</v>
      </c>
      <c r="J410" s="571"/>
      <c r="K410" s="571"/>
      <c r="L410" s="570"/>
      <c r="M410" s="521">
        <f t="shared" si="33"/>
        <v>0</v>
      </c>
    </row>
    <row r="411" spans="2:14" ht="15.75" outlineLevel="4">
      <c r="B411" s="529"/>
      <c r="E411" s="528"/>
      <c r="F411" s="527"/>
      <c r="G411" s="526" t="str">
        <f t="shared" si="34"/>
        <v xml:space="preserve">B2020.50 </v>
      </c>
      <c r="H411" s="530" t="s">
        <v>557</v>
      </c>
      <c r="I411" s="524" t="s">
        <v>558</v>
      </c>
      <c r="J411" s="571"/>
      <c r="K411" s="571"/>
      <c r="L411" s="570"/>
      <c r="M411" s="521">
        <f t="shared" si="33"/>
        <v>0</v>
      </c>
    </row>
    <row r="412" spans="2:14" ht="15.75" outlineLevel="4">
      <c r="B412" s="529"/>
      <c r="E412" s="528"/>
      <c r="F412" s="527"/>
      <c r="G412" s="526" t="str">
        <f t="shared" si="34"/>
        <v xml:space="preserve">B2020.50 </v>
      </c>
      <c r="H412" s="530" t="s">
        <v>559</v>
      </c>
      <c r="I412" s="524" t="s">
        <v>560</v>
      </c>
      <c r="J412" s="571"/>
      <c r="K412" s="571"/>
      <c r="L412" s="570"/>
      <c r="M412" s="521">
        <f t="shared" si="33"/>
        <v>0</v>
      </c>
    </row>
    <row r="413" spans="2:14" s="553" customFormat="1" ht="17.25" customHeight="1" outlineLevel="2">
      <c r="B413" s="561"/>
      <c r="C413" s="560"/>
      <c r="D413" s="560" t="s">
        <v>561</v>
      </c>
      <c r="E413" s="560" t="s">
        <v>562</v>
      </c>
      <c r="F413" s="560"/>
      <c r="G413" s="559"/>
      <c r="H413" s="558" t="s">
        <v>85</v>
      </c>
      <c r="I413" s="557" t="s">
        <v>85</v>
      </c>
      <c r="J413" s="556"/>
      <c r="K413" s="556"/>
      <c r="L413" s="555" t="str">
        <f>IF(J413&lt;&gt;0,SUMIF(E:E,"B2050*",M:M)/J413,"")</f>
        <v/>
      </c>
      <c r="M413" s="554">
        <f>IF(J413="",SUMIF(E:E,"B2050*",M:M),L413*J413)</f>
        <v>0</v>
      </c>
    </row>
    <row r="414" spans="2:14" ht="15.75" outlineLevel="3">
      <c r="B414" s="529"/>
      <c r="E414" s="538" t="s">
        <v>563</v>
      </c>
      <c r="F414" s="537" t="s">
        <v>564</v>
      </c>
      <c r="G414" s="536"/>
      <c r="H414" s="535" t="s">
        <v>85</v>
      </c>
      <c r="I414" s="534" t="s">
        <v>85</v>
      </c>
      <c r="J414" s="533"/>
      <c r="K414" s="533"/>
      <c r="L414" s="532" t="str">
        <f>IF(J414&lt;&gt;0,SUMIF(G:G,E414,M:M)/J414,"")</f>
        <v/>
      </c>
      <c r="M414" s="531">
        <f>IF(J414="",SUMIF(G:G,E414,M:M),J414*L414)</f>
        <v>0</v>
      </c>
    </row>
    <row r="415" spans="2:14" ht="15.75" outlineLevel="4">
      <c r="B415" s="529"/>
      <c r="E415" s="547"/>
      <c r="F415" s="546"/>
      <c r="G415" s="545" t="str">
        <f>E414</f>
        <v xml:space="preserve">B2050.10 </v>
      </c>
      <c r="H415" s="544" t="s">
        <v>565</v>
      </c>
      <c r="I415" s="543" t="s">
        <v>566</v>
      </c>
      <c r="J415" s="552"/>
      <c r="K415" s="552"/>
      <c r="L415" s="551"/>
      <c r="M415" s="540">
        <f t="shared" ref="M415:M421" si="35">J415*L415</f>
        <v>0</v>
      </c>
      <c r="N415" s="539"/>
    </row>
    <row r="416" spans="2:14" ht="15.75" outlineLevel="4">
      <c r="B416" s="529"/>
      <c r="E416" s="547"/>
      <c r="F416" s="546"/>
      <c r="G416" s="545" t="str">
        <f t="shared" ref="G416:G421" si="36">G415</f>
        <v xml:space="preserve">B2050.10 </v>
      </c>
      <c r="H416" s="544" t="s">
        <v>567</v>
      </c>
      <c r="I416" s="543" t="s">
        <v>568</v>
      </c>
      <c r="J416" s="552"/>
      <c r="K416" s="552"/>
      <c r="L416" s="551"/>
      <c r="M416" s="540">
        <f t="shared" si="35"/>
        <v>0</v>
      </c>
      <c r="N416" s="539"/>
    </row>
    <row r="417" spans="2:14" ht="15.75" outlineLevel="4">
      <c r="B417" s="529"/>
      <c r="E417" s="547"/>
      <c r="F417" s="546"/>
      <c r="G417" s="545" t="str">
        <f t="shared" si="36"/>
        <v xml:space="preserve">B2050.10 </v>
      </c>
      <c r="H417" s="544" t="s">
        <v>569</v>
      </c>
      <c r="I417" s="543" t="s">
        <v>570</v>
      </c>
      <c r="J417" s="552"/>
      <c r="K417" s="552"/>
      <c r="L417" s="551"/>
      <c r="M417" s="540">
        <f t="shared" si="35"/>
        <v>0</v>
      </c>
      <c r="N417" s="539"/>
    </row>
    <row r="418" spans="2:14" ht="15.75" outlineLevel="4">
      <c r="B418" s="529"/>
      <c r="E418" s="547"/>
      <c r="F418" s="546"/>
      <c r="G418" s="545" t="str">
        <f t="shared" si="36"/>
        <v xml:space="preserve">B2050.10 </v>
      </c>
      <c r="H418" s="544" t="s">
        <v>571</v>
      </c>
      <c r="I418" s="543" t="s">
        <v>572</v>
      </c>
      <c r="J418" s="552"/>
      <c r="K418" s="552"/>
      <c r="L418" s="551"/>
      <c r="M418" s="540">
        <f t="shared" si="35"/>
        <v>0</v>
      </c>
      <c r="N418" s="539"/>
    </row>
    <row r="419" spans="2:14" ht="15.75" outlineLevel="4">
      <c r="B419" s="529"/>
      <c r="E419" s="547"/>
      <c r="F419" s="546"/>
      <c r="G419" s="545" t="str">
        <f t="shared" si="36"/>
        <v xml:space="preserve">B2050.10 </v>
      </c>
      <c r="H419" s="544" t="s">
        <v>573</v>
      </c>
      <c r="I419" s="543" t="s">
        <v>574</v>
      </c>
      <c r="J419" s="552"/>
      <c r="K419" s="552"/>
      <c r="L419" s="551"/>
      <c r="M419" s="540">
        <f t="shared" si="35"/>
        <v>0</v>
      </c>
      <c r="N419" s="539"/>
    </row>
    <row r="420" spans="2:14" ht="15.75" outlineLevel="4">
      <c r="B420" s="529"/>
      <c r="E420" s="547"/>
      <c r="F420" s="546"/>
      <c r="G420" s="545" t="str">
        <f t="shared" si="36"/>
        <v xml:space="preserve">B2050.10 </v>
      </c>
      <c r="H420" s="544" t="s">
        <v>575</v>
      </c>
      <c r="I420" s="543" t="s">
        <v>576</v>
      </c>
      <c r="J420" s="552"/>
      <c r="K420" s="552"/>
      <c r="L420" s="551"/>
      <c r="M420" s="540">
        <f t="shared" si="35"/>
        <v>0</v>
      </c>
      <c r="N420" s="539"/>
    </row>
    <row r="421" spans="2:14" ht="15.75" outlineLevel="4">
      <c r="B421" s="529"/>
      <c r="E421" s="547"/>
      <c r="F421" s="546"/>
      <c r="G421" s="545" t="str">
        <f t="shared" si="36"/>
        <v xml:space="preserve">B2050.10 </v>
      </c>
      <c r="H421" s="544" t="s">
        <v>577</v>
      </c>
      <c r="I421" s="543" t="s">
        <v>578</v>
      </c>
      <c r="J421" s="552"/>
      <c r="K421" s="552"/>
      <c r="L421" s="551"/>
      <c r="M421" s="540">
        <f t="shared" si="35"/>
        <v>0</v>
      </c>
      <c r="N421" s="539"/>
    </row>
    <row r="422" spans="2:14" ht="15.75" outlineLevel="3">
      <c r="B422" s="529"/>
      <c r="E422" s="538" t="s">
        <v>579</v>
      </c>
      <c r="F422" s="537" t="s">
        <v>580</v>
      </c>
      <c r="G422" s="536"/>
      <c r="H422" s="535" t="s">
        <v>85</v>
      </c>
      <c r="I422" s="534" t="s">
        <v>85</v>
      </c>
      <c r="J422" s="533"/>
      <c r="K422" s="533"/>
      <c r="L422" s="532" t="str">
        <f>IF(J422&lt;&gt;0,SUMIF(G:G,E422,M:M)/J422,"")</f>
        <v/>
      </c>
      <c r="M422" s="531">
        <f>IF(J422="",SUMIF(G:G,E422,M:M),J422*L422)</f>
        <v>0</v>
      </c>
    </row>
    <row r="423" spans="2:14" ht="15.75" outlineLevel="4">
      <c r="B423" s="529"/>
      <c r="E423" s="599"/>
      <c r="F423" s="546"/>
      <c r="G423" s="545" t="str">
        <f>E422</f>
        <v xml:space="preserve">B2050.20 </v>
      </c>
      <c r="H423" s="544" t="s">
        <v>581</v>
      </c>
      <c r="I423" s="543" t="s">
        <v>582</v>
      </c>
      <c r="J423" s="552"/>
      <c r="K423" s="552"/>
      <c r="L423" s="551"/>
      <c r="M423" s="540">
        <f>J423*L423</f>
        <v>0</v>
      </c>
    </row>
    <row r="424" spans="2:14" ht="15.75" outlineLevel="3">
      <c r="B424" s="529"/>
      <c r="E424" s="538" t="s">
        <v>583</v>
      </c>
      <c r="F424" s="537" t="s">
        <v>584</v>
      </c>
      <c r="G424" s="536"/>
      <c r="H424" s="535" t="s">
        <v>85</v>
      </c>
      <c r="I424" s="534" t="s">
        <v>85</v>
      </c>
      <c r="J424" s="533"/>
      <c r="K424" s="533"/>
      <c r="L424" s="532" t="str">
        <f>IF(J424&lt;&gt;0,SUMIF(G:G,E424,M:M)/J424,"")</f>
        <v/>
      </c>
      <c r="M424" s="531">
        <f>IF(J424="",SUMIF(G:G,E424,M:M),J424*L424)</f>
        <v>0</v>
      </c>
    </row>
    <row r="425" spans="2:14" ht="15.75" outlineLevel="4">
      <c r="B425" s="529"/>
      <c r="E425" s="547"/>
      <c r="F425" s="546"/>
      <c r="G425" s="545" t="str">
        <f>E424</f>
        <v>B2050.30</v>
      </c>
      <c r="H425" s="544" t="s">
        <v>585</v>
      </c>
      <c r="I425" s="543" t="s">
        <v>586</v>
      </c>
      <c r="J425" s="552"/>
      <c r="K425" s="552"/>
      <c r="L425" s="551"/>
      <c r="M425" s="540">
        <f t="shared" ref="M425:M431" si="37">J425*L425</f>
        <v>0</v>
      </c>
    </row>
    <row r="426" spans="2:14" ht="15.75" outlineLevel="4">
      <c r="B426" s="529"/>
      <c r="E426" s="547"/>
      <c r="F426" s="546"/>
      <c r="G426" s="545" t="str">
        <f t="shared" ref="G426:G431" si="38">G425</f>
        <v>B2050.30</v>
      </c>
      <c r="H426" s="544" t="s">
        <v>587</v>
      </c>
      <c r="I426" s="543" t="s">
        <v>588</v>
      </c>
      <c r="J426" s="552"/>
      <c r="K426" s="552"/>
      <c r="L426" s="551"/>
      <c r="M426" s="540">
        <f t="shared" si="37"/>
        <v>0</v>
      </c>
    </row>
    <row r="427" spans="2:14" ht="15.75" outlineLevel="4">
      <c r="B427" s="529"/>
      <c r="E427" s="547"/>
      <c r="F427" s="546"/>
      <c r="G427" s="545" t="str">
        <f t="shared" si="38"/>
        <v>B2050.30</v>
      </c>
      <c r="H427" s="550" t="s">
        <v>589</v>
      </c>
      <c r="I427" s="543" t="s">
        <v>590</v>
      </c>
      <c r="J427" s="552"/>
      <c r="K427" s="552"/>
      <c r="L427" s="551"/>
      <c r="M427" s="540">
        <f t="shared" si="37"/>
        <v>0</v>
      </c>
    </row>
    <row r="428" spans="2:14" ht="15.75" outlineLevel="4">
      <c r="B428" s="529"/>
      <c r="E428" s="547"/>
      <c r="F428" s="546"/>
      <c r="G428" s="545" t="str">
        <f t="shared" si="38"/>
        <v>B2050.30</v>
      </c>
      <c r="H428" s="550" t="s">
        <v>591</v>
      </c>
      <c r="I428" s="543" t="s">
        <v>592</v>
      </c>
      <c r="J428" s="552"/>
      <c r="K428" s="552"/>
      <c r="L428" s="551"/>
      <c r="M428" s="540">
        <f t="shared" si="37"/>
        <v>0</v>
      </c>
    </row>
    <row r="429" spans="2:14" ht="28.5" outlineLevel="4">
      <c r="B429" s="529"/>
      <c r="E429" s="547"/>
      <c r="F429" s="546"/>
      <c r="G429" s="545" t="str">
        <f t="shared" si="38"/>
        <v>B2050.30</v>
      </c>
      <c r="H429" s="550" t="s">
        <v>593</v>
      </c>
      <c r="I429" s="543" t="s">
        <v>594</v>
      </c>
      <c r="J429" s="552"/>
      <c r="K429" s="552"/>
      <c r="L429" s="551"/>
      <c r="M429" s="540">
        <f t="shared" si="37"/>
        <v>0</v>
      </c>
    </row>
    <row r="430" spans="2:14" ht="28.5" outlineLevel="4">
      <c r="B430" s="529"/>
      <c r="E430" s="547"/>
      <c r="F430" s="546"/>
      <c r="G430" s="545" t="str">
        <f t="shared" si="38"/>
        <v>B2050.30</v>
      </c>
      <c r="H430" s="550" t="s">
        <v>595</v>
      </c>
      <c r="I430" s="543" t="s">
        <v>596</v>
      </c>
      <c r="J430" s="552"/>
      <c r="K430" s="552"/>
      <c r="L430" s="551"/>
      <c r="M430" s="540">
        <f t="shared" si="37"/>
        <v>0</v>
      </c>
    </row>
    <row r="431" spans="2:14" ht="15.75" outlineLevel="4">
      <c r="B431" s="529"/>
      <c r="E431" s="547"/>
      <c r="F431" s="546"/>
      <c r="G431" s="545" t="str">
        <f t="shared" si="38"/>
        <v>B2050.30</v>
      </c>
      <c r="H431" s="544" t="s">
        <v>597</v>
      </c>
      <c r="I431" s="543" t="s">
        <v>598</v>
      </c>
      <c r="J431" s="552"/>
      <c r="K431" s="552"/>
      <c r="L431" s="551"/>
      <c r="M431" s="540">
        <f t="shared" si="37"/>
        <v>0</v>
      </c>
    </row>
    <row r="432" spans="2:14" ht="15.75" outlineLevel="3">
      <c r="B432" s="529"/>
      <c r="E432" s="538" t="s">
        <v>599</v>
      </c>
      <c r="F432" s="537" t="s">
        <v>600</v>
      </c>
      <c r="G432" s="536"/>
      <c r="H432" s="535" t="s">
        <v>85</v>
      </c>
      <c r="I432" s="534" t="s">
        <v>85</v>
      </c>
      <c r="J432" s="533"/>
      <c r="K432" s="533"/>
      <c r="L432" s="532" t="str">
        <f>IF(J432&lt;&gt;0,SUMIF(G:G,E432,M:M)/J432,"")</f>
        <v/>
      </c>
      <c r="M432" s="531">
        <f>IF(J432="",SUMIF(G:G,E432,M:M),J432*L432)</f>
        <v>0</v>
      </c>
    </row>
    <row r="433" spans="2:13" ht="15.75" outlineLevel="4">
      <c r="B433" s="529"/>
      <c r="E433" s="547"/>
      <c r="F433" s="546"/>
      <c r="G433" s="545" t="str">
        <f>E432</f>
        <v xml:space="preserve">B2050.40 </v>
      </c>
      <c r="H433" s="544" t="s">
        <v>601</v>
      </c>
      <c r="I433" s="543" t="s">
        <v>602</v>
      </c>
      <c r="J433" s="552"/>
      <c r="K433" s="552"/>
      <c r="L433" s="551"/>
      <c r="M433" s="540">
        <f t="shared" ref="M433:M445" si="39">J433*L433</f>
        <v>0</v>
      </c>
    </row>
    <row r="434" spans="2:13" ht="15.75" outlineLevel="4">
      <c r="B434" s="529"/>
      <c r="E434" s="547"/>
      <c r="F434" s="546"/>
      <c r="G434" s="545" t="str">
        <f t="shared" ref="G434:G445" si="40">G433</f>
        <v xml:space="preserve">B2050.40 </v>
      </c>
      <c r="H434" s="544" t="s">
        <v>603</v>
      </c>
      <c r="I434" s="543" t="s">
        <v>604</v>
      </c>
      <c r="J434" s="552"/>
      <c r="K434" s="552"/>
      <c r="L434" s="551"/>
      <c r="M434" s="540">
        <f t="shared" si="39"/>
        <v>0</v>
      </c>
    </row>
    <row r="435" spans="2:13" ht="15.75" outlineLevel="4">
      <c r="B435" s="529"/>
      <c r="E435" s="547"/>
      <c r="F435" s="546"/>
      <c r="G435" s="545" t="str">
        <f t="shared" si="40"/>
        <v xml:space="preserve">B2050.40 </v>
      </c>
      <c r="H435" s="544" t="s">
        <v>605</v>
      </c>
      <c r="I435" s="543" t="s">
        <v>606</v>
      </c>
      <c r="J435" s="552"/>
      <c r="K435" s="552"/>
      <c r="L435" s="551"/>
      <c r="M435" s="540">
        <f t="shared" si="39"/>
        <v>0</v>
      </c>
    </row>
    <row r="436" spans="2:13" ht="28.5" outlineLevel="4">
      <c r="B436" s="529"/>
      <c r="E436" s="547"/>
      <c r="F436" s="546"/>
      <c r="G436" s="545" t="str">
        <f t="shared" si="40"/>
        <v xml:space="preserve">B2050.40 </v>
      </c>
      <c r="H436" s="544" t="s">
        <v>607</v>
      </c>
      <c r="I436" s="543" t="s">
        <v>608</v>
      </c>
      <c r="J436" s="552"/>
      <c r="K436" s="552"/>
      <c r="L436" s="551"/>
      <c r="M436" s="540">
        <f t="shared" si="39"/>
        <v>0</v>
      </c>
    </row>
    <row r="437" spans="2:13" ht="15.75" outlineLevel="4">
      <c r="B437" s="529"/>
      <c r="E437" s="547"/>
      <c r="F437" s="546"/>
      <c r="G437" s="545" t="str">
        <f t="shared" si="40"/>
        <v xml:space="preserve">B2050.40 </v>
      </c>
      <c r="H437" s="544" t="s">
        <v>609</v>
      </c>
      <c r="I437" s="543" t="s">
        <v>610</v>
      </c>
      <c r="J437" s="552"/>
      <c r="K437" s="552"/>
      <c r="L437" s="551"/>
      <c r="M437" s="540">
        <f t="shared" si="39"/>
        <v>0</v>
      </c>
    </row>
    <row r="438" spans="2:13" ht="15.75" outlineLevel="4">
      <c r="B438" s="529"/>
      <c r="E438" s="547"/>
      <c r="F438" s="546"/>
      <c r="G438" s="545" t="str">
        <f t="shared" si="40"/>
        <v xml:space="preserve">B2050.40 </v>
      </c>
      <c r="H438" s="544" t="s">
        <v>544</v>
      </c>
      <c r="I438" s="543" t="s">
        <v>545</v>
      </c>
      <c r="J438" s="552"/>
      <c r="K438" s="552"/>
      <c r="L438" s="551"/>
      <c r="M438" s="540">
        <f t="shared" si="39"/>
        <v>0</v>
      </c>
    </row>
    <row r="439" spans="2:13" ht="15.75" outlineLevel="4">
      <c r="B439" s="529"/>
      <c r="E439" s="547"/>
      <c r="F439" s="546"/>
      <c r="G439" s="545" t="str">
        <f t="shared" si="40"/>
        <v xml:space="preserve">B2050.40 </v>
      </c>
      <c r="H439" s="544" t="s">
        <v>611</v>
      </c>
      <c r="I439" s="543" t="s">
        <v>612</v>
      </c>
      <c r="J439" s="552"/>
      <c r="K439" s="552"/>
      <c r="L439" s="551"/>
      <c r="M439" s="540">
        <f t="shared" si="39"/>
        <v>0</v>
      </c>
    </row>
    <row r="440" spans="2:13" ht="15.75" outlineLevel="4">
      <c r="B440" s="529"/>
      <c r="E440" s="547"/>
      <c r="F440" s="546"/>
      <c r="G440" s="545" t="str">
        <f t="shared" si="40"/>
        <v xml:space="preserve">B2050.40 </v>
      </c>
      <c r="H440" s="544" t="s">
        <v>548</v>
      </c>
      <c r="I440" s="543" t="s">
        <v>549</v>
      </c>
      <c r="J440" s="552"/>
      <c r="K440" s="552"/>
      <c r="L440" s="551"/>
      <c r="M440" s="540">
        <f t="shared" si="39"/>
        <v>0</v>
      </c>
    </row>
    <row r="441" spans="2:13" ht="15.75" outlineLevel="4">
      <c r="B441" s="529"/>
      <c r="E441" s="547"/>
      <c r="F441" s="546"/>
      <c r="G441" s="545" t="str">
        <f t="shared" si="40"/>
        <v xml:space="preserve">B2050.40 </v>
      </c>
      <c r="H441" s="544" t="s">
        <v>550</v>
      </c>
      <c r="I441" s="543" t="s">
        <v>551</v>
      </c>
      <c r="J441" s="552"/>
      <c r="K441" s="552"/>
      <c r="L441" s="551"/>
      <c r="M441" s="540">
        <f t="shared" si="39"/>
        <v>0</v>
      </c>
    </row>
    <row r="442" spans="2:13" ht="15.75" outlineLevel="4">
      <c r="B442" s="529"/>
      <c r="E442" s="547"/>
      <c r="F442" s="546"/>
      <c r="G442" s="545" t="str">
        <f t="shared" si="40"/>
        <v xml:space="preserve">B2050.40 </v>
      </c>
      <c r="H442" s="544" t="s">
        <v>613</v>
      </c>
      <c r="I442" s="543" t="s">
        <v>614</v>
      </c>
      <c r="J442" s="552"/>
      <c r="K442" s="552"/>
      <c r="L442" s="551"/>
      <c r="M442" s="540">
        <f t="shared" si="39"/>
        <v>0</v>
      </c>
    </row>
    <row r="443" spans="2:13" ht="15.75" outlineLevel="4">
      <c r="B443" s="529"/>
      <c r="E443" s="547"/>
      <c r="F443" s="546"/>
      <c r="G443" s="545" t="str">
        <f t="shared" si="40"/>
        <v xml:space="preserve">B2050.40 </v>
      </c>
      <c r="H443" s="544" t="s">
        <v>615</v>
      </c>
      <c r="I443" s="543" t="s">
        <v>616</v>
      </c>
      <c r="J443" s="552"/>
      <c r="K443" s="552"/>
      <c r="L443" s="551"/>
      <c r="M443" s="540">
        <f t="shared" si="39"/>
        <v>0</v>
      </c>
    </row>
    <row r="444" spans="2:13" ht="15.75" outlineLevel="4">
      <c r="B444" s="529"/>
      <c r="E444" s="547"/>
      <c r="F444" s="546"/>
      <c r="G444" s="545" t="str">
        <f t="shared" si="40"/>
        <v xml:space="preserve">B2050.40 </v>
      </c>
      <c r="H444" s="544" t="s">
        <v>617</v>
      </c>
      <c r="I444" s="543" t="s">
        <v>618</v>
      </c>
      <c r="J444" s="552"/>
      <c r="K444" s="552"/>
      <c r="L444" s="551"/>
      <c r="M444" s="540">
        <f t="shared" si="39"/>
        <v>0</v>
      </c>
    </row>
    <row r="445" spans="2:13" ht="15.75" outlineLevel="4">
      <c r="B445" s="529"/>
      <c r="E445" s="547"/>
      <c r="F445" s="546"/>
      <c r="G445" s="545" t="str">
        <f t="shared" si="40"/>
        <v xml:space="preserve">B2050.40 </v>
      </c>
      <c r="H445" s="544" t="s">
        <v>619</v>
      </c>
      <c r="I445" s="543" t="s">
        <v>620</v>
      </c>
      <c r="J445" s="552"/>
      <c r="K445" s="552"/>
      <c r="L445" s="551"/>
      <c r="M445" s="540">
        <f t="shared" si="39"/>
        <v>0</v>
      </c>
    </row>
    <row r="446" spans="2:13" ht="15.75" outlineLevel="3">
      <c r="B446" s="529"/>
      <c r="E446" s="538" t="s">
        <v>621</v>
      </c>
      <c r="F446" s="537" t="s">
        <v>622</v>
      </c>
      <c r="G446" s="536"/>
      <c r="H446" s="535" t="s">
        <v>85</v>
      </c>
      <c r="I446" s="534" t="s">
        <v>85</v>
      </c>
      <c r="J446" s="533"/>
      <c r="K446" s="533"/>
      <c r="L446" s="532" t="str">
        <f>IF(J446&lt;&gt;0,SUMIF(G:G,E446,M:M)/J446,"")</f>
        <v/>
      </c>
      <c r="M446" s="531">
        <f>IF(J446="",SUMIF(G:G,E446,M:M),J446*L446)</f>
        <v>0</v>
      </c>
    </row>
    <row r="447" spans="2:13" ht="15.75" outlineLevel="4">
      <c r="B447" s="529"/>
      <c r="E447" s="547"/>
      <c r="F447" s="546"/>
      <c r="G447" s="545" t="str">
        <f>E446</f>
        <v xml:space="preserve">B2050.60 </v>
      </c>
      <c r="H447" s="544" t="s">
        <v>623</v>
      </c>
      <c r="I447" s="543" t="s">
        <v>586</v>
      </c>
      <c r="J447" s="552"/>
      <c r="K447" s="552"/>
      <c r="L447" s="551"/>
      <c r="M447" s="540">
        <f>J447*L447</f>
        <v>0</v>
      </c>
    </row>
    <row r="448" spans="2:13" ht="15.75" outlineLevel="4">
      <c r="B448" s="529"/>
      <c r="E448" s="547"/>
      <c r="F448" s="546"/>
      <c r="G448" s="545" t="str">
        <f>G447</f>
        <v xml:space="preserve">B2050.60 </v>
      </c>
      <c r="H448" s="544" t="s">
        <v>624</v>
      </c>
      <c r="I448" s="543" t="s">
        <v>625</v>
      </c>
      <c r="J448" s="552"/>
      <c r="K448" s="552"/>
      <c r="L448" s="551"/>
      <c r="M448" s="540">
        <f>J448*L448</f>
        <v>0</v>
      </c>
    </row>
    <row r="449" spans="2:13" ht="15.75" outlineLevel="3">
      <c r="B449" s="529"/>
      <c r="E449" s="538" t="s">
        <v>626</v>
      </c>
      <c r="F449" s="537" t="s">
        <v>627</v>
      </c>
      <c r="G449" s="536"/>
      <c r="H449" s="535" t="s">
        <v>85</v>
      </c>
      <c r="I449" s="534" t="s">
        <v>85</v>
      </c>
      <c r="J449" s="533"/>
      <c r="K449" s="533"/>
      <c r="L449" s="532" t="str">
        <f>IF(J449&lt;&gt;0,SUMIF(G:G,E449,M:M)/J449,"")</f>
        <v/>
      </c>
      <c r="M449" s="531">
        <f>IF(J449="",SUMIF(G:G,E449,M:M),J449*L449)</f>
        <v>0</v>
      </c>
    </row>
    <row r="450" spans="2:13" ht="15.75" outlineLevel="4">
      <c r="B450" s="529"/>
      <c r="E450" s="547"/>
      <c r="F450" s="546"/>
      <c r="G450" s="545" t="str">
        <f>E449</f>
        <v xml:space="preserve">B2050.70 </v>
      </c>
      <c r="H450" s="544" t="s">
        <v>628</v>
      </c>
      <c r="I450" s="543" t="s">
        <v>629</v>
      </c>
      <c r="J450" s="552"/>
      <c r="K450" s="552"/>
      <c r="L450" s="551"/>
      <c r="M450" s="540">
        <f>J450*L450</f>
        <v>0</v>
      </c>
    </row>
    <row r="451" spans="2:13" ht="15.75" outlineLevel="3">
      <c r="B451" s="529"/>
      <c r="E451" s="538" t="s">
        <v>630</v>
      </c>
      <c r="F451" s="537" t="s">
        <v>631</v>
      </c>
      <c r="G451" s="536"/>
      <c r="H451" s="535" t="s">
        <v>85</v>
      </c>
      <c r="I451" s="534" t="s">
        <v>85</v>
      </c>
      <c r="J451" s="533"/>
      <c r="K451" s="533"/>
      <c r="L451" s="532" t="str">
        <f>IF(J451&lt;&gt;0,SUMIF(G:G,E451,M:M)/J451,"")</f>
        <v/>
      </c>
      <c r="M451" s="531">
        <f>IF(J451="",SUMIF(G:G,E451,M:M),J451*L451)</f>
        <v>0</v>
      </c>
    </row>
    <row r="452" spans="2:13" ht="15.75" outlineLevel="4">
      <c r="B452" s="529"/>
      <c r="E452" s="528"/>
      <c r="F452" s="527"/>
      <c r="G452" s="526" t="str">
        <f>E451</f>
        <v xml:space="preserve">B2050.90 </v>
      </c>
      <c r="H452" s="530" t="s">
        <v>632</v>
      </c>
      <c r="I452" s="524" t="s">
        <v>582</v>
      </c>
      <c r="J452" s="571"/>
      <c r="K452" s="571"/>
      <c r="L452" s="570"/>
      <c r="M452" s="521">
        <f>J452*L452</f>
        <v>0</v>
      </c>
    </row>
    <row r="453" spans="2:13" ht="15.75" outlineLevel="4">
      <c r="B453" s="529"/>
      <c r="E453" s="528"/>
      <c r="F453" s="527"/>
      <c r="G453" s="526" t="str">
        <f>G452</f>
        <v xml:space="preserve">B2050.90 </v>
      </c>
      <c r="H453" s="530" t="s">
        <v>633</v>
      </c>
      <c r="I453" s="524" t="s">
        <v>602</v>
      </c>
      <c r="J453" s="571"/>
      <c r="K453" s="571"/>
      <c r="L453" s="570"/>
      <c r="M453" s="521">
        <f>J453*L453</f>
        <v>0</v>
      </c>
    </row>
    <row r="454" spans="2:13" ht="15.75" outlineLevel="4">
      <c r="B454" s="529"/>
      <c r="E454" s="528"/>
      <c r="F454" s="527"/>
      <c r="G454" s="526" t="str">
        <f>G453</f>
        <v xml:space="preserve">B2050.90 </v>
      </c>
      <c r="H454" s="530" t="s">
        <v>634</v>
      </c>
      <c r="I454" s="524" t="s">
        <v>635</v>
      </c>
      <c r="J454" s="571"/>
      <c r="K454" s="571"/>
      <c r="L454" s="570"/>
      <c r="M454" s="521">
        <f>J454*L454</f>
        <v>0</v>
      </c>
    </row>
    <row r="455" spans="2:13" ht="15.75" outlineLevel="4">
      <c r="B455" s="529"/>
      <c r="E455" s="528"/>
      <c r="F455" s="527"/>
      <c r="G455" s="526" t="str">
        <f>G454</f>
        <v xml:space="preserve">B2050.90 </v>
      </c>
      <c r="H455" s="530" t="s">
        <v>636</v>
      </c>
      <c r="I455" s="524" t="s">
        <v>560</v>
      </c>
      <c r="J455" s="571"/>
      <c r="K455" s="571"/>
      <c r="L455" s="570"/>
      <c r="M455" s="521">
        <f>J455*L455</f>
        <v>0</v>
      </c>
    </row>
    <row r="456" spans="2:13" ht="15.75" outlineLevel="4">
      <c r="B456" s="529"/>
      <c r="E456" s="528"/>
      <c r="F456" s="527"/>
      <c r="G456" s="526" t="str">
        <f>G455</f>
        <v xml:space="preserve">B2050.90 </v>
      </c>
      <c r="H456" s="530" t="s">
        <v>637</v>
      </c>
      <c r="I456" s="524" t="s">
        <v>638</v>
      </c>
      <c r="J456" s="571"/>
      <c r="K456" s="571"/>
      <c r="L456" s="570"/>
      <c r="M456" s="521">
        <f>J456*L456</f>
        <v>0</v>
      </c>
    </row>
    <row r="457" spans="2:13" s="553" customFormat="1" ht="17.25" customHeight="1" outlineLevel="2">
      <c r="B457" s="561"/>
      <c r="C457" s="560"/>
      <c r="D457" s="560" t="s">
        <v>639</v>
      </c>
      <c r="E457" s="560" t="s">
        <v>640</v>
      </c>
      <c r="F457" s="560"/>
      <c r="G457" s="559"/>
      <c r="H457" s="558" t="s">
        <v>85</v>
      </c>
      <c r="I457" s="557" t="s">
        <v>641</v>
      </c>
      <c r="J457" s="556"/>
      <c r="K457" s="556"/>
      <c r="L457" s="555" t="str">
        <f>IF(J457&lt;&gt;0,SUMIF(E:E,"B2070*",M:M)/J457,"")</f>
        <v/>
      </c>
      <c r="M457" s="554">
        <f>IF(J457="",SUMIF(E:E,"B2070*",M:M),L457*J457)</f>
        <v>0</v>
      </c>
    </row>
    <row r="458" spans="2:13" ht="15.75" outlineLevel="3">
      <c r="B458" s="529"/>
      <c r="E458" s="538" t="s">
        <v>642</v>
      </c>
      <c r="F458" s="537" t="s">
        <v>643</v>
      </c>
      <c r="G458" s="536"/>
      <c r="H458" s="535" t="s">
        <v>85</v>
      </c>
      <c r="I458" s="534" t="s">
        <v>85</v>
      </c>
      <c r="J458" s="533"/>
      <c r="K458" s="533"/>
      <c r="L458" s="532" t="str">
        <f>IF(J458&lt;&gt;0,SUMIF(G:G,E458,M:M)/J458,"")</f>
        <v/>
      </c>
      <c r="M458" s="531">
        <f>IF(J458="",SUMIF(G:G,E458,M:M),J458*L458)</f>
        <v>0</v>
      </c>
    </row>
    <row r="459" spans="2:13" ht="15.75" outlineLevel="4">
      <c r="B459" s="529"/>
      <c r="E459" s="547"/>
      <c r="F459" s="546"/>
      <c r="G459" s="545" t="str">
        <f>E458</f>
        <v xml:space="preserve">B2070.10 </v>
      </c>
      <c r="H459" s="544" t="s">
        <v>644</v>
      </c>
      <c r="I459" s="543" t="s">
        <v>645</v>
      </c>
      <c r="J459" s="552"/>
      <c r="K459" s="552"/>
      <c r="L459" s="551"/>
      <c r="M459" s="540">
        <f t="shared" ref="M459:M466" si="41">J459*L459</f>
        <v>0</v>
      </c>
    </row>
    <row r="460" spans="2:13" ht="28.5" outlineLevel="4">
      <c r="B460" s="529"/>
      <c r="E460" s="547"/>
      <c r="F460" s="546"/>
      <c r="G460" s="545" t="str">
        <f t="shared" ref="G460:G466" si="42">G459</f>
        <v xml:space="preserve">B2070.10 </v>
      </c>
      <c r="H460" s="544" t="s">
        <v>646</v>
      </c>
      <c r="I460" s="543" t="s">
        <v>647</v>
      </c>
      <c r="J460" s="552"/>
      <c r="K460" s="552"/>
      <c r="L460" s="551"/>
      <c r="M460" s="540">
        <f t="shared" si="41"/>
        <v>0</v>
      </c>
    </row>
    <row r="461" spans="2:13" ht="15.75" outlineLevel="4">
      <c r="B461" s="529"/>
      <c r="E461" s="547"/>
      <c r="F461" s="546"/>
      <c r="G461" s="545" t="str">
        <f t="shared" si="42"/>
        <v xml:space="preserve">B2070.10 </v>
      </c>
      <c r="H461" s="544" t="s">
        <v>648</v>
      </c>
      <c r="I461" s="543" t="s">
        <v>647</v>
      </c>
      <c r="J461" s="552"/>
      <c r="K461" s="552"/>
      <c r="L461" s="551"/>
      <c r="M461" s="540">
        <f t="shared" si="41"/>
        <v>0</v>
      </c>
    </row>
    <row r="462" spans="2:13" ht="15.75" outlineLevel="4">
      <c r="B462" s="529"/>
      <c r="E462" s="547"/>
      <c r="F462" s="546"/>
      <c r="G462" s="545" t="str">
        <f t="shared" si="42"/>
        <v xml:space="preserve">B2070.10 </v>
      </c>
      <c r="H462" s="544" t="s">
        <v>649</v>
      </c>
      <c r="I462" s="543" t="s">
        <v>647</v>
      </c>
      <c r="J462" s="552"/>
      <c r="K462" s="552"/>
      <c r="L462" s="551"/>
      <c r="M462" s="540">
        <f t="shared" si="41"/>
        <v>0</v>
      </c>
    </row>
    <row r="463" spans="2:13" ht="15.75" outlineLevel="4">
      <c r="B463" s="529"/>
      <c r="E463" s="547"/>
      <c r="F463" s="546"/>
      <c r="G463" s="545" t="str">
        <f t="shared" si="42"/>
        <v xml:space="preserve">B2070.10 </v>
      </c>
      <c r="H463" s="544" t="s">
        <v>650</v>
      </c>
      <c r="I463" s="543" t="s">
        <v>647</v>
      </c>
      <c r="J463" s="552"/>
      <c r="K463" s="552"/>
      <c r="L463" s="551"/>
      <c r="M463" s="540">
        <f t="shared" si="41"/>
        <v>0</v>
      </c>
    </row>
    <row r="464" spans="2:13" ht="15.75" outlineLevel="4">
      <c r="B464" s="529"/>
      <c r="E464" s="547"/>
      <c r="F464" s="546"/>
      <c r="G464" s="545" t="str">
        <f t="shared" si="42"/>
        <v xml:space="preserve">B2070.10 </v>
      </c>
      <c r="H464" s="544" t="s">
        <v>651</v>
      </c>
      <c r="I464" s="543" t="s">
        <v>647</v>
      </c>
      <c r="J464" s="552"/>
      <c r="K464" s="552"/>
      <c r="L464" s="551"/>
      <c r="M464" s="540">
        <f t="shared" si="41"/>
        <v>0</v>
      </c>
    </row>
    <row r="465" spans="2:13" ht="15.75" outlineLevel="4">
      <c r="B465" s="529"/>
      <c r="E465" s="547"/>
      <c r="F465" s="546"/>
      <c r="G465" s="545" t="str">
        <f t="shared" si="42"/>
        <v xml:space="preserve">B2070.10 </v>
      </c>
      <c r="H465" s="544" t="s">
        <v>652</v>
      </c>
      <c r="I465" s="543" t="s">
        <v>647</v>
      </c>
      <c r="J465" s="552"/>
      <c r="K465" s="552"/>
      <c r="L465" s="551"/>
      <c r="M465" s="540">
        <f t="shared" si="41"/>
        <v>0</v>
      </c>
    </row>
    <row r="466" spans="2:13" ht="15.75" outlineLevel="4">
      <c r="B466" s="529"/>
      <c r="E466" s="547"/>
      <c r="F466" s="546"/>
      <c r="G466" s="545" t="str">
        <f t="shared" si="42"/>
        <v xml:space="preserve">B2070.10 </v>
      </c>
      <c r="H466" s="544" t="s">
        <v>653</v>
      </c>
      <c r="I466" s="543" t="s">
        <v>647</v>
      </c>
      <c r="J466" s="552"/>
      <c r="K466" s="552"/>
      <c r="L466" s="551"/>
      <c r="M466" s="540">
        <f t="shared" si="41"/>
        <v>0</v>
      </c>
    </row>
    <row r="467" spans="2:13" ht="15.75" outlineLevel="3">
      <c r="B467" s="529"/>
      <c r="E467" s="538" t="s">
        <v>654</v>
      </c>
      <c r="F467" s="537" t="s">
        <v>655</v>
      </c>
      <c r="G467" s="536"/>
      <c r="H467" s="535" t="s">
        <v>85</v>
      </c>
      <c r="I467" s="534" t="s">
        <v>85</v>
      </c>
      <c r="J467" s="533"/>
      <c r="K467" s="533"/>
      <c r="L467" s="532" t="str">
        <f>IF(J467&lt;&gt;0,SUMIF(G:G,E467,M:M)/J467,"")</f>
        <v/>
      </c>
      <c r="M467" s="531">
        <f>IF(J467="",SUMIF(G:G,E467,M:M),J467*L467)</f>
        <v>0</v>
      </c>
    </row>
    <row r="468" spans="2:13" ht="15.75" outlineLevel="4">
      <c r="B468" s="529"/>
      <c r="E468" s="528"/>
      <c r="F468" s="527"/>
      <c r="G468" s="526" t="str">
        <f>E467</f>
        <v xml:space="preserve">B2070.50 </v>
      </c>
      <c r="H468" s="530" t="s">
        <v>656</v>
      </c>
      <c r="I468" s="524" t="s">
        <v>657</v>
      </c>
      <c r="J468" s="571"/>
      <c r="K468" s="571"/>
      <c r="L468" s="570"/>
      <c r="M468" s="521">
        <f>J468*L468</f>
        <v>0</v>
      </c>
    </row>
    <row r="469" spans="2:13" s="553" customFormat="1" ht="17.25" customHeight="1" outlineLevel="2">
      <c r="B469" s="561"/>
      <c r="C469" s="560"/>
      <c r="D469" s="560" t="s">
        <v>658</v>
      </c>
      <c r="E469" s="560" t="s">
        <v>659</v>
      </c>
      <c r="F469" s="560"/>
      <c r="G469" s="559"/>
      <c r="H469" s="558" t="s">
        <v>85</v>
      </c>
      <c r="I469" s="557" t="s">
        <v>85</v>
      </c>
      <c r="J469" s="556"/>
      <c r="K469" s="556"/>
      <c r="L469" s="555" t="str">
        <f>IF(J469&lt;&gt;0,SUMIF(E:E,"B2080*",M:M)/J469,"")</f>
        <v/>
      </c>
      <c r="M469" s="554">
        <f>IF(J469="",SUMIF(E:E,"B2080*",M:M),L469*J469)</f>
        <v>0</v>
      </c>
    </row>
    <row r="470" spans="2:13" ht="15.75" outlineLevel="3">
      <c r="B470" s="529"/>
      <c r="E470" s="538" t="s">
        <v>660</v>
      </c>
      <c r="F470" s="537" t="s">
        <v>661</v>
      </c>
      <c r="G470" s="536"/>
      <c r="H470" s="535" t="s">
        <v>85</v>
      </c>
      <c r="I470" s="534" t="s">
        <v>85</v>
      </c>
      <c r="J470" s="533"/>
      <c r="K470" s="533"/>
      <c r="L470" s="532" t="str">
        <f>IF(J470&lt;&gt;0,SUMIF(G:G,E470,M:M)/J470,"")</f>
        <v/>
      </c>
      <c r="M470" s="531">
        <f>IF(J470="",SUMIF(G:G,E470,M:M),J470*L470)</f>
        <v>0</v>
      </c>
    </row>
    <row r="471" spans="2:13" ht="15.75" outlineLevel="4">
      <c r="B471" s="529"/>
      <c r="E471" s="547"/>
      <c r="F471" s="546"/>
      <c r="G471" s="545" t="str">
        <f>E470</f>
        <v xml:space="preserve">B2080.10 </v>
      </c>
      <c r="H471" s="544" t="s">
        <v>662</v>
      </c>
      <c r="I471" s="543" t="s">
        <v>663</v>
      </c>
      <c r="J471" s="552"/>
      <c r="K471" s="552"/>
      <c r="L471" s="551"/>
      <c r="M471" s="540">
        <f>J471*L471</f>
        <v>0</v>
      </c>
    </row>
    <row r="472" spans="2:13" ht="15.75" outlineLevel="4">
      <c r="B472" s="529"/>
      <c r="E472" s="547"/>
      <c r="F472" s="546"/>
      <c r="G472" s="545" t="str">
        <f>G471</f>
        <v xml:space="preserve">B2080.10 </v>
      </c>
      <c r="H472" s="544" t="s">
        <v>664</v>
      </c>
      <c r="I472" s="543" t="s">
        <v>665</v>
      </c>
      <c r="J472" s="552"/>
      <c r="K472" s="552"/>
      <c r="L472" s="551"/>
      <c r="M472" s="540">
        <f>J472*L472</f>
        <v>0</v>
      </c>
    </row>
    <row r="473" spans="2:13" ht="15.75" outlineLevel="4">
      <c r="B473" s="529"/>
      <c r="E473" s="547"/>
      <c r="F473" s="546"/>
      <c r="G473" s="545" t="str">
        <f>G472</f>
        <v xml:space="preserve">B2080.10 </v>
      </c>
      <c r="H473" s="544" t="s">
        <v>666</v>
      </c>
      <c r="I473" s="543" t="s">
        <v>667</v>
      </c>
      <c r="J473" s="552"/>
      <c r="K473" s="552"/>
      <c r="L473" s="551"/>
      <c r="M473" s="540">
        <f>J473*L473</f>
        <v>0</v>
      </c>
    </row>
    <row r="474" spans="2:13" ht="15.75" outlineLevel="4">
      <c r="B474" s="529"/>
      <c r="E474" s="547"/>
      <c r="F474" s="546"/>
      <c r="G474" s="545" t="str">
        <f>G473</f>
        <v xml:space="preserve">B2080.10 </v>
      </c>
      <c r="H474" s="544" t="s">
        <v>668</v>
      </c>
      <c r="I474" s="543" t="s">
        <v>669</v>
      </c>
      <c r="J474" s="552"/>
      <c r="K474" s="552"/>
      <c r="L474" s="551"/>
      <c r="M474" s="540">
        <f>J474*L474</f>
        <v>0</v>
      </c>
    </row>
    <row r="475" spans="2:13" ht="15.75" outlineLevel="4">
      <c r="B475" s="529"/>
      <c r="E475" s="547"/>
      <c r="F475" s="546"/>
      <c r="G475" s="545" t="str">
        <f>G474</f>
        <v xml:space="preserve">B2080.10 </v>
      </c>
      <c r="H475" s="544" t="s">
        <v>670</v>
      </c>
      <c r="I475" s="543" t="s">
        <v>671</v>
      </c>
      <c r="J475" s="552"/>
      <c r="K475" s="552"/>
      <c r="L475" s="551"/>
      <c r="M475" s="540">
        <f>J475*L475</f>
        <v>0</v>
      </c>
    </row>
    <row r="476" spans="2:13" ht="15.75" outlineLevel="3">
      <c r="B476" s="529"/>
      <c r="E476" s="538" t="s">
        <v>672</v>
      </c>
      <c r="F476" s="537" t="s">
        <v>673</v>
      </c>
      <c r="G476" s="536"/>
      <c r="H476" s="535" t="s">
        <v>85</v>
      </c>
      <c r="I476" s="534" t="s">
        <v>85</v>
      </c>
      <c r="J476" s="533"/>
      <c r="K476" s="533"/>
      <c r="L476" s="532" t="str">
        <f>IF(J476&lt;&gt;0,SUMIF(G:G,E476,M:M)/J476,"")</f>
        <v/>
      </c>
      <c r="M476" s="531">
        <f>IF(J476="",SUMIF(G:G,E476,M:M),J476*L476)</f>
        <v>0</v>
      </c>
    </row>
    <row r="477" spans="2:13" ht="15.75" outlineLevel="4">
      <c r="B477" s="529"/>
      <c r="E477" s="547"/>
      <c r="F477" s="546"/>
      <c r="G477" s="545" t="str">
        <f>E476</f>
        <v xml:space="preserve">B2080.30 </v>
      </c>
      <c r="H477" s="544" t="s">
        <v>674</v>
      </c>
      <c r="I477" s="543" t="s">
        <v>675</v>
      </c>
      <c r="J477" s="552"/>
      <c r="K477" s="552"/>
      <c r="L477" s="551"/>
      <c r="M477" s="540">
        <f>J477*L477</f>
        <v>0</v>
      </c>
    </row>
    <row r="478" spans="2:13" ht="15.75" outlineLevel="4">
      <c r="B478" s="529"/>
      <c r="E478" s="547"/>
      <c r="F478" s="546"/>
      <c r="G478" s="545" t="str">
        <f>G477</f>
        <v xml:space="preserve">B2080.30 </v>
      </c>
      <c r="H478" s="550" t="s">
        <v>676</v>
      </c>
      <c r="I478" s="543" t="s">
        <v>677</v>
      </c>
      <c r="J478" s="552"/>
      <c r="K478" s="552"/>
      <c r="L478" s="551"/>
      <c r="M478" s="540">
        <f>J478*L478</f>
        <v>0</v>
      </c>
    </row>
    <row r="479" spans="2:13" ht="15.75" outlineLevel="4">
      <c r="B479" s="529"/>
      <c r="E479" s="547"/>
      <c r="F479" s="546"/>
      <c r="G479" s="545" t="str">
        <f>G478</f>
        <v xml:space="preserve">B2080.30 </v>
      </c>
      <c r="H479" s="550" t="s">
        <v>678</v>
      </c>
      <c r="I479" s="543" t="s">
        <v>679</v>
      </c>
      <c r="J479" s="552"/>
      <c r="K479" s="552"/>
      <c r="L479" s="551"/>
      <c r="M479" s="540">
        <f>J479*L479</f>
        <v>0</v>
      </c>
    </row>
    <row r="480" spans="2:13" ht="15.75" outlineLevel="4">
      <c r="B480" s="529"/>
      <c r="E480" s="547"/>
      <c r="F480" s="546"/>
      <c r="G480" s="545" t="str">
        <f>G479</f>
        <v xml:space="preserve">B2080.30 </v>
      </c>
      <c r="H480" s="544" t="s">
        <v>680</v>
      </c>
      <c r="I480" s="543" t="s">
        <v>681</v>
      </c>
      <c r="J480" s="552"/>
      <c r="K480" s="552"/>
      <c r="L480" s="551"/>
      <c r="M480" s="540">
        <f>J480*L480</f>
        <v>0</v>
      </c>
    </row>
    <row r="481" spans="2:13" ht="15.75" outlineLevel="3">
      <c r="B481" s="529"/>
      <c r="E481" s="538" t="s">
        <v>682</v>
      </c>
      <c r="F481" s="537" t="s">
        <v>683</v>
      </c>
      <c r="G481" s="536"/>
      <c r="H481" s="535" t="s">
        <v>85</v>
      </c>
      <c r="I481" s="534" t="s">
        <v>85</v>
      </c>
      <c r="J481" s="533"/>
      <c r="K481" s="533"/>
      <c r="L481" s="532" t="str">
        <f>IF(J481&lt;&gt;0,SUMIF(G:G,E481,M:M)/J481,"")</f>
        <v/>
      </c>
      <c r="M481" s="531">
        <f>IF(J481="",SUMIF(G:G,E481,M:M),J481*L481)</f>
        <v>0</v>
      </c>
    </row>
    <row r="482" spans="2:13" ht="15.75" outlineLevel="4">
      <c r="B482" s="529"/>
      <c r="E482" s="547"/>
      <c r="F482" s="546"/>
      <c r="G482" s="545" t="str">
        <f>E481</f>
        <v xml:space="preserve">B2080.50 </v>
      </c>
      <c r="H482" s="544" t="s">
        <v>684</v>
      </c>
      <c r="I482" s="543" t="s">
        <v>416</v>
      </c>
      <c r="J482" s="552"/>
      <c r="K482" s="552"/>
      <c r="L482" s="551"/>
      <c r="M482" s="540">
        <f t="shared" ref="M482:M495" si="43">J482*L482</f>
        <v>0</v>
      </c>
    </row>
    <row r="483" spans="2:13" ht="15.75" outlineLevel="4">
      <c r="B483" s="529"/>
      <c r="E483" s="547"/>
      <c r="F483" s="546"/>
      <c r="G483" s="545" t="str">
        <f t="shared" ref="G483:G495" si="44">G482</f>
        <v xml:space="preserve">B2080.50 </v>
      </c>
      <c r="H483" s="544" t="s">
        <v>685</v>
      </c>
      <c r="I483" s="543" t="s">
        <v>85</v>
      </c>
      <c r="J483" s="552"/>
      <c r="K483" s="552"/>
      <c r="L483" s="551"/>
      <c r="M483" s="540">
        <f t="shared" si="43"/>
        <v>0</v>
      </c>
    </row>
    <row r="484" spans="2:13" ht="15.75" outlineLevel="4">
      <c r="B484" s="529"/>
      <c r="E484" s="547"/>
      <c r="F484" s="546"/>
      <c r="G484" s="545" t="str">
        <f t="shared" si="44"/>
        <v xml:space="preserve">B2080.50 </v>
      </c>
      <c r="H484" s="550" t="s">
        <v>86</v>
      </c>
      <c r="I484" s="543" t="s">
        <v>87</v>
      </c>
      <c r="J484" s="552"/>
      <c r="K484" s="552"/>
      <c r="L484" s="551"/>
      <c r="M484" s="540">
        <f t="shared" si="43"/>
        <v>0</v>
      </c>
    </row>
    <row r="485" spans="2:13" ht="15.75" outlineLevel="4">
      <c r="B485" s="529"/>
      <c r="E485" s="547"/>
      <c r="F485" s="546"/>
      <c r="G485" s="545" t="str">
        <f t="shared" si="44"/>
        <v xml:space="preserve">B2080.50 </v>
      </c>
      <c r="H485" s="550" t="s">
        <v>89</v>
      </c>
      <c r="I485" s="543" t="s">
        <v>90</v>
      </c>
      <c r="J485" s="552"/>
      <c r="K485" s="552"/>
      <c r="L485" s="551"/>
      <c r="M485" s="540">
        <f t="shared" si="43"/>
        <v>0</v>
      </c>
    </row>
    <row r="486" spans="2:13" ht="15.75" outlineLevel="4">
      <c r="B486" s="529"/>
      <c r="E486" s="547"/>
      <c r="F486" s="546"/>
      <c r="G486" s="545" t="str">
        <f t="shared" si="44"/>
        <v xml:space="preserve">B2080.50 </v>
      </c>
      <c r="H486" s="550" t="s">
        <v>91</v>
      </c>
      <c r="I486" s="543" t="s">
        <v>92</v>
      </c>
      <c r="J486" s="552"/>
      <c r="K486" s="552"/>
      <c r="L486" s="551"/>
      <c r="M486" s="540">
        <f t="shared" si="43"/>
        <v>0</v>
      </c>
    </row>
    <row r="487" spans="2:13" ht="15.75" outlineLevel="4">
      <c r="B487" s="529"/>
      <c r="E487" s="547"/>
      <c r="F487" s="546"/>
      <c r="G487" s="545" t="str">
        <f t="shared" si="44"/>
        <v xml:space="preserve">B2080.50 </v>
      </c>
      <c r="H487" s="550" t="s">
        <v>478</v>
      </c>
      <c r="I487" s="543" t="s">
        <v>479</v>
      </c>
      <c r="J487" s="552"/>
      <c r="K487" s="552"/>
      <c r="L487" s="551"/>
      <c r="M487" s="540">
        <f t="shared" si="43"/>
        <v>0</v>
      </c>
    </row>
    <row r="488" spans="2:13" ht="15.75" outlineLevel="4">
      <c r="B488" s="529"/>
      <c r="E488" s="547"/>
      <c r="F488" s="546"/>
      <c r="G488" s="545" t="str">
        <f t="shared" si="44"/>
        <v xml:space="preserve">B2080.50 </v>
      </c>
      <c r="H488" s="550" t="s">
        <v>294</v>
      </c>
      <c r="I488" s="543" t="s">
        <v>295</v>
      </c>
      <c r="J488" s="552"/>
      <c r="K488" s="552"/>
      <c r="L488" s="551"/>
      <c r="M488" s="540">
        <f t="shared" si="43"/>
        <v>0</v>
      </c>
    </row>
    <row r="489" spans="2:13" ht="15.75" outlineLevel="4">
      <c r="B489" s="529"/>
      <c r="E489" s="547"/>
      <c r="F489" s="546"/>
      <c r="G489" s="545" t="str">
        <f t="shared" si="44"/>
        <v xml:space="preserve">B2080.50 </v>
      </c>
      <c r="H489" s="550" t="s">
        <v>337</v>
      </c>
      <c r="I489" s="543" t="s">
        <v>338</v>
      </c>
      <c r="J489" s="552"/>
      <c r="K489" s="552"/>
      <c r="L489" s="551"/>
      <c r="M489" s="540">
        <f t="shared" si="43"/>
        <v>0</v>
      </c>
    </row>
    <row r="490" spans="2:13" ht="15.75" outlineLevel="4">
      <c r="B490" s="529"/>
      <c r="E490" s="547"/>
      <c r="F490" s="546"/>
      <c r="G490" s="545" t="str">
        <f t="shared" si="44"/>
        <v xml:space="preserve">B2080.50 </v>
      </c>
      <c r="H490" s="544" t="s">
        <v>686</v>
      </c>
      <c r="I490" s="543" t="s">
        <v>85</v>
      </c>
      <c r="J490" s="552"/>
      <c r="K490" s="552"/>
      <c r="L490" s="551"/>
      <c r="M490" s="540">
        <f t="shared" si="43"/>
        <v>0</v>
      </c>
    </row>
    <row r="491" spans="2:13" ht="15.75" outlineLevel="4">
      <c r="B491" s="529"/>
      <c r="E491" s="547"/>
      <c r="F491" s="546"/>
      <c r="G491" s="545" t="str">
        <f t="shared" si="44"/>
        <v xml:space="preserve">B2080.50 </v>
      </c>
      <c r="H491" s="550" t="s">
        <v>415</v>
      </c>
      <c r="I491" s="543" t="s">
        <v>416</v>
      </c>
      <c r="J491" s="552"/>
      <c r="K491" s="552"/>
      <c r="L491" s="551"/>
      <c r="M491" s="540">
        <f t="shared" si="43"/>
        <v>0</v>
      </c>
    </row>
    <row r="492" spans="2:13" ht="15.75" outlineLevel="4">
      <c r="B492" s="529"/>
      <c r="E492" s="547"/>
      <c r="F492" s="546"/>
      <c r="G492" s="545" t="str">
        <f t="shared" si="44"/>
        <v xml:space="preserve">B2080.50 </v>
      </c>
      <c r="H492" s="550" t="s">
        <v>417</v>
      </c>
      <c r="I492" s="543" t="s">
        <v>418</v>
      </c>
      <c r="J492" s="552"/>
      <c r="K492" s="552"/>
      <c r="L492" s="551"/>
      <c r="M492" s="540">
        <f t="shared" si="43"/>
        <v>0</v>
      </c>
    </row>
    <row r="493" spans="2:13" ht="15.75" outlineLevel="4">
      <c r="B493" s="529"/>
      <c r="E493" s="547"/>
      <c r="F493" s="546"/>
      <c r="G493" s="545" t="str">
        <f t="shared" si="44"/>
        <v xml:space="preserve">B2080.50 </v>
      </c>
      <c r="H493" s="550" t="s">
        <v>419</v>
      </c>
      <c r="I493" s="543" t="s">
        <v>420</v>
      </c>
      <c r="J493" s="552"/>
      <c r="K493" s="552"/>
      <c r="L493" s="551"/>
      <c r="M493" s="540">
        <f t="shared" si="43"/>
        <v>0</v>
      </c>
    </row>
    <row r="494" spans="2:13" ht="15.75" outlineLevel="4">
      <c r="B494" s="529"/>
      <c r="E494" s="547"/>
      <c r="F494" s="546"/>
      <c r="G494" s="545" t="str">
        <f t="shared" si="44"/>
        <v xml:space="preserve">B2080.50 </v>
      </c>
      <c r="H494" s="550" t="s">
        <v>421</v>
      </c>
      <c r="I494" s="543" t="s">
        <v>422</v>
      </c>
      <c r="J494" s="552"/>
      <c r="K494" s="552"/>
      <c r="L494" s="551"/>
      <c r="M494" s="540">
        <f t="shared" si="43"/>
        <v>0</v>
      </c>
    </row>
    <row r="495" spans="2:13" ht="15.75" outlineLevel="4">
      <c r="B495" s="529"/>
      <c r="E495" s="547"/>
      <c r="F495" s="546"/>
      <c r="G495" s="545" t="str">
        <f t="shared" si="44"/>
        <v xml:space="preserve">B2080.50 </v>
      </c>
      <c r="H495" s="550" t="s">
        <v>423</v>
      </c>
      <c r="I495" s="543" t="s">
        <v>424</v>
      </c>
      <c r="J495" s="552"/>
      <c r="K495" s="552"/>
      <c r="L495" s="551"/>
      <c r="M495" s="540">
        <f t="shared" si="43"/>
        <v>0</v>
      </c>
    </row>
    <row r="496" spans="2:13" ht="15.75" outlineLevel="3">
      <c r="B496" s="529"/>
      <c r="E496" s="538" t="s">
        <v>687</v>
      </c>
      <c r="F496" s="537" t="s">
        <v>688</v>
      </c>
      <c r="G496" s="536"/>
      <c r="H496" s="535" t="s">
        <v>85</v>
      </c>
      <c r="I496" s="534" t="s">
        <v>85</v>
      </c>
      <c r="J496" s="533"/>
      <c r="K496" s="533"/>
      <c r="L496" s="532" t="str">
        <f>IF(J496&lt;&gt;0,SUMIF(G:G,E496,M:M)/J496,"")</f>
        <v/>
      </c>
      <c r="M496" s="531">
        <f>IF(J496="",SUMIF(G:G,E496,M:M),J496*L496)</f>
        <v>0</v>
      </c>
    </row>
    <row r="497" spans="2:13" ht="15.75" outlineLevel="4">
      <c r="B497" s="529"/>
      <c r="E497" s="547"/>
      <c r="F497" s="546"/>
      <c r="G497" s="545" t="str">
        <f>E496</f>
        <v xml:space="preserve">B2080.70 </v>
      </c>
      <c r="H497" s="544" t="s">
        <v>689</v>
      </c>
      <c r="I497" s="543" t="s">
        <v>690</v>
      </c>
      <c r="J497" s="552"/>
      <c r="K497" s="552"/>
      <c r="L497" s="551"/>
      <c r="M497" s="540">
        <f t="shared" ref="M497:M505" si="45">J497*L497</f>
        <v>0</v>
      </c>
    </row>
    <row r="498" spans="2:13" ht="15.75" outlineLevel="4">
      <c r="B498" s="529"/>
      <c r="E498" s="547"/>
      <c r="F498" s="546"/>
      <c r="G498" s="545" t="str">
        <f t="shared" ref="G498:G505" si="46">G497</f>
        <v xml:space="preserve">B2080.70 </v>
      </c>
      <c r="H498" s="544" t="s">
        <v>691</v>
      </c>
      <c r="I498" s="543" t="s">
        <v>692</v>
      </c>
      <c r="J498" s="552"/>
      <c r="K498" s="552"/>
      <c r="L498" s="551"/>
      <c r="M498" s="540">
        <f t="shared" si="45"/>
        <v>0</v>
      </c>
    </row>
    <row r="499" spans="2:13" ht="15.75" outlineLevel="4">
      <c r="B499" s="529"/>
      <c r="E499" s="547"/>
      <c r="F499" s="546"/>
      <c r="G499" s="545" t="str">
        <f t="shared" si="46"/>
        <v xml:space="preserve">B2080.70 </v>
      </c>
      <c r="H499" s="544" t="s">
        <v>693</v>
      </c>
      <c r="I499" s="543" t="s">
        <v>694</v>
      </c>
      <c r="J499" s="552"/>
      <c r="K499" s="552"/>
      <c r="L499" s="551"/>
      <c r="M499" s="540">
        <f t="shared" si="45"/>
        <v>0</v>
      </c>
    </row>
    <row r="500" spans="2:13" ht="15.75" outlineLevel="4">
      <c r="B500" s="529"/>
      <c r="E500" s="547"/>
      <c r="F500" s="546"/>
      <c r="G500" s="545" t="str">
        <f t="shared" si="46"/>
        <v xml:space="preserve">B2080.70 </v>
      </c>
      <c r="H500" s="544" t="s">
        <v>664</v>
      </c>
      <c r="I500" s="543" t="s">
        <v>665</v>
      </c>
      <c r="J500" s="552"/>
      <c r="K500" s="552"/>
      <c r="L500" s="551"/>
      <c r="M500" s="540">
        <f t="shared" si="45"/>
        <v>0</v>
      </c>
    </row>
    <row r="501" spans="2:13" ht="15.75" outlineLevel="4">
      <c r="B501" s="529"/>
      <c r="E501" s="547"/>
      <c r="F501" s="546"/>
      <c r="G501" s="545" t="str">
        <f t="shared" si="46"/>
        <v xml:space="preserve">B2080.70 </v>
      </c>
      <c r="H501" s="544" t="s">
        <v>695</v>
      </c>
      <c r="I501" s="543" t="s">
        <v>696</v>
      </c>
      <c r="J501" s="552"/>
      <c r="K501" s="552"/>
      <c r="L501" s="551"/>
      <c r="M501" s="540">
        <f t="shared" si="45"/>
        <v>0</v>
      </c>
    </row>
    <row r="502" spans="2:13" ht="15.75" outlineLevel="4">
      <c r="B502" s="529"/>
      <c r="E502" s="547"/>
      <c r="F502" s="546"/>
      <c r="G502" s="545" t="str">
        <f t="shared" si="46"/>
        <v xml:space="preserve">B2080.70 </v>
      </c>
      <c r="H502" s="544" t="s">
        <v>668</v>
      </c>
      <c r="I502" s="543" t="s">
        <v>669</v>
      </c>
      <c r="J502" s="552"/>
      <c r="K502" s="552"/>
      <c r="L502" s="551"/>
      <c r="M502" s="540">
        <f t="shared" si="45"/>
        <v>0</v>
      </c>
    </row>
    <row r="503" spans="2:13" ht="15.75" outlineLevel="4">
      <c r="B503" s="529"/>
      <c r="E503" s="547"/>
      <c r="F503" s="546"/>
      <c r="G503" s="545" t="str">
        <f t="shared" si="46"/>
        <v xml:space="preserve">B2080.70 </v>
      </c>
      <c r="H503" s="550" t="s">
        <v>697</v>
      </c>
      <c r="I503" s="543" t="s">
        <v>459</v>
      </c>
      <c r="J503" s="552"/>
      <c r="K503" s="552"/>
      <c r="L503" s="551"/>
      <c r="M503" s="540">
        <f t="shared" si="45"/>
        <v>0</v>
      </c>
    </row>
    <row r="504" spans="2:13" ht="15.75" outlineLevel="4">
      <c r="B504" s="529"/>
      <c r="E504" s="547"/>
      <c r="F504" s="546"/>
      <c r="G504" s="545" t="str">
        <f t="shared" si="46"/>
        <v xml:space="preserve">B2080.70 </v>
      </c>
      <c r="H504" s="544" t="s">
        <v>670</v>
      </c>
      <c r="I504" s="543" t="s">
        <v>671</v>
      </c>
      <c r="J504" s="552"/>
      <c r="K504" s="552"/>
      <c r="L504" s="551"/>
      <c r="M504" s="540">
        <f t="shared" si="45"/>
        <v>0</v>
      </c>
    </row>
    <row r="505" spans="2:13" ht="15.75" outlineLevel="4">
      <c r="B505" s="529"/>
      <c r="E505" s="547"/>
      <c r="F505" s="546"/>
      <c r="G505" s="545" t="str">
        <f t="shared" si="46"/>
        <v xml:space="preserve">B2080.70 </v>
      </c>
      <c r="H505" s="544" t="s">
        <v>698</v>
      </c>
      <c r="I505" s="543" t="s">
        <v>699</v>
      </c>
      <c r="J505" s="552"/>
      <c r="K505" s="552"/>
      <c r="L505" s="551"/>
      <c r="M505" s="540">
        <f t="shared" si="45"/>
        <v>0</v>
      </c>
    </row>
    <row r="506" spans="2:13" ht="15.75" outlineLevel="3">
      <c r="B506" s="529"/>
      <c r="E506" s="538" t="s">
        <v>700</v>
      </c>
      <c r="F506" s="537" t="s">
        <v>701</v>
      </c>
      <c r="G506" s="536"/>
      <c r="H506" s="535" t="s">
        <v>85</v>
      </c>
      <c r="I506" s="534" t="s">
        <v>85</v>
      </c>
      <c r="J506" s="533"/>
      <c r="K506" s="533"/>
      <c r="L506" s="532" t="str">
        <f>IF(J506&lt;&gt;0,SUMIF(G:G,E506,M:M)/J506,"")</f>
        <v/>
      </c>
      <c r="M506" s="531">
        <f>IF(J506="",SUMIF(G:G,E506,M:M),J506*L506)</f>
        <v>0</v>
      </c>
    </row>
    <row r="507" spans="2:13" ht="15.75" outlineLevel="4">
      <c r="B507" s="529"/>
      <c r="E507" s="528"/>
      <c r="F507" s="527"/>
      <c r="G507" s="526" t="str">
        <f>E506</f>
        <v xml:space="preserve">B2080.80 </v>
      </c>
      <c r="H507" s="530" t="s">
        <v>702</v>
      </c>
      <c r="I507" s="524" t="s">
        <v>703</v>
      </c>
      <c r="J507" s="571"/>
      <c r="K507" s="571"/>
      <c r="L507" s="570"/>
      <c r="M507" s="521">
        <f>J507*L507</f>
        <v>0</v>
      </c>
    </row>
    <row r="508" spans="2:13" s="553" customFormat="1" ht="17.25" customHeight="1" outlineLevel="2">
      <c r="B508" s="561"/>
      <c r="C508" s="560"/>
      <c r="D508" s="560" t="s">
        <v>704</v>
      </c>
      <c r="E508" s="560" t="s">
        <v>705</v>
      </c>
      <c r="F508" s="560"/>
      <c r="G508" s="559"/>
      <c r="H508" s="558" t="s">
        <v>85</v>
      </c>
      <c r="I508" s="557" t="s">
        <v>706</v>
      </c>
      <c r="J508" s="556"/>
      <c r="K508" s="556"/>
      <c r="L508" s="555" t="str">
        <f>IF(J508&lt;&gt;0,SUMIF(E:E,"B2090*",M:M)/J508,"")</f>
        <v/>
      </c>
      <c r="M508" s="554">
        <f>IF(J508="",SUMIF(E:E,"B2090*",M:M),L508*J508)</f>
        <v>0</v>
      </c>
    </row>
    <row r="509" spans="2:13" ht="15.75" outlineLevel="3">
      <c r="B509" s="529"/>
      <c r="E509" s="538" t="s">
        <v>707</v>
      </c>
      <c r="F509" s="537" t="s">
        <v>705</v>
      </c>
      <c r="G509" s="536"/>
      <c r="H509" s="535"/>
      <c r="I509" s="534"/>
      <c r="J509" s="533"/>
      <c r="K509" s="533"/>
      <c r="L509" s="532" t="str">
        <f>IF(J509&lt;&gt;0,SUMIF(G:G,E509,M:M)/J509,"")</f>
        <v/>
      </c>
      <c r="M509" s="531">
        <f>IF(J509="",SUMIF(G:G,E509,M:M),J509*L509)</f>
        <v>0</v>
      </c>
    </row>
    <row r="510" spans="2:13" ht="15.75" outlineLevel="4">
      <c r="B510" s="529"/>
      <c r="E510" s="528"/>
      <c r="F510" s="527"/>
      <c r="G510" s="526" t="str">
        <f>E509</f>
        <v>B2090.10</v>
      </c>
      <c r="H510" s="530" t="s">
        <v>708</v>
      </c>
      <c r="I510" s="524" t="s">
        <v>706</v>
      </c>
      <c r="J510" s="571"/>
      <c r="K510" s="571"/>
      <c r="L510" s="570"/>
      <c r="M510" s="521">
        <f>J510*L510</f>
        <v>0</v>
      </c>
    </row>
    <row r="511" spans="2:13" ht="15.75" outlineLevel="4">
      <c r="B511" s="529"/>
      <c r="E511" s="528"/>
      <c r="F511" s="527"/>
      <c r="G511" s="526" t="str">
        <f>G510</f>
        <v>B2090.10</v>
      </c>
      <c r="H511" s="530" t="s">
        <v>709</v>
      </c>
      <c r="I511" s="524" t="s">
        <v>710</v>
      </c>
      <c r="J511" s="571"/>
      <c r="K511" s="571"/>
      <c r="L511" s="570"/>
      <c r="M511" s="521">
        <f>J511*L511</f>
        <v>0</v>
      </c>
    </row>
    <row r="512" spans="2:13" ht="15.75" outlineLevel="4">
      <c r="B512" s="529"/>
      <c r="E512" s="528"/>
      <c r="F512" s="527"/>
      <c r="G512" s="526" t="str">
        <f>G511</f>
        <v>B2090.10</v>
      </c>
      <c r="H512" s="530" t="s">
        <v>711</v>
      </c>
      <c r="I512" s="524" t="s">
        <v>712</v>
      </c>
      <c r="J512" s="571"/>
      <c r="K512" s="571"/>
      <c r="L512" s="570"/>
      <c r="M512" s="521">
        <f>J512*L512</f>
        <v>0</v>
      </c>
    </row>
    <row r="513" spans="2:13" ht="15.75" outlineLevel="4">
      <c r="B513" s="529"/>
      <c r="E513" s="528"/>
      <c r="F513" s="527"/>
      <c r="G513" s="526" t="str">
        <f>G512</f>
        <v>B2090.10</v>
      </c>
      <c r="H513" s="530" t="s">
        <v>713</v>
      </c>
      <c r="I513" s="524" t="s">
        <v>714</v>
      </c>
      <c r="J513" s="571"/>
      <c r="K513" s="571"/>
      <c r="L513" s="570"/>
      <c r="M513" s="521">
        <f>J513*L513</f>
        <v>0</v>
      </c>
    </row>
    <row r="514" spans="2:13" ht="15.75" outlineLevel="4">
      <c r="B514" s="529"/>
      <c r="E514" s="528"/>
      <c r="F514" s="527"/>
      <c r="G514" s="526" t="str">
        <f>G513</f>
        <v>B2090.10</v>
      </c>
      <c r="H514" s="530" t="s">
        <v>715</v>
      </c>
      <c r="I514" s="524" t="s">
        <v>716</v>
      </c>
      <c r="J514" s="571"/>
      <c r="K514" s="571"/>
      <c r="L514" s="570"/>
      <c r="M514" s="521">
        <f>J514*L514</f>
        <v>0</v>
      </c>
    </row>
    <row r="515" spans="2:13" s="553" customFormat="1" ht="19.5" customHeight="1" outlineLevel="1">
      <c r="B515" s="569"/>
      <c r="C515" s="568" t="s">
        <v>717</v>
      </c>
      <c r="D515" s="568" t="s">
        <v>718</v>
      </c>
      <c r="E515" s="568"/>
      <c r="F515" s="568"/>
      <c r="G515" s="567"/>
      <c r="H515" s="566" t="s">
        <v>85</v>
      </c>
      <c r="I515" s="565" t="s">
        <v>85</v>
      </c>
      <c r="J515" s="564"/>
      <c r="K515" s="564"/>
      <c r="L515" s="563" t="str">
        <f>IF(J515&lt;&gt;0,SUMIF(D:D,"B30*",M:M)/J515,"")</f>
        <v/>
      </c>
      <c r="M515" s="562">
        <f>IF(J515="",SUMIF(D:D,"B30*",M:M),J515*L515)</f>
        <v>0</v>
      </c>
    </row>
    <row r="516" spans="2:13" s="553" customFormat="1" ht="17.25" customHeight="1" outlineLevel="2">
      <c r="B516" s="561"/>
      <c r="C516" s="560"/>
      <c r="D516" s="560" t="s">
        <v>719</v>
      </c>
      <c r="E516" s="560" t="s">
        <v>720</v>
      </c>
      <c r="F516" s="560"/>
      <c r="G516" s="559"/>
      <c r="H516" s="558" t="s">
        <v>85</v>
      </c>
      <c r="I516" s="557" t="s">
        <v>85</v>
      </c>
      <c r="J516" s="556"/>
      <c r="K516" s="556"/>
      <c r="L516" s="555" t="str">
        <f>IF(J516&lt;&gt;0,SUMIF(E:E,"B3010*",M:M)/J516,"")</f>
        <v/>
      </c>
      <c r="M516" s="554">
        <f>IF(J516="",SUMIF(E:E,"B3010*",M:M),L516*J516)</f>
        <v>0</v>
      </c>
    </row>
    <row r="517" spans="2:13" ht="15.75" outlineLevel="3">
      <c r="B517" s="529"/>
      <c r="E517" s="538" t="s">
        <v>721</v>
      </c>
      <c r="F517" s="537" t="s">
        <v>722</v>
      </c>
      <c r="G517" s="536"/>
      <c r="H517" s="535" t="s">
        <v>85</v>
      </c>
      <c r="I517" s="534" t="s">
        <v>85</v>
      </c>
      <c r="J517" s="533"/>
      <c r="K517" s="533"/>
      <c r="L517" s="532" t="str">
        <f>IF(J517&lt;&gt;0,SUMIF(G:G,E517,M:M)/J517,"")</f>
        <v/>
      </c>
      <c r="M517" s="531">
        <f>IF(J517="",SUMIF(G:G,E517,M:M),J517*L517)</f>
        <v>0</v>
      </c>
    </row>
    <row r="518" spans="2:13" ht="15.75" outlineLevel="4">
      <c r="B518" s="529"/>
      <c r="E518" s="547"/>
      <c r="F518" s="546"/>
      <c r="G518" s="545" t="str">
        <f>E517</f>
        <v xml:space="preserve">B3010.10 </v>
      </c>
      <c r="H518" s="544" t="s">
        <v>723</v>
      </c>
      <c r="I518" s="543" t="s">
        <v>724</v>
      </c>
      <c r="J518" s="552"/>
      <c r="K518" s="552"/>
      <c r="L518" s="551"/>
      <c r="M518" s="540">
        <f t="shared" ref="M518:M537" si="47">J518*L518</f>
        <v>0</v>
      </c>
    </row>
    <row r="519" spans="2:13" ht="28.5" outlineLevel="4">
      <c r="B519" s="529"/>
      <c r="E519" s="547"/>
      <c r="F519" s="546"/>
      <c r="G519" s="545" t="str">
        <f t="shared" ref="G519:G537" si="48">G518</f>
        <v xml:space="preserve">B3010.10 </v>
      </c>
      <c r="H519" s="544" t="s">
        <v>725</v>
      </c>
      <c r="I519" s="543" t="s">
        <v>726</v>
      </c>
      <c r="J519" s="552"/>
      <c r="K519" s="552"/>
      <c r="L519" s="551"/>
      <c r="M519" s="540">
        <f t="shared" si="47"/>
        <v>0</v>
      </c>
    </row>
    <row r="520" spans="2:13" ht="28.5" outlineLevel="4">
      <c r="B520" s="529"/>
      <c r="E520" s="547"/>
      <c r="F520" s="546"/>
      <c r="G520" s="545" t="str">
        <f t="shared" si="48"/>
        <v xml:space="preserve">B3010.10 </v>
      </c>
      <c r="H520" s="550" t="s">
        <v>727</v>
      </c>
      <c r="I520" s="543" t="s">
        <v>726</v>
      </c>
      <c r="J520" s="552"/>
      <c r="K520" s="552"/>
      <c r="L520" s="551"/>
      <c r="M520" s="540">
        <f t="shared" si="47"/>
        <v>0</v>
      </c>
    </row>
    <row r="521" spans="2:13" ht="15.75" outlineLevel="4">
      <c r="B521" s="529"/>
      <c r="E521" s="547"/>
      <c r="F521" s="546"/>
      <c r="G521" s="545" t="str">
        <f t="shared" si="48"/>
        <v xml:space="preserve">B3010.10 </v>
      </c>
      <c r="H521" s="550" t="s">
        <v>728</v>
      </c>
      <c r="I521" s="543" t="s">
        <v>726</v>
      </c>
      <c r="J521" s="552"/>
      <c r="K521" s="552"/>
      <c r="L521" s="551"/>
      <c r="M521" s="540">
        <f t="shared" si="47"/>
        <v>0</v>
      </c>
    </row>
    <row r="522" spans="2:13" ht="15.75" outlineLevel="4">
      <c r="B522" s="529"/>
      <c r="E522" s="547"/>
      <c r="F522" s="546"/>
      <c r="G522" s="545" t="str">
        <f t="shared" si="48"/>
        <v xml:space="preserve">B3010.10 </v>
      </c>
      <c r="H522" s="550" t="s">
        <v>729</v>
      </c>
      <c r="I522" s="543" t="s">
        <v>726</v>
      </c>
      <c r="J522" s="552"/>
      <c r="K522" s="552"/>
      <c r="L522" s="551"/>
      <c r="M522" s="540">
        <f t="shared" si="47"/>
        <v>0</v>
      </c>
    </row>
    <row r="523" spans="2:13" ht="15.75" outlineLevel="4">
      <c r="B523" s="529"/>
      <c r="E523" s="547"/>
      <c r="F523" s="546"/>
      <c r="G523" s="545" t="str">
        <f t="shared" si="48"/>
        <v xml:space="preserve">B3010.10 </v>
      </c>
      <c r="H523" s="550" t="s">
        <v>730</v>
      </c>
      <c r="I523" s="543" t="s">
        <v>726</v>
      </c>
      <c r="J523" s="552"/>
      <c r="K523" s="552"/>
      <c r="L523" s="551"/>
      <c r="M523" s="540">
        <f t="shared" si="47"/>
        <v>0</v>
      </c>
    </row>
    <row r="524" spans="2:13" ht="15.75" outlineLevel="4">
      <c r="B524" s="529"/>
      <c r="E524" s="547"/>
      <c r="F524" s="546"/>
      <c r="G524" s="545" t="str">
        <f t="shared" si="48"/>
        <v xml:space="preserve">B3010.10 </v>
      </c>
      <c r="H524" s="550" t="s">
        <v>731</v>
      </c>
      <c r="I524" s="543" t="s">
        <v>726</v>
      </c>
      <c r="J524" s="552"/>
      <c r="K524" s="552"/>
      <c r="L524" s="551"/>
      <c r="M524" s="540">
        <f t="shared" si="47"/>
        <v>0</v>
      </c>
    </row>
    <row r="525" spans="2:13" ht="15.75" outlineLevel="4">
      <c r="B525" s="529"/>
      <c r="E525" s="547"/>
      <c r="F525" s="546"/>
      <c r="G525" s="545" t="str">
        <f t="shared" si="48"/>
        <v xml:space="preserve">B3010.10 </v>
      </c>
      <c r="H525" s="550" t="s">
        <v>732</v>
      </c>
      <c r="I525" s="543" t="s">
        <v>726</v>
      </c>
      <c r="J525" s="552"/>
      <c r="K525" s="552"/>
      <c r="L525" s="551"/>
      <c r="M525" s="540">
        <f t="shared" si="47"/>
        <v>0</v>
      </c>
    </row>
    <row r="526" spans="2:13" ht="15.75" outlineLevel="4">
      <c r="B526" s="529"/>
      <c r="E526" s="547"/>
      <c r="F526" s="546"/>
      <c r="G526" s="545" t="str">
        <f t="shared" si="48"/>
        <v xml:space="preserve">B3010.10 </v>
      </c>
      <c r="H526" s="550" t="s">
        <v>733</v>
      </c>
      <c r="I526" s="543" t="s">
        <v>726</v>
      </c>
      <c r="J526" s="552"/>
      <c r="K526" s="552"/>
      <c r="L526" s="551"/>
      <c r="M526" s="540">
        <f t="shared" si="47"/>
        <v>0</v>
      </c>
    </row>
    <row r="527" spans="2:13" ht="15.75" outlineLevel="4">
      <c r="B527" s="529"/>
      <c r="E527" s="547"/>
      <c r="F527" s="546"/>
      <c r="G527" s="545" t="str">
        <f t="shared" si="48"/>
        <v xml:space="preserve">B3010.10 </v>
      </c>
      <c r="H527" s="550" t="s">
        <v>734</v>
      </c>
      <c r="I527" s="543" t="s">
        <v>726</v>
      </c>
      <c r="J527" s="552"/>
      <c r="K527" s="552"/>
      <c r="L527" s="551"/>
      <c r="M527" s="540">
        <f t="shared" si="47"/>
        <v>0</v>
      </c>
    </row>
    <row r="528" spans="2:13" ht="15.75" outlineLevel="4">
      <c r="B528" s="529"/>
      <c r="E528" s="547"/>
      <c r="F528" s="546"/>
      <c r="G528" s="545" t="str">
        <f t="shared" si="48"/>
        <v xml:space="preserve">B3010.10 </v>
      </c>
      <c r="H528" s="550" t="s">
        <v>735</v>
      </c>
      <c r="I528" s="543" t="s">
        <v>726</v>
      </c>
      <c r="J528" s="552"/>
      <c r="K528" s="552"/>
      <c r="L528" s="551"/>
      <c r="M528" s="540">
        <f t="shared" si="47"/>
        <v>0</v>
      </c>
    </row>
    <row r="529" spans="2:13" ht="28.5" outlineLevel="4">
      <c r="B529" s="529"/>
      <c r="E529" s="547"/>
      <c r="F529" s="546"/>
      <c r="G529" s="545" t="str">
        <f t="shared" si="48"/>
        <v xml:space="preserve">B3010.10 </v>
      </c>
      <c r="H529" s="550" t="s">
        <v>736</v>
      </c>
      <c r="I529" s="543" t="s">
        <v>726</v>
      </c>
      <c r="J529" s="552"/>
      <c r="K529" s="552"/>
      <c r="L529" s="551"/>
      <c r="M529" s="540">
        <f t="shared" si="47"/>
        <v>0</v>
      </c>
    </row>
    <row r="530" spans="2:13" ht="15.75" outlineLevel="4">
      <c r="B530" s="529"/>
      <c r="E530" s="547"/>
      <c r="F530" s="546"/>
      <c r="G530" s="545" t="str">
        <f t="shared" si="48"/>
        <v xml:space="preserve">B3010.10 </v>
      </c>
      <c r="H530" s="550" t="s">
        <v>737</v>
      </c>
      <c r="I530" s="543" t="s">
        <v>726</v>
      </c>
      <c r="J530" s="552"/>
      <c r="K530" s="552"/>
      <c r="L530" s="551"/>
      <c r="M530" s="540">
        <f t="shared" si="47"/>
        <v>0</v>
      </c>
    </row>
    <row r="531" spans="2:13" ht="28.5" outlineLevel="4">
      <c r="B531" s="529"/>
      <c r="E531" s="547"/>
      <c r="F531" s="546"/>
      <c r="G531" s="545" t="str">
        <f t="shared" si="48"/>
        <v xml:space="preserve">B3010.10 </v>
      </c>
      <c r="H531" s="550" t="s">
        <v>738</v>
      </c>
      <c r="I531" s="543" t="s">
        <v>726</v>
      </c>
      <c r="J531" s="552"/>
      <c r="K531" s="552"/>
      <c r="L531" s="551"/>
      <c r="M531" s="540">
        <f t="shared" si="47"/>
        <v>0</v>
      </c>
    </row>
    <row r="532" spans="2:13" ht="15.75" outlineLevel="4">
      <c r="B532" s="529"/>
      <c r="E532" s="547"/>
      <c r="F532" s="546"/>
      <c r="G532" s="545" t="str">
        <f t="shared" si="48"/>
        <v xml:space="preserve">B3010.10 </v>
      </c>
      <c r="H532" s="550" t="s">
        <v>739</v>
      </c>
      <c r="I532" s="543" t="s">
        <v>726</v>
      </c>
      <c r="J532" s="552"/>
      <c r="K532" s="552"/>
      <c r="L532" s="551"/>
      <c r="M532" s="540">
        <f t="shared" si="47"/>
        <v>0</v>
      </c>
    </row>
    <row r="533" spans="2:13" ht="15.75" outlineLevel="4">
      <c r="B533" s="529"/>
      <c r="E533" s="547"/>
      <c r="F533" s="546"/>
      <c r="G533" s="545" t="str">
        <f t="shared" si="48"/>
        <v xml:space="preserve">B3010.10 </v>
      </c>
      <c r="H533" s="544" t="s">
        <v>740</v>
      </c>
      <c r="I533" s="543" t="s">
        <v>741</v>
      </c>
      <c r="J533" s="552"/>
      <c r="K533" s="552"/>
      <c r="L533" s="551"/>
      <c r="M533" s="540">
        <f t="shared" si="47"/>
        <v>0</v>
      </c>
    </row>
    <row r="534" spans="2:13" ht="15.75" outlineLevel="4">
      <c r="B534" s="529"/>
      <c r="E534" s="547"/>
      <c r="F534" s="546"/>
      <c r="G534" s="545" t="str">
        <f t="shared" si="48"/>
        <v xml:space="preserve">B3010.10 </v>
      </c>
      <c r="H534" s="544" t="s">
        <v>742</v>
      </c>
      <c r="I534" s="543" t="s">
        <v>743</v>
      </c>
      <c r="J534" s="552"/>
      <c r="K534" s="552"/>
      <c r="L534" s="551"/>
      <c r="M534" s="540">
        <f t="shared" si="47"/>
        <v>0</v>
      </c>
    </row>
    <row r="535" spans="2:13" ht="15.75" outlineLevel="4">
      <c r="B535" s="529"/>
      <c r="E535" s="547"/>
      <c r="F535" s="546"/>
      <c r="G535" s="545" t="str">
        <f t="shared" si="48"/>
        <v xml:space="preserve">B3010.10 </v>
      </c>
      <c r="H535" s="544" t="s">
        <v>744</v>
      </c>
      <c r="I535" s="543" t="s">
        <v>745</v>
      </c>
      <c r="J535" s="552"/>
      <c r="K535" s="552"/>
      <c r="L535" s="551"/>
      <c r="M535" s="540">
        <f t="shared" si="47"/>
        <v>0</v>
      </c>
    </row>
    <row r="536" spans="2:13" ht="15.75" outlineLevel="4">
      <c r="B536" s="529"/>
      <c r="E536" s="547"/>
      <c r="F536" s="546"/>
      <c r="G536" s="545" t="str">
        <f t="shared" si="48"/>
        <v xml:space="preserve">B3010.10 </v>
      </c>
      <c r="H536" s="544" t="s">
        <v>746</v>
      </c>
      <c r="I536" s="543" t="s">
        <v>747</v>
      </c>
      <c r="J536" s="552"/>
      <c r="K536" s="552"/>
      <c r="L536" s="551"/>
      <c r="M536" s="540">
        <f t="shared" si="47"/>
        <v>0</v>
      </c>
    </row>
    <row r="537" spans="2:13" ht="15.75" outlineLevel="4">
      <c r="B537" s="529"/>
      <c r="E537" s="547"/>
      <c r="F537" s="546"/>
      <c r="G537" s="545" t="str">
        <f t="shared" si="48"/>
        <v xml:space="preserve">B3010.10 </v>
      </c>
      <c r="H537" s="544" t="s">
        <v>748</v>
      </c>
      <c r="I537" s="543" t="s">
        <v>749</v>
      </c>
      <c r="J537" s="552"/>
      <c r="K537" s="552"/>
      <c r="L537" s="551"/>
      <c r="M537" s="540">
        <f t="shared" si="47"/>
        <v>0</v>
      </c>
    </row>
    <row r="538" spans="2:13" ht="15.75" outlineLevel="3">
      <c r="B538" s="529"/>
      <c r="E538" s="538" t="s">
        <v>750</v>
      </c>
      <c r="F538" s="537" t="s">
        <v>751</v>
      </c>
      <c r="G538" s="536"/>
      <c r="H538" s="535" t="s">
        <v>85</v>
      </c>
      <c r="I538" s="534" t="s">
        <v>85</v>
      </c>
      <c r="J538" s="533"/>
      <c r="K538" s="533"/>
      <c r="L538" s="532" t="str">
        <f>IF(J538&lt;&gt;0,SUMIF(G:G,E538,M:M)/J538,"")</f>
        <v/>
      </c>
      <c r="M538" s="531">
        <f>IF(J538="",SUMIF(G:G,E538,M:M),J538*L538)</f>
        <v>0</v>
      </c>
    </row>
    <row r="539" spans="2:13" ht="28.5" outlineLevel="4">
      <c r="B539" s="529"/>
      <c r="E539" s="547"/>
      <c r="F539" s="546"/>
      <c r="G539" s="545" t="str">
        <f>E538</f>
        <v xml:space="preserve">B3010.50 </v>
      </c>
      <c r="H539" s="544" t="s">
        <v>752</v>
      </c>
      <c r="I539" s="543" t="s">
        <v>726</v>
      </c>
      <c r="J539" s="552"/>
      <c r="K539" s="552"/>
      <c r="L539" s="551"/>
      <c r="M539" s="540">
        <f t="shared" ref="M539:M558" si="49">J539*L539</f>
        <v>0</v>
      </c>
    </row>
    <row r="540" spans="2:13" ht="28.5" outlineLevel="4">
      <c r="B540" s="529"/>
      <c r="E540" s="547"/>
      <c r="F540" s="546"/>
      <c r="G540" s="545" t="str">
        <f t="shared" ref="G540:G558" si="50">G539</f>
        <v xml:space="preserve">B3010.50 </v>
      </c>
      <c r="H540" s="550" t="s">
        <v>727</v>
      </c>
      <c r="I540" s="543" t="s">
        <v>726</v>
      </c>
      <c r="J540" s="552"/>
      <c r="K540" s="552"/>
      <c r="L540" s="551"/>
      <c r="M540" s="540">
        <f t="shared" si="49"/>
        <v>0</v>
      </c>
    </row>
    <row r="541" spans="2:13" ht="15.75" outlineLevel="4">
      <c r="B541" s="529"/>
      <c r="E541" s="547"/>
      <c r="F541" s="546"/>
      <c r="G541" s="545" t="str">
        <f t="shared" si="50"/>
        <v xml:space="preserve">B3010.50 </v>
      </c>
      <c r="H541" s="550" t="s">
        <v>728</v>
      </c>
      <c r="I541" s="543" t="s">
        <v>726</v>
      </c>
      <c r="J541" s="552"/>
      <c r="K541" s="552"/>
      <c r="L541" s="551"/>
      <c r="M541" s="540">
        <f t="shared" si="49"/>
        <v>0</v>
      </c>
    </row>
    <row r="542" spans="2:13" ht="15.75" outlineLevel="4">
      <c r="B542" s="529"/>
      <c r="E542" s="547"/>
      <c r="F542" s="546"/>
      <c r="G542" s="545" t="str">
        <f t="shared" si="50"/>
        <v xml:space="preserve">B3010.50 </v>
      </c>
      <c r="H542" s="550" t="s">
        <v>729</v>
      </c>
      <c r="I542" s="543" t="s">
        <v>726</v>
      </c>
      <c r="J542" s="552"/>
      <c r="K542" s="552"/>
      <c r="L542" s="551"/>
      <c r="M542" s="540">
        <f t="shared" si="49"/>
        <v>0</v>
      </c>
    </row>
    <row r="543" spans="2:13" ht="15.75" outlineLevel="4">
      <c r="B543" s="529"/>
      <c r="E543" s="547"/>
      <c r="F543" s="546"/>
      <c r="G543" s="545" t="str">
        <f t="shared" si="50"/>
        <v xml:space="preserve">B3010.50 </v>
      </c>
      <c r="H543" s="550" t="s">
        <v>731</v>
      </c>
      <c r="I543" s="543" t="s">
        <v>726</v>
      </c>
      <c r="J543" s="552"/>
      <c r="K543" s="552"/>
      <c r="L543" s="551"/>
      <c r="M543" s="540">
        <f t="shared" si="49"/>
        <v>0</v>
      </c>
    </row>
    <row r="544" spans="2:13" ht="15.75" outlineLevel="4">
      <c r="B544" s="529"/>
      <c r="E544" s="547"/>
      <c r="F544" s="546"/>
      <c r="G544" s="545" t="str">
        <f t="shared" si="50"/>
        <v xml:space="preserve">B3010.50 </v>
      </c>
      <c r="H544" s="550" t="s">
        <v>732</v>
      </c>
      <c r="I544" s="543" t="s">
        <v>726</v>
      </c>
      <c r="J544" s="552"/>
      <c r="K544" s="552"/>
      <c r="L544" s="551"/>
      <c r="M544" s="540">
        <f t="shared" si="49"/>
        <v>0</v>
      </c>
    </row>
    <row r="545" spans="2:13" ht="15.75" outlineLevel="4">
      <c r="B545" s="529"/>
      <c r="E545" s="547"/>
      <c r="F545" s="546"/>
      <c r="G545" s="545" t="str">
        <f t="shared" si="50"/>
        <v xml:space="preserve">B3010.50 </v>
      </c>
      <c r="H545" s="550" t="s">
        <v>733</v>
      </c>
      <c r="I545" s="543" t="s">
        <v>726</v>
      </c>
      <c r="J545" s="552"/>
      <c r="K545" s="552"/>
      <c r="L545" s="551"/>
      <c r="M545" s="540">
        <f t="shared" si="49"/>
        <v>0</v>
      </c>
    </row>
    <row r="546" spans="2:13" ht="15.75" outlineLevel="4">
      <c r="B546" s="529"/>
      <c r="E546" s="547"/>
      <c r="F546" s="546"/>
      <c r="G546" s="545" t="str">
        <f t="shared" si="50"/>
        <v xml:space="preserve">B3010.50 </v>
      </c>
      <c r="H546" s="550" t="s">
        <v>735</v>
      </c>
      <c r="I546" s="543" t="s">
        <v>726</v>
      </c>
      <c r="J546" s="552"/>
      <c r="K546" s="552"/>
      <c r="L546" s="551"/>
      <c r="M546" s="540">
        <f t="shared" si="49"/>
        <v>0</v>
      </c>
    </row>
    <row r="547" spans="2:13" ht="28.5" outlineLevel="4">
      <c r="B547" s="529"/>
      <c r="E547" s="547"/>
      <c r="F547" s="546"/>
      <c r="G547" s="545" t="str">
        <f t="shared" si="50"/>
        <v xml:space="preserve">B3010.50 </v>
      </c>
      <c r="H547" s="550" t="s">
        <v>736</v>
      </c>
      <c r="I547" s="543" t="s">
        <v>726</v>
      </c>
      <c r="J547" s="552"/>
      <c r="K547" s="552"/>
      <c r="L547" s="551"/>
      <c r="M547" s="540">
        <f t="shared" si="49"/>
        <v>0</v>
      </c>
    </row>
    <row r="548" spans="2:13" ht="15.75" outlineLevel="4">
      <c r="B548" s="529"/>
      <c r="E548" s="547"/>
      <c r="F548" s="546"/>
      <c r="G548" s="545" t="str">
        <f t="shared" si="50"/>
        <v xml:space="preserve">B3010.50 </v>
      </c>
      <c r="H548" s="550" t="s">
        <v>737</v>
      </c>
      <c r="I548" s="543" t="s">
        <v>726</v>
      </c>
      <c r="J548" s="552"/>
      <c r="K548" s="552"/>
      <c r="L548" s="551"/>
      <c r="M548" s="540">
        <f t="shared" si="49"/>
        <v>0</v>
      </c>
    </row>
    <row r="549" spans="2:13" ht="28.5" outlineLevel="4">
      <c r="B549" s="529"/>
      <c r="E549" s="547"/>
      <c r="F549" s="546"/>
      <c r="G549" s="545" t="str">
        <f t="shared" si="50"/>
        <v xml:space="preserve">B3010.50 </v>
      </c>
      <c r="H549" s="550" t="s">
        <v>738</v>
      </c>
      <c r="I549" s="543" t="s">
        <v>726</v>
      </c>
      <c r="J549" s="552"/>
      <c r="K549" s="552"/>
      <c r="L549" s="551"/>
      <c r="M549" s="540">
        <f t="shared" si="49"/>
        <v>0</v>
      </c>
    </row>
    <row r="550" spans="2:13" ht="15.75" outlineLevel="4">
      <c r="B550" s="529"/>
      <c r="E550" s="547"/>
      <c r="F550" s="546"/>
      <c r="G550" s="545" t="str">
        <f t="shared" si="50"/>
        <v xml:space="preserve">B3010.50 </v>
      </c>
      <c r="H550" s="550" t="s">
        <v>739</v>
      </c>
      <c r="I550" s="543" t="s">
        <v>726</v>
      </c>
      <c r="J550" s="552"/>
      <c r="K550" s="552"/>
      <c r="L550" s="551"/>
      <c r="M550" s="540">
        <f t="shared" si="49"/>
        <v>0</v>
      </c>
    </row>
    <row r="551" spans="2:13" ht="15.75" outlineLevel="4">
      <c r="B551" s="529"/>
      <c r="E551" s="547"/>
      <c r="F551" s="546"/>
      <c r="G551" s="545" t="str">
        <f t="shared" si="50"/>
        <v xml:space="preserve">B3010.50 </v>
      </c>
      <c r="H551" s="544" t="s">
        <v>753</v>
      </c>
      <c r="I551" s="543" t="s">
        <v>754</v>
      </c>
      <c r="J551" s="552"/>
      <c r="K551" s="552"/>
      <c r="L551" s="551"/>
      <c r="M551" s="540">
        <f t="shared" si="49"/>
        <v>0</v>
      </c>
    </row>
    <row r="552" spans="2:13" ht="15.75" outlineLevel="4">
      <c r="B552" s="529"/>
      <c r="E552" s="547"/>
      <c r="F552" s="546"/>
      <c r="G552" s="545" t="str">
        <f t="shared" si="50"/>
        <v xml:space="preserve">B3010.50 </v>
      </c>
      <c r="H552" s="544" t="s">
        <v>755</v>
      </c>
      <c r="I552" s="543" t="s">
        <v>756</v>
      </c>
      <c r="J552" s="552"/>
      <c r="K552" s="552"/>
      <c r="L552" s="551"/>
      <c r="M552" s="540">
        <f t="shared" si="49"/>
        <v>0</v>
      </c>
    </row>
    <row r="553" spans="2:13" ht="15.75" outlineLevel="4">
      <c r="B553" s="529"/>
      <c r="E553" s="547"/>
      <c r="F553" s="546"/>
      <c r="G553" s="545" t="str">
        <f t="shared" si="50"/>
        <v xml:space="preserve">B3010.50 </v>
      </c>
      <c r="H553" s="544" t="s">
        <v>757</v>
      </c>
      <c r="I553" s="543" t="s">
        <v>754</v>
      </c>
      <c r="J553" s="552"/>
      <c r="K553" s="552"/>
      <c r="L553" s="551"/>
      <c r="M553" s="540">
        <f t="shared" si="49"/>
        <v>0</v>
      </c>
    </row>
    <row r="554" spans="2:13" ht="15.75" outlineLevel="4">
      <c r="B554" s="529"/>
      <c r="E554" s="547"/>
      <c r="F554" s="546"/>
      <c r="G554" s="545" t="str">
        <f t="shared" si="50"/>
        <v xml:space="preserve">B3010.50 </v>
      </c>
      <c r="H554" s="550" t="s">
        <v>758</v>
      </c>
      <c r="I554" s="543" t="s">
        <v>754</v>
      </c>
      <c r="J554" s="552"/>
      <c r="K554" s="552"/>
      <c r="L554" s="551"/>
      <c r="M554" s="540">
        <f t="shared" si="49"/>
        <v>0</v>
      </c>
    </row>
    <row r="555" spans="2:13" ht="15.75" outlineLevel="4">
      <c r="B555" s="529"/>
      <c r="E555" s="547"/>
      <c r="F555" s="546"/>
      <c r="G555" s="545" t="str">
        <f t="shared" si="50"/>
        <v xml:space="preserve">B3010.50 </v>
      </c>
      <c r="H555" s="591" t="s">
        <v>759</v>
      </c>
      <c r="I555" s="543" t="s">
        <v>85</v>
      </c>
      <c r="J555" s="552"/>
      <c r="K555" s="552"/>
      <c r="L555" s="551"/>
      <c r="M555" s="540">
        <f t="shared" si="49"/>
        <v>0</v>
      </c>
    </row>
    <row r="556" spans="2:13" ht="15.75" outlineLevel="4">
      <c r="B556" s="529"/>
      <c r="E556" s="547"/>
      <c r="F556" s="546"/>
      <c r="G556" s="545" t="str">
        <f t="shared" si="50"/>
        <v xml:space="preserve">B3010.50 </v>
      </c>
      <c r="H556" s="591" t="s">
        <v>760</v>
      </c>
      <c r="I556" s="543" t="s">
        <v>761</v>
      </c>
      <c r="J556" s="552"/>
      <c r="K556" s="552"/>
      <c r="L556" s="551"/>
      <c r="M556" s="540">
        <f t="shared" si="49"/>
        <v>0</v>
      </c>
    </row>
    <row r="557" spans="2:13" ht="15.75" outlineLevel="4">
      <c r="B557" s="529"/>
      <c r="E557" s="547"/>
      <c r="F557" s="546"/>
      <c r="G557" s="545" t="str">
        <f t="shared" si="50"/>
        <v xml:space="preserve">B3010.50 </v>
      </c>
      <c r="H557" s="544" t="s">
        <v>762</v>
      </c>
      <c r="I557" s="543" t="s">
        <v>85</v>
      </c>
      <c r="J557" s="552"/>
      <c r="K557" s="552"/>
      <c r="L557" s="551"/>
      <c r="M557" s="540">
        <f t="shared" si="49"/>
        <v>0</v>
      </c>
    </row>
    <row r="558" spans="2:13" ht="15" customHeight="1" outlineLevel="4">
      <c r="B558" s="529"/>
      <c r="E558" s="547"/>
      <c r="F558" s="546"/>
      <c r="G558" s="545" t="str">
        <f t="shared" si="50"/>
        <v xml:space="preserve">B3010.50 </v>
      </c>
      <c r="H558" s="544" t="s">
        <v>763</v>
      </c>
      <c r="I558" s="543" t="s">
        <v>764</v>
      </c>
      <c r="J558" s="552"/>
      <c r="K558" s="552"/>
      <c r="L558" s="551"/>
      <c r="M558" s="540">
        <f t="shared" si="49"/>
        <v>0</v>
      </c>
    </row>
    <row r="559" spans="2:13" ht="15.75" outlineLevel="3">
      <c r="B559" s="529"/>
      <c r="E559" s="538" t="s">
        <v>765</v>
      </c>
      <c r="F559" s="537" t="s">
        <v>766</v>
      </c>
      <c r="G559" s="536"/>
      <c r="H559" s="535" t="s">
        <v>85</v>
      </c>
      <c r="I559" s="534" t="s">
        <v>85</v>
      </c>
      <c r="J559" s="533"/>
      <c r="K559" s="533"/>
      <c r="L559" s="532" t="str">
        <f>IF(J559&lt;&gt;0,SUMIF(G:G,E559,M:M)/J559,"")</f>
        <v/>
      </c>
      <c r="M559" s="531">
        <f>IF(J559="",SUMIF(G:G,E559,M:M),J559*L559)</f>
        <v>0</v>
      </c>
    </row>
    <row r="560" spans="2:13" ht="15.75" outlineLevel="4">
      <c r="B560" s="529"/>
      <c r="E560" s="547"/>
      <c r="F560" s="546"/>
      <c r="G560" s="545" t="str">
        <f>E559</f>
        <v xml:space="preserve">B3010.70 </v>
      </c>
      <c r="H560" s="593" t="s">
        <v>766</v>
      </c>
      <c r="I560" s="543"/>
      <c r="J560" s="552"/>
      <c r="K560" s="552"/>
      <c r="L560" s="551"/>
      <c r="M560" s="540">
        <f>J560*L560</f>
        <v>0</v>
      </c>
    </row>
    <row r="561" spans="2:13" ht="15.75" outlineLevel="3">
      <c r="B561" s="529"/>
      <c r="E561" s="538" t="s">
        <v>767</v>
      </c>
      <c r="F561" s="537" t="s">
        <v>768</v>
      </c>
      <c r="G561" s="536"/>
      <c r="H561" s="535" t="s">
        <v>85</v>
      </c>
      <c r="I561" s="534" t="s">
        <v>85</v>
      </c>
      <c r="J561" s="533"/>
      <c r="K561" s="533"/>
      <c r="L561" s="532" t="str">
        <f>IF(J561&lt;&gt;0,SUMIF(G:G,E561,M:M)/J561,"")</f>
        <v/>
      </c>
      <c r="M561" s="531">
        <f>IF(J561="",SUMIF(G:G,E561,M:M),J561*L561)</f>
        <v>0</v>
      </c>
    </row>
    <row r="562" spans="2:13" ht="15.75" outlineLevel="4">
      <c r="B562" s="529"/>
      <c r="E562" s="528"/>
      <c r="F562" s="527"/>
      <c r="G562" s="526" t="str">
        <f>E561</f>
        <v xml:space="preserve">B3010.90 </v>
      </c>
      <c r="H562" s="530" t="s">
        <v>769</v>
      </c>
      <c r="I562" s="524" t="s">
        <v>770</v>
      </c>
      <c r="J562" s="571"/>
      <c r="K562" s="571"/>
      <c r="L562" s="570"/>
      <c r="M562" s="521">
        <f t="shared" ref="M562:M571" si="51">J562*L562</f>
        <v>0</v>
      </c>
    </row>
    <row r="563" spans="2:13" ht="15.75" outlineLevel="4">
      <c r="B563" s="529"/>
      <c r="E563" s="528"/>
      <c r="F563" s="527"/>
      <c r="G563" s="526" t="str">
        <f t="shared" ref="G563:G571" si="52">G562</f>
        <v xml:space="preserve">B3010.90 </v>
      </c>
      <c r="H563" s="530" t="s">
        <v>771</v>
      </c>
      <c r="I563" s="524" t="s">
        <v>772</v>
      </c>
      <c r="J563" s="571"/>
      <c r="K563" s="571"/>
      <c r="L563" s="570"/>
      <c r="M563" s="521">
        <f t="shared" si="51"/>
        <v>0</v>
      </c>
    </row>
    <row r="564" spans="2:13" ht="15.75" outlineLevel="4">
      <c r="B564" s="529"/>
      <c r="E564" s="528"/>
      <c r="F564" s="527"/>
      <c r="G564" s="526" t="str">
        <f t="shared" si="52"/>
        <v xml:space="preserve">B3010.90 </v>
      </c>
      <c r="H564" s="530" t="s">
        <v>157</v>
      </c>
      <c r="I564" s="524" t="s">
        <v>158</v>
      </c>
      <c r="J564" s="571"/>
      <c r="K564" s="571"/>
      <c r="L564" s="570"/>
      <c r="M564" s="521">
        <f t="shared" si="51"/>
        <v>0</v>
      </c>
    </row>
    <row r="565" spans="2:13" ht="15.75" outlineLevel="4">
      <c r="B565" s="529"/>
      <c r="E565" s="528"/>
      <c r="F565" s="527"/>
      <c r="G565" s="526" t="str">
        <f t="shared" si="52"/>
        <v xml:space="preserve">B3010.90 </v>
      </c>
      <c r="H565" s="530" t="s">
        <v>363</v>
      </c>
      <c r="I565" s="524" t="s">
        <v>364</v>
      </c>
      <c r="J565" s="571"/>
      <c r="K565" s="571"/>
      <c r="L565" s="570"/>
      <c r="M565" s="521">
        <f t="shared" si="51"/>
        <v>0</v>
      </c>
    </row>
    <row r="566" spans="2:13" ht="15.75" outlineLevel="4">
      <c r="B566" s="529"/>
      <c r="E566" s="528"/>
      <c r="F566" s="527"/>
      <c r="G566" s="526" t="str">
        <f t="shared" si="52"/>
        <v xml:space="preserve">B3010.90 </v>
      </c>
      <c r="H566" s="530" t="s">
        <v>773</v>
      </c>
      <c r="I566" s="524" t="s">
        <v>774</v>
      </c>
      <c r="J566" s="571"/>
      <c r="K566" s="571"/>
      <c r="L566" s="570"/>
      <c r="M566" s="521">
        <f t="shared" si="51"/>
        <v>0</v>
      </c>
    </row>
    <row r="567" spans="2:13" ht="15.75" outlineLevel="4">
      <c r="B567" s="529"/>
      <c r="E567" s="528"/>
      <c r="F567" s="527"/>
      <c r="G567" s="526" t="str">
        <f t="shared" si="52"/>
        <v xml:space="preserve">B3010.90 </v>
      </c>
      <c r="H567" s="530" t="s">
        <v>775</v>
      </c>
      <c r="I567" s="524" t="s">
        <v>776</v>
      </c>
      <c r="J567" s="571"/>
      <c r="K567" s="571"/>
      <c r="L567" s="570"/>
      <c r="M567" s="521">
        <f t="shared" si="51"/>
        <v>0</v>
      </c>
    </row>
    <row r="568" spans="2:13" ht="15.75" outlineLevel="4">
      <c r="B568" s="529"/>
      <c r="E568" s="528"/>
      <c r="F568" s="527"/>
      <c r="G568" s="526" t="str">
        <f t="shared" si="52"/>
        <v xml:space="preserve">B3010.90 </v>
      </c>
      <c r="H568" s="530" t="s">
        <v>777</v>
      </c>
      <c r="I568" s="524" t="s">
        <v>778</v>
      </c>
      <c r="J568" s="571"/>
      <c r="K568" s="571"/>
      <c r="L568" s="570"/>
      <c r="M568" s="521">
        <f t="shared" si="51"/>
        <v>0</v>
      </c>
    </row>
    <row r="569" spans="2:13" ht="15.75" outlineLevel="4">
      <c r="B569" s="529"/>
      <c r="E569" s="528"/>
      <c r="F569" s="527"/>
      <c r="G569" s="526" t="str">
        <f t="shared" si="52"/>
        <v xml:space="preserve">B3010.90 </v>
      </c>
      <c r="H569" s="530" t="s">
        <v>779</v>
      </c>
      <c r="I569" s="524" t="s">
        <v>780</v>
      </c>
      <c r="J569" s="571"/>
      <c r="K569" s="571"/>
      <c r="L569" s="570"/>
      <c r="M569" s="521">
        <f t="shared" si="51"/>
        <v>0</v>
      </c>
    </row>
    <row r="570" spans="2:13" ht="15.75" outlineLevel="4">
      <c r="B570" s="529"/>
      <c r="E570" s="528"/>
      <c r="F570" s="527"/>
      <c r="G570" s="526" t="str">
        <f t="shared" si="52"/>
        <v xml:space="preserve">B3010.90 </v>
      </c>
      <c r="H570" s="530" t="s">
        <v>781</v>
      </c>
      <c r="I570" s="524" t="s">
        <v>782</v>
      </c>
      <c r="J570" s="571"/>
      <c r="K570" s="571"/>
      <c r="L570" s="570"/>
      <c r="M570" s="521">
        <f t="shared" si="51"/>
        <v>0</v>
      </c>
    </row>
    <row r="571" spans="2:13" ht="15.75" outlineLevel="4">
      <c r="B571" s="529"/>
      <c r="E571" s="528"/>
      <c r="F571" s="527"/>
      <c r="G571" s="526" t="str">
        <f t="shared" si="52"/>
        <v xml:space="preserve">B3010.90 </v>
      </c>
      <c r="H571" s="530" t="s">
        <v>504</v>
      </c>
      <c r="I571" s="524" t="s">
        <v>783</v>
      </c>
      <c r="J571" s="571"/>
      <c r="K571" s="571"/>
      <c r="L571" s="570"/>
      <c r="M571" s="521">
        <f t="shared" si="51"/>
        <v>0</v>
      </c>
    </row>
    <row r="572" spans="2:13" s="553" customFormat="1" ht="17.25" customHeight="1" outlineLevel="2">
      <c r="B572" s="561"/>
      <c r="C572" s="560"/>
      <c r="D572" s="560" t="s">
        <v>784</v>
      </c>
      <c r="E572" s="560" t="s">
        <v>785</v>
      </c>
      <c r="F572" s="560"/>
      <c r="G572" s="559"/>
      <c r="H572" s="558" t="s">
        <v>85</v>
      </c>
      <c r="I572" s="557" t="s">
        <v>85</v>
      </c>
      <c r="J572" s="556"/>
      <c r="K572" s="556"/>
      <c r="L572" s="555"/>
      <c r="M572" s="554">
        <f>IF(J572="",SUMIF(E:E,"B3020*",M:M),L572*J572)</f>
        <v>0</v>
      </c>
    </row>
    <row r="573" spans="2:13" ht="15.75" outlineLevel="3">
      <c r="B573" s="529"/>
      <c r="E573" s="538" t="s">
        <v>786</v>
      </c>
      <c r="F573" s="537" t="s">
        <v>787</v>
      </c>
      <c r="G573" s="536"/>
      <c r="H573" s="535" t="s">
        <v>85</v>
      </c>
      <c r="I573" s="534" t="s">
        <v>85</v>
      </c>
      <c r="J573" s="533"/>
      <c r="K573" s="533"/>
      <c r="L573" s="532" t="str">
        <f>IF(J573&lt;&gt;0,SUMIF(G:G,E573,M:M)/J573,"")</f>
        <v/>
      </c>
      <c r="M573" s="531">
        <f>IF(J573="",SUMIF(G:G,E573,M:M),J573*L573)</f>
        <v>0</v>
      </c>
    </row>
    <row r="574" spans="2:13" ht="15.75" outlineLevel="4">
      <c r="B574" s="529"/>
      <c r="E574" s="547"/>
      <c r="F574" s="546"/>
      <c r="G574" s="545" t="str">
        <f>E573</f>
        <v xml:space="preserve">B3020.10 </v>
      </c>
      <c r="H574" s="544" t="s">
        <v>788</v>
      </c>
      <c r="I574" s="543" t="s">
        <v>789</v>
      </c>
      <c r="J574" s="552"/>
      <c r="K574" s="552"/>
      <c r="L574" s="551"/>
      <c r="M574" s="540">
        <f t="shared" ref="M574:M580" si="53">J574*L574</f>
        <v>0</v>
      </c>
    </row>
    <row r="575" spans="2:13" ht="15.75" outlineLevel="4">
      <c r="B575" s="529"/>
      <c r="E575" s="547"/>
      <c r="F575" s="546"/>
      <c r="G575" s="545" t="str">
        <f t="shared" ref="G575:G580" si="54">G574</f>
        <v xml:space="preserve">B3020.10 </v>
      </c>
      <c r="H575" s="544" t="s">
        <v>790</v>
      </c>
      <c r="I575" s="543" t="s">
        <v>791</v>
      </c>
      <c r="J575" s="552"/>
      <c r="K575" s="552"/>
      <c r="L575" s="551"/>
      <c r="M575" s="540">
        <f t="shared" si="53"/>
        <v>0</v>
      </c>
    </row>
    <row r="576" spans="2:13" ht="15.75" outlineLevel="4">
      <c r="B576" s="529"/>
      <c r="E576" s="547"/>
      <c r="F576" s="546"/>
      <c r="G576" s="545" t="str">
        <f t="shared" si="54"/>
        <v xml:space="preserve">B3020.10 </v>
      </c>
      <c r="H576" s="544" t="s">
        <v>792</v>
      </c>
      <c r="I576" s="543" t="s">
        <v>793</v>
      </c>
      <c r="J576" s="552"/>
      <c r="K576" s="552"/>
      <c r="L576" s="551"/>
      <c r="M576" s="540">
        <f t="shared" si="53"/>
        <v>0</v>
      </c>
    </row>
    <row r="577" spans="2:13" ht="15.75" outlineLevel="4">
      <c r="B577" s="529"/>
      <c r="E577" s="547"/>
      <c r="F577" s="546"/>
      <c r="G577" s="545" t="str">
        <f t="shared" si="54"/>
        <v xml:space="preserve">B3020.10 </v>
      </c>
      <c r="H577" s="544" t="s">
        <v>794</v>
      </c>
      <c r="I577" s="543" t="s">
        <v>795</v>
      </c>
      <c r="J577" s="552"/>
      <c r="K577" s="552"/>
      <c r="L577" s="551"/>
      <c r="M577" s="540">
        <f t="shared" si="53"/>
        <v>0</v>
      </c>
    </row>
    <row r="578" spans="2:13" ht="15.75" outlineLevel="4">
      <c r="B578" s="529"/>
      <c r="E578" s="547"/>
      <c r="F578" s="546"/>
      <c r="G578" s="545" t="str">
        <f t="shared" si="54"/>
        <v xml:space="preserve">B3020.10 </v>
      </c>
      <c r="H578" s="544" t="s">
        <v>796</v>
      </c>
      <c r="I578" s="543" t="s">
        <v>797</v>
      </c>
      <c r="J578" s="552"/>
      <c r="K578" s="552"/>
      <c r="L578" s="551"/>
      <c r="M578" s="540">
        <f t="shared" si="53"/>
        <v>0</v>
      </c>
    </row>
    <row r="579" spans="2:13" ht="15.75" outlineLevel="4">
      <c r="B579" s="529"/>
      <c r="E579" s="547"/>
      <c r="F579" s="546"/>
      <c r="G579" s="545" t="str">
        <f t="shared" si="54"/>
        <v xml:space="preserve">B3020.10 </v>
      </c>
      <c r="H579" s="544" t="s">
        <v>798</v>
      </c>
      <c r="I579" s="543" t="s">
        <v>799</v>
      </c>
      <c r="J579" s="552"/>
      <c r="K579" s="552"/>
      <c r="L579" s="551"/>
      <c r="M579" s="540">
        <f t="shared" si="53"/>
        <v>0</v>
      </c>
    </row>
    <row r="580" spans="2:13" ht="15.75" outlineLevel="4">
      <c r="B580" s="529"/>
      <c r="E580" s="547"/>
      <c r="F580" s="546"/>
      <c r="G580" s="545" t="str">
        <f t="shared" si="54"/>
        <v xml:space="preserve">B3020.10 </v>
      </c>
      <c r="H580" s="544" t="s">
        <v>800</v>
      </c>
      <c r="I580" s="543" t="s">
        <v>801</v>
      </c>
      <c r="J580" s="552"/>
      <c r="K580" s="552"/>
      <c r="L580" s="551"/>
      <c r="M580" s="540">
        <f t="shared" si="53"/>
        <v>0</v>
      </c>
    </row>
    <row r="581" spans="2:13" ht="15.75" outlineLevel="3">
      <c r="B581" s="529"/>
      <c r="E581" s="538" t="s">
        <v>802</v>
      </c>
      <c r="F581" s="537" t="s">
        <v>803</v>
      </c>
      <c r="G581" s="536"/>
      <c r="H581" s="535" t="s">
        <v>85</v>
      </c>
      <c r="I581" s="534" t="s">
        <v>85</v>
      </c>
      <c r="J581" s="533"/>
      <c r="K581" s="533"/>
      <c r="L581" s="532" t="str">
        <f>IF(J581&lt;&gt;0,SUMIF(G:G,E581,M:M)/J581,"")</f>
        <v/>
      </c>
      <c r="M581" s="531">
        <f>IF(J581="",SUMIF(G:G,E581,M:M),J581*L581)</f>
        <v>0</v>
      </c>
    </row>
    <row r="582" spans="2:13" ht="15.75" outlineLevel="4">
      <c r="B582" s="529"/>
      <c r="E582" s="547"/>
      <c r="F582" s="546"/>
      <c r="G582" s="545" t="str">
        <f>E581</f>
        <v xml:space="preserve">B3020.30 </v>
      </c>
      <c r="H582" s="544" t="s">
        <v>804</v>
      </c>
      <c r="I582" s="543" t="s">
        <v>706</v>
      </c>
      <c r="J582" s="552"/>
      <c r="K582" s="552"/>
      <c r="L582" s="551"/>
      <c r="M582" s="540">
        <f>J582*L582</f>
        <v>0</v>
      </c>
    </row>
    <row r="583" spans="2:13" ht="15.75" outlineLevel="4">
      <c r="B583" s="529"/>
      <c r="E583" s="547"/>
      <c r="F583" s="546"/>
      <c r="G583" s="545" t="str">
        <f>G582</f>
        <v xml:space="preserve">B3020.30 </v>
      </c>
      <c r="H583" s="544" t="s">
        <v>805</v>
      </c>
      <c r="I583" s="543" t="s">
        <v>806</v>
      </c>
      <c r="J583" s="552"/>
      <c r="K583" s="552"/>
      <c r="L583" s="551"/>
      <c r="M583" s="540">
        <f>J583*L583</f>
        <v>0</v>
      </c>
    </row>
    <row r="584" spans="2:13" ht="15.75" outlineLevel="4">
      <c r="B584" s="529"/>
      <c r="E584" s="547"/>
      <c r="F584" s="546"/>
      <c r="G584" s="545" t="str">
        <f>G583</f>
        <v xml:space="preserve">B3020.30 </v>
      </c>
      <c r="H584" s="544" t="s">
        <v>807</v>
      </c>
      <c r="I584" s="543" t="s">
        <v>808</v>
      </c>
      <c r="J584" s="552"/>
      <c r="K584" s="552"/>
      <c r="L584" s="551"/>
      <c r="M584" s="540">
        <f>J584*L584</f>
        <v>0</v>
      </c>
    </row>
    <row r="585" spans="2:13" ht="15.75" outlineLevel="4">
      <c r="B585" s="529"/>
      <c r="E585" s="547"/>
      <c r="F585" s="546"/>
      <c r="G585" s="545" t="str">
        <f>G584</f>
        <v xml:space="preserve">B3020.30 </v>
      </c>
      <c r="H585" s="544" t="s">
        <v>809</v>
      </c>
      <c r="I585" s="543" t="s">
        <v>810</v>
      </c>
      <c r="J585" s="552"/>
      <c r="K585" s="552"/>
      <c r="L585" s="551"/>
      <c r="M585" s="540">
        <f>J585*L585</f>
        <v>0</v>
      </c>
    </row>
    <row r="586" spans="2:13" ht="15.75" outlineLevel="4">
      <c r="B586" s="529"/>
      <c r="E586" s="547"/>
      <c r="F586" s="546"/>
      <c r="G586" s="545" t="str">
        <f>G585</f>
        <v xml:space="preserve">B3020.30 </v>
      </c>
      <c r="H586" s="544" t="s">
        <v>811</v>
      </c>
      <c r="I586" s="543" t="s">
        <v>812</v>
      </c>
      <c r="J586" s="552"/>
      <c r="K586" s="552"/>
      <c r="L586" s="551"/>
      <c r="M586" s="540">
        <f>J586*L586</f>
        <v>0</v>
      </c>
    </row>
    <row r="587" spans="2:13" ht="15.75" outlineLevel="3">
      <c r="B587" s="529"/>
      <c r="E587" s="538" t="s">
        <v>813</v>
      </c>
      <c r="F587" s="537" t="s">
        <v>814</v>
      </c>
      <c r="G587" s="536"/>
      <c r="H587" s="535" t="s">
        <v>85</v>
      </c>
      <c r="I587" s="534" t="s">
        <v>85</v>
      </c>
      <c r="J587" s="533"/>
      <c r="K587" s="533"/>
      <c r="L587" s="532" t="str">
        <f>IF(J587&lt;&gt;0,SUMIF(G:G,E587,M:M)/J587,"")</f>
        <v/>
      </c>
      <c r="M587" s="531">
        <f>IF(J587="",SUMIF(G:G,E587,M:M),J587*L587)</f>
        <v>0</v>
      </c>
    </row>
    <row r="588" spans="2:13" ht="15.75" outlineLevel="4">
      <c r="B588" s="529"/>
      <c r="E588" s="528"/>
      <c r="F588" s="527"/>
      <c r="G588" s="526" t="str">
        <f>E587</f>
        <v xml:space="preserve">B3020.70 </v>
      </c>
      <c r="H588" s="530" t="s">
        <v>815</v>
      </c>
      <c r="I588" s="524" t="s">
        <v>85</v>
      </c>
      <c r="J588" s="571"/>
      <c r="K588" s="571"/>
      <c r="L588" s="570"/>
      <c r="M588" s="521">
        <f>J588*L588</f>
        <v>0</v>
      </c>
    </row>
    <row r="589" spans="2:13" ht="15.75" outlineLevel="4">
      <c r="B589" s="529"/>
      <c r="E589" s="528"/>
      <c r="F589" s="527"/>
      <c r="G589" s="526" t="str">
        <f>G588</f>
        <v xml:space="preserve">B3020.70 </v>
      </c>
      <c r="H589" s="530" t="s">
        <v>816</v>
      </c>
      <c r="I589" s="524" t="s">
        <v>817</v>
      </c>
      <c r="J589" s="571"/>
      <c r="K589" s="571"/>
      <c r="L589" s="570"/>
      <c r="M589" s="521">
        <f>J589*L589</f>
        <v>0</v>
      </c>
    </row>
    <row r="590" spans="2:13" ht="15.75" outlineLevel="4">
      <c r="B590" s="529"/>
      <c r="E590" s="528"/>
      <c r="F590" s="527"/>
      <c r="G590" s="526" t="str">
        <f>G589</f>
        <v xml:space="preserve">B3020.70 </v>
      </c>
      <c r="H590" s="530" t="s">
        <v>818</v>
      </c>
      <c r="I590" s="524" t="s">
        <v>817</v>
      </c>
      <c r="J590" s="571"/>
      <c r="K590" s="571"/>
      <c r="L590" s="570"/>
      <c r="M590" s="521">
        <f>J590*L590</f>
        <v>0</v>
      </c>
    </row>
    <row r="591" spans="2:13" ht="15.75" outlineLevel="4">
      <c r="B591" s="529"/>
      <c r="E591" s="528"/>
      <c r="F591" s="527"/>
      <c r="G591" s="526" t="str">
        <f>G590</f>
        <v xml:space="preserve">B3020.70 </v>
      </c>
      <c r="H591" s="530" t="s">
        <v>819</v>
      </c>
      <c r="I591" s="524" t="s">
        <v>820</v>
      </c>
      <c r="J591" s="571"/>
      <c r="K591" s="571"/>
      <c r="L591" s="570"/>
      <c r="M591" s="521">
        <f>J591*L591</f>
        <v>0</v>
      </c>
    </row>
    <row r="592" spans="2:13" ht="15.75" outlineLevel="4">
      <c r="B592" s="529"/>
      <c r="E592" s="528"/>
      <c r="F592" s="527"/>
      <c r="G592" s="526" t="str">
        <f>G591</f>
        <v xml:space="preserve">B3020.70 </v>
      </c>
      <c r="H592" s="530" t="s">
        <v>821</v>
      </c>
      <c r="I592" s="524" t="s">
        <v>822</v>
      </c>
      <c r="J592" s="571"/>
      <c r="K592" s="571"/>
      <c r="L592" s="570"/>
      <c r="M592" s="521">
        <f>J592*L592</f>
        <v>0</v>
      </c>
    </row>
    <row r="593" spans="2:13" s="553" customFormat="1" ht="17.25" customHeight="1" outlineLevel="2">
      <c r="B593" s="561"/>
      <c r="C593" s="560"/>
      <c r="D593" s="560" t="s">
        <v>823</v>
      </c>
      <c r="E593" s="560" t="s">
        <v>824</v>
      </c>
      <c r="F593" s="560"/>
      <c r="G593" s="559"/>
      <c r="H593" s="558" t="s">
        <v>85</v>
      </c>
      <c r="I593" s="557" t="s">
        <v>85</v>
      </c>
      <c r="J593" s="556"/>
      <c r="K593" s="556"/>
      <c r="L593" s="555" t="str">
        <f>IF(J593&lt;&gt;0,SUMIF(E:E,"B3040*",M:M)/J593,"")</f>
        <v/>
      </c>
      <c r="M593" s="554">
        <f>IF(J593="",SUMIF(E:E,"B3040*",M:M),L593*J593)</f>
        <v>0</v>
      </c>
    </row>
    <row r="594" spans="2:13" ht="15.75" outlineLevel="3">
      <c r="B594" s="529"/>
      <c r="E594" s="538" t="s">
        <v>825</v>
      </c>
      <c r="F594" s="537" t="s">
        <v>826</v>
      </c>
      <c r="G594" s="536"/>
      <c r="H594" s="535" t="s">
        <v>85</v>
      </c>
      <c r="I594" s="534" t="s">
        <v>85</v>
      </c>
      <c r="J594" s="533"/>
      <c r="K594" s="533"/>
      <c r="L594" s="532" t="str">
        <f>IF(J594&lt;&gt;0,SUMIF(G:G,E594,M:M)/J594,"")</f>
        <v/>
      </c>
      <c r="M594" s="531">
        <f>IF(J594="",SUMIF(G:G,E594,M:M),J594*L594)</f>
        <v>0</v>
      </c>
    </row>
    <row r="595" spans="2:13" ht="15.75" outlineLevel="4">
      <c r="B595" s="529"/>
      <c r="E595" s="547"/>
      <c r="F595" s="546"/>
      <c r="G595" s="545" t="str">
        <f>E594</f>
        <v xml:space="preserve">B3040.10 </v>
      </c>
      <c r="H595" s="544" t="s">
        <v>827</v>
      </c>
      <c r="I595" s="543" t="s">
        <v>828</v>
      </c>
      <c r="J595" s="552"/>
      <c r="K595" s="552"/>
      <c r="L595" s="551"/>
      <c r="M595" s="540">
        <f>J595*L595</f>
        <v>0</v>
      </c>
    </row>
    <row r="596" spans="2:13" ht="15.75" outlineLevel="3">
      <c r="B596" s="529"/>
      <c r="E596" s="538" t="s">
        <v>829</v>
      </c>
      <c r="F596" s="537" t="s">
        <v>830</v>
      </c>
      <c r="G596" s="536"/>
      <c r="H596" s="535" t="s">
        <v>85</v>
      </c>
      <c r="I596" s="534" t="s">
        <v>85</v>
      </c>
      <c r="J596" s="533"/>
      <c r="K596" s="533"/>
      <c r="L596" s="532" t="str">
        <f>IF(J596&lt;&gt;0,SUMIF(G:G,E596,M:M)/J596,"")</f>
        <v/>
      </c>
      <c r="M596" s="531">
        <f>IF(J596="",SUMIF(G:G,E596,M:M),J596*L596)</f>
        <v>0</v>
      </c>
    </row>
    <row r="597" spans="2:13" ht="15.75" outlineLevel="4">
      <c r="B597" s="529"/>
      <c r="E597" s="547"/>
      <c r="F597" s="546"/>
      <c r="G597" s="545" t="str">
        <f>E596</f>
        <v xml:space="preserve">B3040.30 </v>
      </c>
      <c r="H597" s="544" t="s">
        <v>831</v>
      </c>
      <c r="I597" s="543" t="s">
        <v>155</v>
      </c>
      <c r="J597" s="552"/>
      <c r="K597" s="552"/>
      <c r="L597" s="551"/>
      <c r="M597" s="540">
        <f>J597*L597</f>
        <v>0</v>
      </c>
    </row>
    <row r="598" spans="2:13" ht="15.75" outlineLevel="3">
      <c r="B598" s="529"/>
      <c r="E598" s="538" t="s">
        <v>832</v>
      </c>
      <c r="F598" s="537" t="s">
        <v>833</v>
      </c>
      <c r="G598" s="536"/>
      <c r="H598" s="535" t="s">
        <v>85</v>
      </c>
      <c r="I598" s="534" t="s">
        <v>85</v>
      </c>
      <c r="J598" s="533"/>
      <c r="K598" s="533"/>
      <c r="L598" s="532" t="str">
        <f>IF(J598&lt;&gt;0,SUMIF(G:G,E598,M:M)/J598,"")</f>
        <v/>
      </c>
      <c r="M598" s="531">
        <f>IF(J598="",SUMIF(G:G,E598,M:M),J598*L598)</f>
        <v>0</v>
      </c>
    </row>
    <row r="599" spans="2:13" ht="15.75" outlineLevel="4">
      <c r="B599" s="529"/>
      <c r="E599" s="547"/>
      <c r="F599" s="546"/>
      <c r="G599" s="545" t="str">
        <f>E598</f>
        <v xml:space="preserve">B3040.50 </v>
      </c>
      <c r="H599" s="544" t="s">
        <v>834</v>
      </c>
      <c r="I599" s="543" t="s">
        <v>761</v>
      </c>
      <c r="J599" s="552"/>
      <c r="K599" s="552"/>
      <c r="L599" s="551"/>
      <c r="M599" s="540">
        <f>J599*L599</f>
        <v>0</v>
      </c>
    </row>
    <row r="600" spans="2:13" ht="15.75" outlineLevel="4">
      <c r="B600" s="529"/>
      <c r="E600" s="547"/>
      <c r="F600" s="546"/>
      <c r="G600" s="545" t="str">
        <f>G599</f>
        <v xml:space="preserve">B3040.50 </v>
      </c>
      <c r="H600" s="544" t="s">
        <v>835</v>
      </c>
      <c r="I600" s="543" t="s">
        <v>836</v>
      </c>
      <c r="J600" s="552"/>
      <c r="K600" s="552"/>
      <c r="L600" s="551"/>
      <c r="M600" s="540">
        <f>J600*L600</f>
        <v>0</v>
      </c>
    </row>
    <row r="601" spans="2:13" ht="15.75" outlineLevel="4">
      <c r="B601" s="529"/>
      <c r="E601" s="547"/>
      <c r="F601" s="546"/>
      <c r="G601" s="545" t="str">
        <f>G600</f>
        <v xml:space="preserve">B3040.50 </v>
      </c>
      <c r="H601" s="544" t="s">
        <v>837</v>
      </c>
      <c r="I601" s="543" t="s">
        <v>838</v>
      </c>
      <c r="J601" s="552"/>
      <c r="K601" s="552"/>
      <c r="L601" s="551"/>
      <c r="M601" s="540">
        <f>J601*L601</f>
        <v>0</v>
      </c>
    </row>
    <row r="602" spans="2:13" ht="15.75" outlineLevel="3">
      <c r="B602" s="529"/>
      <c r="E602" s="538" t="s">
        <v>839</v>
      </c>
      <c r="F602" s="537" t="s">
        <v>840</v>
      </c>
      <c r="G602" s="536"/>
      <c r="H602" s="535" t="s">
        <v>85</v>
      </c>
      <c r="I602" s="534" t="s">
        <v>85</v>
      </c>
      <c r="J602" s="533"/>
      <c r="K602" s="533"/>
      <c r="L602" s="532" t="str">
        <f>IF(J602&lt;&gt;0,SUMIF(G:G,E602,M:M)/J602,"")</f>
        <v/>
      </c>
      <c r="M602" s="531">
        <f>IF(J602="",SUMIF(G:G,E602,M:M),J602*L602)</f>
        <v>0</v>
      </c>
    </row>
    <row r="603" spans="2:13" ht="15.75" outlineLevel="4">
      <c r="B603" s="529"/>
      <c r="E603" s="528"/>
      <c r="F603" s="527"/>
      <c r="G603" s="526" t="str">
        <f>E602</f>
        <v>B3040.90</v>
      </c>
      <c r="H603" s="530" t="s">
        <v>769</v>
      </c>
      <c r="I603" s="524" t="s">
        <v>770</v>
      </c>
      <c r="J603" s="571"/>
      <c r="K603" s="571"/>
      <c r="L603" s="570"/>
      <c r="M603" s="521">
        <f t="shared" ref="M603:M611" si="55">J603*L603</f>
        <v>0</v>
      </c>
    </row>
    <row r="604" spans="2:13" ht="15.75" outlineLevel="4">
      <c r="B604" s="529"/>
      <c r="E604" s="528"/>
      <c r="F604" s="527"/>
      <c r="G604" s="526" t="str">
        <f t="shared" ref="G604:G611" si="56">G603</f>
        <v>B3040.90</v>
      </c>
      <c r="H604" s="530" t="s">
        <v>771</v>
      </c>
      <c r="I604" s="524" t="s">
        <v>156</v>
      </c>
      <c r="J604" s="571"/>
      <c r="K604" s="571"/>
      <c r="L604" s="570"/>
      <c r="M604" s="521">
        <f t="shared" si="55"/>
        <v>0</v>
      </c>
    </row>
    <row r="605" spans="2:13" ht="15.75" outlineLevel="4">
      <c r="B605" s="529"/>
      <c r="E605" s="528"/>
      <c r="F605" s="527"/>
      <c r="G605" s="526" t="str">
        <f t="shared" si="56"/>
        <v>B3040.90</v>
      </c>
      <c r="H605" s="530" t="s">
        <v>157</v>
      </c>
      <c r="I605" s="524" t="s">
        <v>158</v>
      </c>
      <c r="J605" s="571"/>
      <c r="K605" s="571"/>
      <c r="L605" s="570"/>
      <c r="M605" s="521">
        <f t="shared" si="55"/>
        <v>0</v>
      </c>
    </row>
    <row r="606" spans="2:13" ht="15.75" outlineLevel="4">
      <c r="B606" s="529"/>
      <c r="E606" s="528"/>
      <c r="F606" s="527"/>
      <c r="G606" s="526" t="str">
        <f t="shared" si="56"/>
        <v>B3040.90</v>
      </c>
      <c r="H606" s="530" t="s">
        <v>773</v>
      </c>
      <c r="I606" s="524" t="s">
        <v>774</v>
      </c>
      <c r="J606" s="571"/>
      <c r="K606" s="571"/>
      <c r="L606" s="570"/>
      <c r="M606" s="521">
        <f t="shared" si="55"/>
        <v>0</v>
      </c>
    </row>
    <row r="607" spans="2:13" ht="15.75" outlineLevel="4">
      <c r="B607" s="529"/>
      <c r="E607" s="528"/>
      <c r="F607" s="527"/>
      <c r="G607" s="526" t="str">
        <f t="shared" si="56"/>
        <v>B3040.90</v>
      </c>
      <c r="H607" s="530" t="s">
        <v>775</v>
      </c>
      <c r="I607" s="524" t="s">
        <v>776</v>
      </c>
      <c r="J607" s="571"/>
      <c r="K607" s="571"/>
      <c r="L607" s="570"/>
      <c r="M607" s="521">
        <f t="shared" si="55"/>
        <v>0</v>
      </c>
    </row>
    <row r="608" spans="2:13" ht="15.75" outlineLevel="4">
      <c r="B608" s="529"/>
      <c r="E608" s="528"/>
      <c r="F608" s="527"/>
      <c r="G608" s="526" t="str">
        <f t="shared" si="56"/>
        <v>B3040.90</v>
      </c>
      <c r="H608" s="530" t="s">
        <v>777</v>
      </c>
      <c r="I608" s="524" t="s">
        <v>778</v>
      </c>
      <c r="J608" s="571"/>
      <c r="K608" s="571"/>
      <c r="L608" s="570"/>
      <c r="M608" s="521">
        <f t="shared" si="55"/>
        <v>0</v>
      </c>
    </row>
    <row r="609" spans="2:13" ht="15.75" outlineLevel="4">
      <c r="B609" s="529"/>
      <c r="E609" s="528"/>
      <c r="F609" s="527"/>
      <c r="G609" s="526" t="str">
        <f t="shared" si="56"/>
        <v>B3040.90</v>
      </c>
      <c r="H609" s="530" t="s">
        <v>779</v>
      </c>
      <c r="I609" s="524" t="s">
        <v>780</v>
      </c>
      <c r="J609" s="571"/>
      <c r="K609" s="571"/>
      <c r="L609" s="570"/>
      <c r="M609" s="521">
        <f t="shared" si="55"/>
        <v>0</v>
      </c>
    </row>
    <row r="610" spans="2:13" ht="15.75" outlineLevel="4">
      <c r="B610" s="529"/>
      <c r="E610" s="528"/>
      <c r="F610" s="527"/>
      <c r="G610" s="526" t="str">
        <f t="shared" si="56"/>
        <v>B3040.90</v>
      </c>
      <c r="H610" s="530" t="s">
        <v>781</v>
      </c>
      <c r="I610" s="524" t="s">
        <v>782</v>
      </c>
      <c r="J610" s="571"/>
      <c r="K610" s="571"/>
      <c r="L610" s="570"/>
      <c r="M610" s="521">
        <f t="shared" si="55"/>
        <v>0</v>
      </c>
    </row>
    <row r="611" spans="2:13" ht="15.75" outlineLevel="4">
      <c r="B611" s="529"/>
      <c r="E611" s="528"/>
      <c r="F611" s="527"/>
      <c r="G611" s="526" t="str">
        <f t="shared" si="56"/>
        <v>B3040.90</v>
      </c>
      <c r="H611" s="530" t="s">
        <v>504</v>
      </c>
      <c r="I611" s="524" t="s">
        <v>783</v>
      </c>
      <c r="J611" s="571"/>
      <c r="K611" s="571"/>
      <c r="L611" s="570"/>
      <c r="M611" s="521">
        <f t="shared" si="55"/>
        <v>0</v>
      </c>
    </row>
    <row r="612" spans="2:13" s="553" customFormat="1" ht="17.25" customHeight="1" outlineLevel="2">
      <c r="B612" s="561"/>
      <c r="C612" s="560"/>
      <c r="D612" s="560" t="s">
        <v>841</v>
      </c>
      <c r="E612" s="560" t="s">
        <v>842</v>
      </c>
      <c r="F612" s="560"/>
      <c r="G612" s="559"/>
      <c r="H612" s="558" t="s">
        <v>85</v>
      </c>
      <c r="I612" s="557" t="s">
        <v>85</v>
      </c>
      <c r="J612" s="556"/>
      <c r="K612" s="556"/>
      <c r="L612" s="555" t="str">
        <f>IF(J612&lt;&gt;0,SUMIF(E:E,"B3060*",M:M)/J612,"")</f>
        <v/>
      </c>
      <c r="M612" s="554">
        <f>IF(J612="",SUMIF(E:E,"B3060*",M:M),L612*J612)</f>
        <v>0</v>
      </c>
    </row>
    <row r="613" spans="2:13" ht="15.75" outlineLevel="3">
      <c r="B613" s="529"/>
      <c r="E613" s="538" t="s">
        <v>843</v>
      </c>
      <c r="F613" s="537" t="s">
        <v>844</v>
      </c>
      <c r="G613" s="536"/>
      <c r="H613" s="535" t="s">
        <v>85</v>
      </c>
      <c r="I613" s="534" t="s">
        <v>85</v>
      </c>
      <c r="J613" s="533"/>
      <c r="K613" s="533"/>
      <c r="L613" s="532" t="str">
        <f>IF(J613&lt;&gt;0,SUMIF(G:G,E613,M:M)/J613,"")</f>
        <v/>
      </c>
      <c r="M613" s="531">
        <f>IF(J613="",SUMIF(G:G,E613,M:M),J613*L613)</f>
        <v>0</v>
      </c>
    </row>
    <row r="614" spans="2:13" ht="15.75" outlineLevel="4">
      <c r="B614" s="529"/>
      <c r="E614" s="547"/>
      <c r="F614" s="546"/>
      <c r="G614" s="545" t="str">
        <f>E613</f>
        <v xml:space="preserve">B3060.10 </v>
      </c>
      <c r="H614" s="544" t="s">
        <v>845</v>
      </c>
      <c r="I614" s="543" t="s">
        <v>846</v>
      </c>
      <c r="J614" s="552"/>
      <c r="K614" s="552"/>
      <c r="L614" s="551"/>
      <c r="M614" s="540">
        <f t="shared" ref="M614:M628" si="57">J614*L614</f>
        <v>0</v>
      </c>
    </row>
    <row r="615" spans="2:13" ht="15.75" outlineLevel="4">
      <c r="B615" s="529"/>
      <c r="E615" s="547"/>
      <c r="F615" s="546"/>
      <c r="G615" s="545" t="str">
        <f t="shared" ref="G615:G628" si="58">G614</f>
        <v xml:space="preserve">B3060.10 </v>
      </c>
      <c r="H615" s="544" t="s">
        <v>847</v>
      </c>
      <c r="I615" s="543" t="s">
        <v>647</v>
      </c>
      <c r="J615" s="552"/>
      <c r="K615" s="552"/>
      <c r="L615" s="551"/>
      <c r="M615" s="540">
        <f t="shared" si="57"/>
        <v>0</v>
      </c>
    </row>
    <row r="616" spans="2:13" ht="15.75" outlineLevel="4">
      <c r="B616" s="529"/>
      <c r="E616" s="547"/>
      <c r="F616" s="546"/>
      <c r="G616" s="545" t="str">
        <f t="shared" si="58"/>
        <v xml:space="preserve">B3060.10 </v>
      </c>
      <c r="H616" s="550" t="s">
        <v>848</v>
      </c>
      <c r="I616" s="543" t="s">
        <v>647</v>
      </c>
      <c r="J616" s="552"/>
      <c r="K616" s="552"/>
      <c r="L616" s="551"/>
      <c r="M616" s="540">
        <f t="shared" si="57"/>
        <v>0</v>
      </c>
    </row>
    <row r="617" spans="2:13" ht="15.75" outlineLevel="4">
      <c r="B617" s="529"/>
      <c r="E617" s="547"/>
      <c r="F617" s="546"/>
      <c r="G617" s="545" t="str">
        <f t="shared" si="58"/>
        <v xml:space="preserve">B3060.10 </v>
      </c>
      <c r="H617" s="550" t="s">
        <v>849</v>
      </c>
      <c r="I617" s="543" t="s">
        <v>647</v>
      </c>
      <c r="J617" s="552"/>
      <c r="K617" s="552"/>
      <c r="L617" s="551"/>
      <c r="M617" s="540">
        <f t="shared" si="57"/>
        <v>0</v>
      </c>
    </row>
    <row r="618" spans="2:13" ht="15.75" outlineLevel="4">
      <c r="B618" s="529"/>
      <c r="E618" s="547"/>
      <c r="F618" s="546"/>
      <c r="G618" s="545" t="str">
        <f t="shared" si="58"/>
        <v xml:space="preserve">B3060.10 </v>
      </c>
      <c r="H618" s="550" t="s">
        <v>850</v>
      </c>
      <c r="I618" s="543" t="s">
        <v>647</v>
      </c>
      <c r="J618" s="552"/>
      <c r="K618" s="552"/>
      <c r="L618" s="551"/>
      <c r="M618" s="540">
        <f t="shared" si="57"/>
        <v>0</v>
      </c>
    </row>
    <row r="619" spans="2:13" ht="15.75" outlineLevel="4">
      <c r="B619" s="529"/>
      <c r="E619" s="547"/>
      <c r="F619" s="546"/>
      <c r="G619" s="545" t="str">
        <f t="shared" si="58"/>
        <v xml:space="preserve">B3060.10 </v>
      </c>
      <c r="H619" s="550" t="s">
        <v>735</v>
      </c>
      <c r="I619" s="543" t="s">
        <v>647</v>
      </c>
      <c r="J619" s="552"/>
      <c r="K619" s="552"/>
      <c r="L619" s="551"/>
      <c r="M619" s="540">
        <f t="shared" si="57"/>
        <v>0</v>
      </c>
    </row>
    <row r="620" spans="2:13" ht="15.75" outlineLevel="4">
      <c r="B620" s="529"/>
      <c r="E620" s="547"/>
      <c r="F620" s="546"/>
      <c r="G620" s="545" t="str">
        <f t="shared" si="58"/>
        <v xml:space="preserve">B3060.10 </v>
      </c>
      <c r="H620" s="550" t="s">
        <v>851</v>
      </c>
      <c r="I620" s="543" t="s">
        <v>647</v>
      </c>
      <c r="J620" s="552"/>
      <c r="K620" s="552"/>
      <c r="L620" s="551"/>
      <c r="M620" s="540">
        <f t="shared" si="57"/>
        <v>0</v>
      </c>
    </row>
    <row r="621" spans="2:13" ht="15.75" outlineLevel="4">
      <c r="B621" s="529"/>
      <c r="E621" s="547"/>
      <c r="F621" s="546"/>
      <c r="G621" s="545" t="str">
        <f t="shared" si="58"/>
        <v xml:space="preserve">B3060.10 </v>
      </c>
      <c r="H621" s="550" t="s">
        <v>852</v>
      </c>
      <c r="I621" s="543" t="s">
        <v>647</v>
      </c>
      <c r="J621" s="552"/>
      <c r="K621" s="552"/>
      <c r="L621" s="551"/>
      <c r="M621" s="540">
        <f t="shared" si="57"/>
        <v>0</v>
      </c>
    </row>
    <row r="622" spans="2:13" ht="15.75" outlineLevel="4">
      <c r="B622" s="529"/>
      <c r="E622" s="547"/>
      <c r="F622" s="546"/>
      <c r="G622" s="545" t="str">
        <f t="shared" si="58"/>
        <v xml:space="preserve">B3060.10 </v>
      </c>
      <c r="H622" s="550" t="s">
        <v>853</v>
      </c>
      <c r="I622" s="543" t="s">
        <v>647</v>
      </c>
      <c r="J622" s="552"/>
      <c r="K622" s="552"/>
      <c r="L622" s="551"/>
      <c r="M622" s="540">
        <f t="shared" si="57"/>
        <v>0</v>
      </c>
    </row>
    <row r="623" spans="2:13" ht="15.75" outlineLevel="4">
      <c r="B623" s="529"/>
      <c r="E623" s="547"/>
      <c r="F623" s="546"/>
      <c r="G623" s="545" t="str">
        <f t="shared" si="58"/>
        <v xml:space="preserve">B3060.10 </v>
      </c>
      <c r="H623" s="544" t="s">
        <v>854</v>
      </c>
      <c r="I623" s="543" t="s">
        <v>855</v>
      </c>
      <c r="J623" s="552"/>
      <c r="K623" s="552"/>
      <c r="L623" s="551"/>
      <c r="M623" s="540">
        <f t="shared" si="57"/>
        <v>0</v>
      </c>
    </row>
    <row r="624" spans="2:13" ht="15.75" outlineLevel="4">
      <c r="B624" s="529"/>
      <c r="E624" s="547"/>
      <c r="F624" s="546"/>
      <c r="G624" s="545" t="str">
        <f t="shared" si="58"/>
        <v xml:space="preserve">B3060.10 </v>
      </c>
      <c r="H624" s="544" t="s">
        <v>856</v>
      </c>
      <c r="I624" s="543" t="s">
        <v>857</v>
      </c>
      <c r="J624" s="552"/>
      <c r="K624" s="552"/>
      <c r="L624" s="551"/>
      <c r="M624" s="540">
        <f t="shared" si="57"/>
        <v>0</v>
      </c>
    </row>
    <row r="625" spans="2:13" ht="28.5" outlineLevel="4">
      <c r="B625" s="529"/>
      <c r="E625" s="547"/>
      <c r="F625" s="546"/>
      <c r="G625" s="545" t="str">
        <f t="shared" si="58"/>
        <v xml:space="preserve">B3060.10 </v>
      </c>
      <c r="H625" s="544" t="s">
        <v>858</v>
      </c>
      <c r="I625" s="543" t="s">
        <v>85</v>
      </c>
      <c r="J625" s="552"/>
      <c r="K625" s="552"/>
      <c r="L625" s="551"/>
      <c r="M625" s="540">
        <f t="shared" si="57"/>
        <v>0</v>
      </c>
    </row>
    <row r="626" spans="2:13" ht="15.75" outlineLevel="4">
      <c r="B626" s="529"/>
      <c r="E626" s="547"/>
      <c r="F626" s="546"/>
      <c r="G626" s="545" t="str">
        <f t="shared" si="58"/>
        <v xml:space="preserve">B3060.10 </v>
      </c>
      <c r="H626" s="550" t="s">
        <v>859</v>
      </c>
      <c r="I626" s="543" t="s">
        <v>860</v>
      </c>
      <c r="J626" s="552"/>
      <c r="K626" s="552"/>
      <c r="L626" s="551"/>
      <c r="M626" s="540">
        <f t="shared" si="57"/>
        <v>0</v>
      </c>
    </row>
    <row r="627" spans="2:13" ht="15.75" outlineLevel="4">
      <c r="B627" s="529"/>
      <c r="E627" s="547"/>
      <c r="F627" s="546"/>
      <c r="G627" s="545" t="str">
        <f t="shared" si="58"/>
        <v xml:space="preserve">B3060.10 </v>
      </c>
      <c r="H627" s="550" t="s">
        <v>861</v>
      </c>
      <c r="I627" s="543" t="s">
        <v>862</v>
      </c>
      <c r="J627" s="552"/>
      <c r="K627" s="552"/>
      <c r="L627" s="551"/>
      <c r="M627" s="540">
        <f t="shared" si="57"/>
        <v>0</v>
      </c>
    </row>
    <row r="628" spans="2:13" ht="15.75" outlineLevel="4">
      <c r="B628" s="529"/>
      <c r="E628" s="547"/>
      <c r="F628" s="546"/>
      <c r="G628" s="545" t="str">
        <f t="shared" si="58"/>
        <v xml:space="preserve">B3060.10 </v>
      </c>
      <c r="H628" s="544" t="s">
        <v>863</v>
      </c>
      <c r="I628" s="543" t="s">
        <v>864</v>
      </c>
      <c r="J628" s="552"/>
      <c r="K628" s="552"/>
      <c r="L628" s="551"/>
      <c r="M628" s="540">
        <f t="shared" si="57"/>
        <v>0</v>
      </c>
    </row>
    <row r="629" spans="2:13" ht="15.75" outlineLevel="3">
      <c r="B629" s="529"/>
      <c r="E629" s="538" t="s">
        <v>865</v>
      </c>
      <c r="F629" s="537" t="s">
        <v>866</v>
      </c>
      <c r="G629" s="536"/>
      <c r="H629" s="535" t="s">
        <v>85</v>
      </c>
      <c r="I629" s="534" t="s">
        <v>85</v>
      </c>
      <c r="J629" s="533"/>
      <c r="K629" s="533"/>
      <c r="L629" s="532" t="str">
        <f>IF(J629&lt;&gt;0,SUMIF(G:G,E629,M:M)/J629,"")</f>
        <v/>
      </c>
      <c r="M629" s="531">
        <f>IF(J629="",SUMIF(G:G,E629,M:M),J629*L629)</f>
        <v>0</v>
      </c>
    </row>
    <row r="630" spans="2:13" ht="15.75" outlineLevel="4">
      <c r="B630" s="529"/>
      <c r="E630" s="547"/>
      <c r="F630" s="546"/>
      <c r="G630" s="545" t="str">
        <f>E629</f>
        <v xml:space="preserve">B3060.50 </v>
      </c>
      <c r="H630" s="544" t="s">
        <v>867</v>
      </c>
      <c r="I630" s="603" t="s">
        <v>868</v>
      </c>
      <c r="J630" s="552"/>
      <c r="K630" s="552"/>
      <c r="L630" s="551"/>
      <c r="M630" s="540">
        <f>J630*L630</f>
        <v>0</v>
      </c>
    </row>
    <row r="631" spans="2:13" ht="15.75" outlineLevel="4">
      <c r="B631" s="529"/>
      <c r="E631" s="547"/>
      <c r="F631" s="546"/>
      <c r="G631" s="545" t="str">
        <f>G630</f>
        <v xml:space="preserve">B3060.50 </v>
      </c>
      <c r="H631" s="544" t="s">
        <v>869</v>
      </c>
      <c r="I631" s="603" t="s">
        <v>870</v>
      </c>
      <c r="J631" s="552"/>
      <c r="K631" s="552"/>
      <c r="L631" s="551"/>
      <c r="M631" s="540">
        <f>J631*L631</f>
        <v>0</v>
      </c>
    </row>
    <row r="632" spans="2:13" ht="15.75" outlineLevel="3">
      <c r="B632" s="529"/>
      <c r="E632" s="538" t="s">
        <v>871</v>
      </c>
      <c r="F632" s="537" t="s">
        <v>872</v>
      </c>
      <c r="G632" s="536"/>
      <c r="H632" s="535" t="s">
        <v>85</v>
      </c>
      <c r="I632" s="534" t="s">
        <v>85</v>
      </c>
      <c r="J632" s="533"/>
      <c r="K632" s="533"/>
      <c r="L632" s="532" t="str">
        <f>IF(J632&lt;&gt;0,SUMIF(G:G,E632,M:M)/J632,"")</f>
        <v/>
      </c>
      <c r="M632" s="531">
        <f>IF(J632="",SUMIF(G:G,E632,M:M),J632*L632)</f>
        <v>0</v>
      </c>
    </row>
    <row r="633" spans="2:13" ht="15.75" outlineLevel="4">
      <c r="B633" s="529"/>
      <c r="E633" s="528"/>
      <c r="F633" s="527"/>
      <c r="G633" s="526" t="str">
        <f>E632</f>
        <v xml:space="preserve">B3060.90 </v>
      </c>
      <c r="H633" s="530" t="s">
        <v>873</v>
      </c>
      <c r="I633" s="524" t="s">
        <v>85</v>
      </c>
      <c r="J633" s="571"/>
      <c r="K633" s="571"/>
      <c r="L633" s="570"/>
      <c r="M633" s="521">
        <f>J633*L633</f>
        <v>0</v>
      </c>
    </row>
    <row r="634" spans="2:13" ht="15.75" outlineLevel="4">
      <c r="B634" s="529"/>
      <c r="E634" s="528"/>
      <c r="F634" s="527"/>
      <c r="G634" s="526" t="str">
        <f>G633</f>
        <v xml:space="preserve">B3060.90 </v>
      </c>
      <c r="H634" s="530" t="s">
        <v>557</v>
      </c>
      <c r="I634" s="524" t="s">
        <v>558</v>
      </c>
      <c r="J634" s="571"/>
      <c r="K634" s="571"/>
      <c r="L634" s="570"/>
      <c r="M634" s="521">
        <f>J634*L634</f>
        <v>0</v>
      </c>
    </row>
    <row r="635" spans="2:13" ht="15.75" outlineLevel="4">
      <c r="B635" s="529"/>
      <c r="E635" s="528"/>
      <c r="F635" s="527"/>
      <c r="G635" s="526" t="str">
        <f>G634</f>
        <v xml:space="preserve">B3060.90 </v>
      </c>
      <c r="H635" s="530" t="s">
        <v>559</v>
      </c>
      <c r="I635" s="524" t="s">
        <v>560</v>
      </c>
      <c r="J635" s="571"/>
      <c r="K635" s="571"/>
      <c r="L635" s="570"/>
      <c r="M635" s="521">
        <f>J635*L635</f>
        <v>0</v>
      </c>
    </row>
    <row r="636" spans="2:13" ht="15.75" outlineLevel="4">
      <c r="B636" s="529"/>
      <c r="E636" s="528"/>
      <c r="F636" s="527"/>
      <c r="G636" s="526" t="str">
        <f>G635</f>
        <v xml:space="preserve">B3060.90 </v>
      </c>
      <c r="H636" s="530" t="s">
        <v>510</v>
      </c>
      <c r="I636" s="524" t="s">
        <v>511</v>
      </c>
      <c r="J636" s="571"/>
      <c r="K636" s="571"/>
      <c r="L636" s="570"/>
      <c r="M636" s="521">
        <f>J636*L636</f>
        <v>0</v>
      </c>
    </row>
    <row r="637" spans="2:13" ht="15.75" outlineLevel="4">
      <c r="B637" s="529"/>
      <c r="E637" s="528"/>
      <c r="F637" s="527"/>
      <c r="G637" s="526" t="str">
        <f>G636</f>
        <v xml:space="preserve">B3060.90 </v>
      </c>
      <c r="H637" s="530" t="s">
        <v>508</v>
      </c>
      <c r="I637" s="524" t="s">
        <v>509</v>
      </c>
      <c r="J637" s="571"/>
      <c r="K637" s="571"/>
      <c r="L637" s="570"/>
      <c r="M637" s="521">
        <f>J637*L637</f>
        <v>0</v>
      </c>
    </row>
    <row r="638" spans="2:13" s="553" customFormat="1" ht="17.25" customHeight="1" outlineLevel="2">
      <c r="B638" s="561"/>
      <c r="C638" s="560"/>
      <c r="D638" s="560" t="s">
        <v>874</v>
      </c>
      <c r="E638" s="560" t="s">
        <v>875</v>
      </c>
      <c r="F638" s="560"/>
      <c r="G638" s="559"/>
      <c r="H638" s="558" t="s">
        <v>85</v>
      </c>
      <c r="I638" s="557" t="s">
        <v>85</v>
      </c>
      <c r="J638" s="556"/>
      <c r="K638" s="556"/>
      <c r="L638" s="555" t="str">
        <f>IF(J638&lt;&gt;0,SUMIF(E:E,"B3080*",M:M)/J638,"")</f>
        <v/>
      </c>
      <c r="M638" s="554">
        <f>IF(J638="",SUMIF(E:E,"B3080*",M:M),L638*J638)</f>
        <v>0</v>
      </c>
    </row>
    <row r="639" spans="2:13" ht="15.75" outlineLevel="3">
      <c r="B639" s="529"/>
      <c r="E639" s="538" t="s">
        <v>876</v>
      </c>
      <c r="F639" s="537" t="s">
        <v>877</v>
      </c>
      <c r="G639" s="536"/>
      <c r="H639" s="535" t="s">
        <v>85</v>
      </c>
      <c r="I639" s="534" t="s">
        <v>85</v>
      </c>
      <c r="J639" s="533"/>
      <c r="K639" s="533"/>
      <c r="L639" s="532" t="str">
        <f>IF(J639&lt;&gt;0,SUMIF(G:G,E639,M:M)/J639,"")</f>
        <v/>
      </c>
      <c r="M639" s="531">
        <f>IF(J639="",SUMIF(G:G,E639,M:M),J639*L639)</f>
        <v>0</v>
      </c>
    </row>
    <row r="640" spans="2:13" ht="15.75" outlineLevel="4">
      <c r="B640" s="529"/>
      <c r="E640" s="547"/>
      <c r="F640" s="546"/>
      <c r="G640" s="545" t="str">
        <f>E639</f>
        <v xml:space="preserve">B3080.10 </v>
      </c>
      <c r="H640" s="544" t="s">
        <v>464</v>
      </c>
      <c r="I640" s="543" t="s">
        <v>465</v>
      </c>
      <c r="J640" s="552"/>
      <c r="K640" s="552"/>
      <c r="L640" s="551"/>
      <c r="M640" s="540">
        <f t="shared" ref="M640:M645" si="59">J640*L640</f>
        <v>0</v>
      </c>
    </row>
    <row r="641" spans="2:13" ht="15.75" outlineLevel="4">
      <c r="B641" s="529"/>
      <c r="E641" s="547"/>
      <c r="F641" s="546"/>
      <c r="G641" s="545" t="str">
        <f>G640</f>
        <v xml:space="preserve">B3080.10 </v>
      </c>
      <c r="H641" s="544" t="s">
        <v>466</v>
      </c>
      <c r="I641" s="543" t="s">
        <v>467</v>
      </c>
      <c r="J641" s="552"/>
      <c r="K641" s="552"/>
      <c r="L641" s="551"/>
      <c r="M641" s="540">
        <f t="shared" si="59"/>
        <v>0</v>
      </c>
    </row>
    <row r="642" spans="2:13" ht="15.75" outlineLevel="4">
      <c r="B642" s="529"/>
      <c r="E642" s="547"/>
      <c r="F642" s="546"/>
      <c r="G642" s="545" t="str">
        <f>G641</f>
        <v xml:space="preserve">B3080.10 </v>
      </c>
      <c r="H642" s="544" t="s">
        <v>150</v>
      </c>
      <c r="I642" s="543" t="s">
        <v>151</v>
      </c>
      <c r="J642" s="552"/>
      <c r="K642" s="552"/>
      <c r="L642" s="551"/>
      <c r="M642" s="540">
        <f t="shared" si="59"/>
        <v>0</v>
      </c>
    </row>
    <row r="643" spans="2:13" ht="15.75" outlineLevel="4">
      <c r="B643" s="529"/>
      <c r="E643" s="547"/>
      <c r="F643" s="546"/>
      <c r="G643" s="545" t="str">
        <f>G642</f>
        <v xml:space="preserve">B3080.10 </v>
      </c>
      <c r="H643" s="544" t="s">
        <v>878</v>
      </c>
      <c r="I643" s="543" t="s">
        <v>879</v>
      </c>
      <c r="J643" s="552"/>
      <c r="K643" s="552"/>
      <c r="L643" s="551"/>
      <c r="M643" s="540">
        <f t="shared" si="59"/>
        <v>0</v>
      </c>
    </row>
    <row r="644" spans="2:13" ht="15.75" outlineLevel="4">
      <c r="B644" s="529"/>
      <c r="E644" s="547"/>
      <c r="F644" s="546"/>
      <c r="G644" s="545" t="str">
        <f>G643</f>
        <v xml:space="preserve">B3080.10 </v>
      </c>
      <c r="H644" s="544" t="s">
        <v>880</v>
      </c>
      <c r="I644" s="543" t="s">
        <v>881</v>
      </c>
      <c r="J644" s="552"/>
      <c r="K644" s="552"/>
      <c r="L644" s="551"/>
      <c r="M644" s="540">
        <f t="shared" si="59"/>
        <v>0</v>
      </c>
    </row>
    <row r="645" spans="2:13" ht="15.75" outlineLevel="4">
      <c r="B645" s="529"/>
      <c r="E645" s="547"/>
      <c r="F645" s="546"/>
      <c r="G645" s="545" t="str">
        <f>G644</f>
        <v xml:space="preserve">B3080.10 </v>
      </c>
      <c r="H645" s="544" t="s">
        <v>474</v>
      </c>
      <c r="I645" s="543" t="s">
        <v>475</v>
      </c>
      <c r="J645" s="552"/>
      <c r="K645" s="552"/>
      <c r="L645" s="551"/>
      <c r="M645" s="540">
        <f t="shared" si="59"/>
        <v>0</v>
      </c>
    </row>
    <row r="646" spans="2:13" ht="15.75" outlineLevel="3">
      <c r="B646" s="529"/>
      <c r="E646" s="538" t="s">
        <v>882</v>
      </c>
      <c r="F646" s="537" t="s">
        <v>883</v>
      </c>
      <c r="G646" s="536"/>
      <c r="H646" s="535" t="s">
        <v>85</v>
      </c>
      <c r="I646" s="534" t="s">
        <v>85</v>
      </c>
      <c r="J646" s="533"/>
      <c r="K646" s="533"/>
      <c r="L646" s="532" t="str">
        <f>IF(J646&lt;&gt;0,SUMIF(G:G,E646,M:M)/J646,"")</f>
        <v/>
      </c>
      <c r="M646" s="531">
        <f>IF(J646="",SUMIF(G:G,E646,M:M),J646*L646)</f>
        <v>0</v>
      </c>
    </row>
    <row r="647" spans="2:13" ht="15.75" outlineLevel="4">
      <c r="B647" s="529"/>
      <c r="E647" s="547"/>
      <c r="F647" s="546"/>
      <c r="G647" s="545" t="str">
        <f>E646</f>
        <v xml:space="preserve">B3080.20 </v>
      </c>
      <c r="H647" s="544" t="s">
        <v>884</v>
      </c>
      <c r="I647" s="543" t="s">
        <v>885</v>
      </c>
      <c r="J647" s="542"/>
      <c r="K647" s="542"/>
      <c r="L647" s="541"/>
      <c r="M647" s="540">
        <f t="shared" ref="M647:M653" si="60">J647*L647</f>
        <v>0</v>
      </c>
    </row>
    <row r="648" spans="2:13" ht="15.75" outlineLevel="4">
      <c r="B648" s="529"/>
      <c r="E648" s="547"/>
      <c r="F648" s="546"/>
      <c r="G648" s="545" t="str">
        <f t="shared" ref="G648:G653" si="61">G647</f>
        <v xml:space="preserve">B3080.20 </v>
      </c>
      <c r="H648" s="544" t="s">
        <v>466</v>
      </c>
      <c r="I648" s="543" t="s">
        <v>467</v>
      </c>
      <c r="J648" s="542"/>
      <c r="K648" s="542"/>
      <c r="L648" s="541"/>
      <c r="M648" s="540">
        <f t="shared" si="60"/>
        <v>0</v>
      </c>
    </row>
    <row r="649" spans="2:13" ht="15.75" outlineLevel="4">
      <c r="B649" s="529"/>
      <c r="E649" s="547"/>
      <c r="F649" s="546"/>
      <c r="G649" s="545" t="str">
        <f t="shared" si="61"/>
        <v xml:space="preserve">B3080.20 </v>
      </c>
      <c r="H649" s="544" t="s">
        <v>150</v>
      </c>
      <c r="I649" s="543" t="s">
        <v>151</v>
      </c>
      <c r="J649" s="542"/>
      <c r="K649" s="542"/>
      <c r="L649" s="541"/>
      <c r="M649" s="540">
        <f t="shared" si="60"/>
        <v>0</v>
      </c>
    </row>
    <row r="650" spans="2:13" ht="15.75" outlineLevel="4">
      <c r="B650" s="529"/>
      <c r="E650" s="547"/>
      <c r="F650" s="546"/>
      <c r="G650" s="545" t="str">
        <f t="shared" si="61"/>
        <v xml:space="preserve">B3080.20 </v>
      </c>
      <c r="H650" s="544" t="s">
        <v>878</v>
      </c>
      <c r="I650" s="543" t="s">
        <v>879</v>
      </c>
      <c r="J650" s="542"/>
      <c r="K650" s="542"/>
      <c r="L650" s="541"/>
      <c r="M650" s="540">
        <f t="shared" si="60"/>
        <v>0</v>
      </c>
    </row>
    <row r="651" spans="2:13" ht="15.75" outlineLevel="4">
      <c r="B651" s="529"/>
      <c r="E651" s="547"/>
      <c r="F651" s="546"/>
      <c r="G651" s="545" t="str">
        <f t="shared" si="61"/>
        <v xml:space="preserve">B3080.20 </v>
      </c>
      <c r="H651" s="544" t="s">
        <v>880</v>
      </c>
      <c r="I651" s="543" t="s">
        <v>881</v>
      </c>
      <c r="J651" s="542"/>
      <c r="K651" s="542"/>
      <c r="L651" s="541"/>
      <c r="M651" s="540">
        <f t="shared" si="60"/>
        <v>0</v>
      </c>
    </row>
    <row r="652" spans="2:13" ht="15.75" outlineLevel="4">
      <c r="B652" s="529"/>
      <c r="E652" s="547"/>
      <c r="F652" s="546"/>
      <c r="G652" s="545" t="str">
        <f t="shared" si="61"/>
        <v xml:space="preserve">B3080.20 </v>
      </c>
      <c r="H652" s="544" t="s">
        <v>474</v>
      </c>
      <c r="I652" s="543" t="s">
        <v>475</v>
      </c>
      <c r="J652" s="542"/>
      <c r="K652" s="542"/>
      <c r="L652" s="541"/>
      <c r="M652" s="540">
        <f t="shared" si="60"/>
        <v>0</v>
      </c>
    </row>
    <row r="653" spans="2:13" ht="15.75" outlineLevel="4">
      <c r="B653" s="529"/>
      <c r="E653" s="547"/>
      <c r="F653" s="546"/>
      <c r="G653" s="545" t="str">
        <f t="shared" si="61"/>
        <v xml:space="preserve">B3080.20 </v>
      </c>
      <c r="H653" s="544" t="s">
        <v>886</v>
      </c>
      <c r="I653" s="543" t="s">
        <v>887</v>
      </c>
      <c r="J653" s="542"/>
      <c r="K653" s="542"/>
      <c r="L653" s="541"/>
      <c r="M653" s="540">
        <f t="shared" si="60"/>
        <v>0</v>
      </c>
    </row>
    <row r="654" spans="2:13" ht="15.75" outlineLevel="3">
      <c r="B654" s="529"/>
      <c r="E654" s="538" t="s">
        <v>888</v>
      </c>
      <c r="F654" s="537" t="s">
        <v>889</v>
      </c>
      <c r="G654" s="536"/>
      <c r="H654" s="535" t="s">
        <v>85</v>
      </c>
      <c r="I654" s="534" t="s">
        <v>85</v>
      </c>
      <c r="J654" s="533"/>
      <c r="K654" s="533"/>
      <c r="L654" s="532" t="str">
        <f>IF(J654&lt;&gt;0,SUMIF(G:G,E654,M:M)/J654,"")</f>
        <v/>
      </c>
      <c r="M654" s="531">
        <f>IF(J654="",SUMIF(G:G,E654,M:M),J654*L654)</f>
        <v>0</v>
      </c>
    </row>
    <row r="655" spans="2:13" ht="15.75" outlineLevel="4">
      <c r="B655" s="529"/>
      <c r="E655" s="528"/>
      <c r="F655" s="527"/>
      <c r="G655" s="526" t="str">
        <f>E654</f>
        <v xml:space="preserve">B3080.30 </v>
      </c>
      <c r="H655" s="530" t="s">
        <v>464</v>
      </c>
      <c r="I655" s="524" t="s">
        <v>465</v>
      </c>
      <c r="J655" s="523"/>
      <c r="K655" s="523"/>
      <c r="L655" s="522"/>
      <c r="M655" s="521">
        <f t="shared" ref="M655:M660" si="62">J655*L655</f>
        <v>0</v>
      </c>
    </row>
    <row r="656" spans="2:13" ht="15.75" outlineLevel="4">
      <c r="B656" s="529"/>
      <c r="E656" s="528"/>
      <c r="F656" s="527"/>
      <c r="G656" s="526" t="str">
        <f>G655</f>
        <v xml:space="preserve">B3080.30 </v>
      </c>
      <c r="H656" s="530" t="s">
        <v>466</v>
      </c>
      <c r="I656" s="524" t="s">
        <v>467</v>
      </c>
      <c r="J656" s="523"/>
      <c r="K656" s="523"/>
      <c r="L656" s="522"/>
      <c r="M656" s="521">
        <f t="shared" si="62"/>
        <v>0</v>
      </c>
    </row>
    <row r="657" spans="2:13" ht="15.75" outlineLevel="4">
      <c r="B657" s="529"/>
      <c r="E657" s="528"/>
      <c r="F657" s="527"/>
      <c r="G657" s="526" t="str">
        <f>G656</f>
        <v xml:space="preserve">B3080.30 </v>
      </c>
      <c r="H657" s="530" t="s">
        <v>150</v>
      </c>
      <c r="I657" s="524" t="s">
        <v>151</v>
      </c>
      <c r="J657" s="523"/>
      <c r="K657" s="523"/>
      <c r="L657" s="522"/>
      <c r="M657" s="521">
        <f t="shared" si="62"/>
        <v>0</v>
      </c>
    </row>
    <row r="658" spans="2:13" ht="15.75" outlineLevel="4">
      <c r="B658" s="529"/>
      <c r="E658" s="528"/>
      <c r="F658" s="527"/>
      <c r="G658" s="526" t="str">
        <f>G657</f>
        <v xml:space="preserve">B3080.30 </v>
      </c>
      <c r="H658" s="530" t="s">
        <v>878</v>
      </c>
      <c r="I658" s="524" t="s">
        <v>879</v>
      </c>
      <c r="J658" s="523"/>
      <c r="K658" s="523"/>
      <c r="L658" s="522"/>
      <c r="M658" s="521">
        <f t="shared" si="62"/>
        <v>0</v>
      </c>
    </row>
    <row r="659" spans="2:13" ht="15.75" outlineLevel="4">
      <c r="B659" s="529"/>
      <c r="E659" s="528"/>
      <c r="F659" s="527"/>
      <c r="G659" s="526" t="str">
        <f>G658</f>
        <v xml:space="preserve">B3080.30 </v>
      </c>
      <c r="H659" s="530" t="s">
        <v>880</v>
      </c>
      <c r="I659" s="524" t="s">
        <v>881</v>
      </c>
      <c r="J659" s="523"/>
      <c r="K659" s="523"/>
      <c r="L659" s="522"/>
      <c r="M659" s="521">
        <f t="shared" si="62"/>
        <v>0</v>
      </c>
    </row>
    <row r="660" spans="2:13" ht="15.75" outlineLevel="4">
      <c r="B660" s="529"/>
      <c r="E660" s="528"/>
      <c r="F660" s="527"/>
      <c r="G660" s="526" t="str">
        <f>G659</f>
        <v xml:space="preserve">B3080.30 </v>
      </c>
      <c r="H660" s="530" t="s">
        <v>474</v>
      </c>
      <c r="I660" s="524" t="s">
        <v>475</v>
      </c>
      <c r="J660" s="523"/>
      <c r="K660" s="523"/>
      <c r="L660" s="522"/>
      <c r="M660" s="521">
        <f t="shared" si="62"/>
        <v>0</v>
      </c>
    </row>
    <row r="661" spans="2:13" s="504" customFormat="1" ht="23.25" customHeight="1">
      <c r="B661" s="590" t="s">
        <v>890</v>
      </c>
      <c r="C661" s="589" t="s">
        <v>891</v>
      </c>
      <c r="D661" s="589"/>
      <c r="E661" s="589"/>
      <c r="F661" s="589"/>
      <c r="G661" s="588"/>
      <c r="H661" s="587" t="s">
        <v>85</v>
      </c>
      <c r="I661" s="586" t="s">
        <v>85</v>
      </c>
      <c r="J661" s="585"/>
      <c r="K661" s="585"/>
      <c r="L661" s="584" t="str">
        <f>IF(J661&lt;&gt;0,SUMIF(C:C,"C*",M:M)/J661,"")</f>
        <v/>
      </c>
      <c r="M661" s="583">
        <f>IF(J661="",SUMIF(C:C,"C*",M:M),J661*L661)</f>
        <v>0</v>
      </c>
    </row>
    <row r="662" spans="2:13" s="553" customFormat="1" ht="19.5" customHeight="1" outlineLevel="1">
      <c r="B662" s="582"/>
      <c r="C662" s="581" t="s">
        <v>892</v>
      </c>
      <c r="D662" s="581" t="s">
        <v>893</v>
      </c>
      <c r="E662" s="581"/>
      <c r="F662" s="581"/>
      <c r="G662" s="580"/>
      <c r="H662" s="579" t="s">
        <v>85</v>
      </c>
      <c r="I662" s="578" t="s">
        <v>85</v>
      </c>
      <c r="J662" s="577"/>
      <c r="K662" s="577"/>
      <c r="L662" s="563">
        <v>200</v>
      </c>
      <c r="M662" s="562">
        <f>IF(J662="",SUMIF(D:D,"C10*",M:M),J662*L662)</f>
        <v>0</v>
      </c>
    </row>
    <row r="663" spans="2:13" s="553" customFormat="1" ht="17.25" customHeight="1" outlineLevel="2">
      <c r="B663" s="561"/>
      <c r="C663" s="560"/>
      <c r="D663" s="560" t="s">
        <v>894</v>
      </c>
      <c r="E663" s="560" t="s">
        <v>895</v>
      </c>
      <c r="F663" s="560"/>
      <c r="G663" s="559"/>
      <c r="H663" s="558" t="s">
        <v>85</v>
      </c>
      <c r="I663" s="557" t="s">
        <v>896</v>
      </c>
      <c r="J663" s="556"/>
      <c r="K663" s="556"/>
      <c r="L663" s="555" t="str">
        <f>IF(J663&lt;&gt;0,SUMIF(E:E,"C1010*",M:M)/J663,"")</f>
        <v/>
      </c>
      <c r="M663" s="554">
        <f>IF(J663="",SUMIF(E:E,"C1010*",M:M),L663*J663)</f>
        <v>0</v>
      </c>
    </row>
    <row r="664" spans="2:13" ht="15.75" outlineLevel="3">
      <c r="B664" s="529"/>
      <c r="E664" s="538" t="s">
        <v>897</v>
      </c>
      <c r="F664" s="537" t="s">
        <v>898</v>
      </c>
      <c r="G664" s="536"/>
      <c r="H664" s="535" t="s">
        <v>85</v>
      </c>
      <c r="I664" s="534" t="s">
        <v>85</v>
      </c>
      <c r="J664" s="533"/>
      <c r="K664" s="533"/>
      <c r="L664" s="532"/>
      <c r="M664" s="531">
        <f>IF(J664="",SUMIF(G:G,E664,M:M),J664*L664)</f>
        <v>0</v>
      </c>
    </row>
    <row r="665" spans="2:13" ht="15.75" outlineLevel="4">
      <c r="B665" s="529"/>
      <c r="E665" s="547"/>
      <c r="F665" s="546"/>
      <c r="G665" s="545" t="str">
        <f>E664</f>
        <v xml:space="preserve">C1010.10 </v>
      </c>
      <c r="H665" s="544" t="s">
        <v>86</v>
      </c>
      <c r="I665" s="543" t="s">
        <v>87</v>
      </c>
      <c r="J665" s="552"/>
      <c r="K665" s="552"/>
      <c r="L665" s="551"/>
      <c r="M665" s="540">
        <f t="shared" ref="M665:M671" si="63">J665*L665</f>
        <v>0</v>
      </c>
    </row>
    <row r="666" spans="2:13" ht="15.75" outlineLevel="4">
      <c r="B666" s="529"/>
      <c r="E666" s="547"/>
      <c r="F666" s="546"/>
      <c r="G666" s="545" t="str">
        <f t="shared" ref="G666:G671" si="64">G665</f>
        <v xml:space="preserve">C1010.10 </v>
      </c>
      <c r="H666" s="544" t="s">
        <v>89</v>
      </c>
      <c r="I666" s="543" t="s">
        <v>90</v>
      </c>
      <c r="J666" s="552"/>
      <c r="K666" s="552"/>
      <c r="L666" s="551"/>
      <c r="M666" s="540">
        <f t="shared" si="63"/>
        <v>0</v>
      </c>
    </row>
    <row r="667" spans="2:13" ht="15.75" outlineLevel="4">
      <c r="B667" s="529"/>
      <c r="E667" s="547"/>
      <c r="F667" s="546"/>
      <c r="G667" s="545" t="str">
        <f t="shared" si="64"/>
        <v xml:space="preserve">C1010.10 </v>
      </c>
      <c r="H667" s="544" t="s">
        <v>91</v>
      </c>
      <c r="I667" s="543" t="s">
        <v>92</v>
      </c>
      <c r="J667" s="552"/>
      <c r="K667" s="552"/>
      <c r="L667" s="551"/>
      <c r="M667" s="540">
        <f t="shared" si="63"/>
        <v>0</v>
      </c>
    </row>
    <row r="668" spans="2:13" ht="15.75" outlineLevel="4">
      <c r="B668" s="529"/>
      <c r="E668" s="547"/>
      <c r="F668" s="546"/>
      <c r="G668" s="545" t="str">
        <f t="shared" si="64"/>
        <v xml:space="preserve">C1010.10 </v>
      </c>
      <c r="H668" s="544" t="s">
        <v>478</v>
      </c>
      <c r="I668" s="543" t="s">
        <v>479</v>
      </c>
      <c r="J668" s="552"/>
      <c r="K668" s="552"/>
      <c r="L668" s="551"/>
      <c r="M668" s="540">
        <f t="shared" si="63"/>
        <v>0</v>
      </c>
    </row>
    <row r="669" spans="2:13" ht="15.75" outlineLevel="4">
      <c r="B669" s="529"/>
      <c r="E669" s="547"/>
      <c r="F669" s="546"/>
      <c r="G669" s="545" t="str">
        <f t="shared" si="64"/>
        <v xml:space="preserve">C1010.10 </v>
      </c>
      <c r="H669" s="544" t="s">
        <v>294</v>
      </c>
      <c r="I669" s="543" t="s">
        <v>295</v>
      </c>
      <c r="J669" s="552"/>
      <c r="K669" s="552"/>
      <c r="L669" s="551"/>
      <c r="M669" s="540">
        <f t="shared" si="63"/>
        <v>0</v>
      </c>
    </row>
    <row r="670" spans="2:13" ht="15.75" outlineLevel="4">
      <c r="B670" s="529"/>
      <c r="E670" s="547"/>
      <c r="F670" s="546"/>
      <c r="G670" s="545" t="str">
        <f t="shared" si="64"/>
        <v xml:space="preserve">C1010.10 </v>
      </c>
      <c r="H670" s="544" t="s">
        <v>150</v>
      </c>
      <c r="I670" s="543" t="s">
        <v>151</v>
      </c>
      <c r="J670" s="552"/>
      <c r="K670" s="552"/>
      <c r="L670" s="551"/>
      <c r="M670" s="540">
        <f t="shared" si="63"/>
        <v>0</v>
      </c>
    </row>
    <row r="671" spans="2:13" ht="15.75" outlineLevel="4">
      <c r="B671" s="529"/>
      <c r="E671" s="547"/>
      <c r="F671" s="546"/>
      <c r="G671" s="545" t="str">
        <f t="shared" si="64"/>
        <v xml:space="preserve">C1010.10 </v>
      </c>
      <c r="H671" s="544" t="s">
        <v>899</v>
      </c>
      <c r="I671" s="543" t="s">
        <v>900</v>
      </c>
      <c r="J671" s="552"/>
      <c r="K671" s="552"/>
      <c r="L671" s="551"/>
      <c r="M671" s="540">
        <f t="shared" si="63"/>
        <v>0</v>
      </c>
    </row>
    <row r="672" spans="2:13" ht="15.75" outlineLevel="3">
      <c r="B672" s="529"/>
      <c r="E672" s="538" t="s">
        <v>901</v>
      </c>
      <c r="F672" s="537" t="s">
        <v>902</v>
      </c>
      <c r="G672" s="536"/>
      <c r="H672" s="535" t="s">
        <v>85</v>
      </c>
      <c r="I672" s="534" t="s">
        <v>85</v>
      </c>
      <c r="J672" s="533"/>
      <c r="K672" s="533"/>
      <c r="L672" s="532" t="str">
        <f>IF(J672&lt;&gt;0,SUMIF(G:G,E672,M:M)/J672,"")</f>
        <v/>
      </c>
      <c r="M672" s="531">
        <f>IF(J672="",SUMIF(G:G,E672,M:M),J672*L672)</f>
        <v>0</v>
      </c>
    </row>
    <row r="673" spans="2:13" ht="15.75" outlineLevel="4">
      <c r="B673" s="529"/>
      <c r="E673" s="547"/>
      <c r="F673" s="546"/>
      <c r="G673" s="545" t="str">
        <f>E672</f>
        <v xml:space="preserve">C1010.20 </v>
      </c>
      <c r="H673" s="544" t="s">
        <v>528</v>
      </c>
      <c r="I673" s="543" t="s">
        <v>529</v>
      </c>
      <c r="J673" s="552"/>
      <c r="K673" s="552"/>
      <c r="L673" s="551"/>
      <c r="M673" s="540">
        <f>J673*L673</f>
        <v>0</v>
      </c>
    </row>
    <row r="674" spans="2:13" ht="15.75" outlineLevel="3">
      <c r="B674" s="529"/>
      <c r="E674" s="538" t="s">
        <v>903</v>
      </c>
      <c r="F674" s="537" t="s">
        <v>904</v>
      </c>
      <c r="G674" s="536"/>
      <c r="H674" s="535" t="s">
        <v>85</v>
      </c>
      <c r="I674" s="534" t="s">
        <v>85</v>
      </c>
      <c r="J674" s="533"/>
      <c r="K674" s="533"/>
      <c r="L674" s="532" t="str">
        <f>IF(J674&lt;&gt;0,SUMIF(G:G,E674,M:M)/J674,"")</f>
        <v/>
      </c>
      <c r="M674" s="531">
        <f>IF(J674="",SUMIF(G:G,E674,M:M),J674*L674)</f>
        <v>0</v>
      </c>
    </row>
    <row r="675" spans="2:13" ht="15.75" outlineLevel="4">
      <c r="B675" s="529"/>
      <c r="E675" s="547"/>
      <c r="F675" s="546"/>
      <c r="G675" s="545" t="str">
        <f>E674</f>
        <v xml:space="preserve">C1010.40 </v>
      </c>
      <c r="H675" s="544" t="s">
        <v>905</v>
      </c>
      <c r="I675" s="543" t="s">
        <v>906</v>
      </c>
      <c r="J675" s="552"/>
      <c r="K675" s="552"/>
      <c r="L675" s="551"/>
      <c r="M675" s="540">
        <f t="shared" ref="M675:M686" si="65">J675*L675</f>
        <v>0</v>
      </c>
    </row>
    <row r="676" spans="2:13" ht="28.5" outlineLevel="4">
      <c r="B676" s="529"/>
      <c r="E676" s="547"/>
      <c r="F676" s="546"/>
      <c r="G676" s="545" t="str">
        <f t="shared" ref="G676:G686" si="66">G675</f>
        <v xml:space="preserve">C1010.40 </v>
      </c>
      <c r="H676" s="544" t="s">
        <v>907</v>
      </c>
      <c r="I676" s="543" t="s">
        <v>908</v>
      </c>
      <c r="J676" s="552"/>
      <c r="K676" s="552"/>
      <c r="L676" s="551"/>
      <c r="M676" s="540">
        <f t="shared" si="65"/>
        <v>0</v>
      </c>
    </row>
    <row r="677" spans="2:13" ht="15.75" outlineLevel="4">
      <c r="B677" s="529"/>
      <c r="E677" s="547"/>
      <c r="F677" s="546"/>
      <c r="G677" s="545" t="str">
        <f t="shared" si="66"/>
        <v xml:space="preserve">C1010.40 </v>
      </c>
      <c r="H677" s="550" t="s">
        <v>909</v>
      </c>
      <c r="I677" s="543" t="s">
        <v>908</v>
      </c>
      <c r="J677" s="552"/>
      <c r="K677" s="552"/>
      <c r="L677" s="551"/>
      <c r="M677" s="540">
        <f t="shared" si="65"/>
        <v>0</v>
      </c>
    </row>
    <row r="678" spans="2:13" ht="15.75" outlineLevel="4">
      <c r="B678" s="529"/>
      <c r="E678" s="547"/>
      <c r="F678" s="546"/>
      <c r="G678" s="545" t="str">
        <f t="shared" si="66"/>
        <v xml:space="preserve">C1010.40 </v>
      </c>
      <c r="H678" s="550" t="s">
        <v>728</v>
      </c>
      <c r="I678" s="543" t="s">
        <v>908</v>
      </c>
      <c r="J678" s="552"/>
      <c r="K678" s="552"/>
      <c r="L678" s="551"/>
      <c r="M678" s="540">
        <f t="shared" si="65"/>
        <v>0</v>
      </c>
    </row>
    <row r="679" spans="2:13" ht="15.75" outlineLevel="4">
      <c r="B679" s="529"/>
      <c r="E679" s="547"/>
      <c r="F679" s="546"/>
      <c r="G679" s="545" t="str">
        <f t="shared" si="66"/>
        <v xml:space="preserve">C1010.40 </v>
      </c>
      <c r="H679" s="550" t="s">
        <v>653</v>
      </c>
      <c r="I679" s="543" t="s">
        <v>908</v>
      </c>
      <c r="J679" s="552"/>
      <c r="K679" s="552"/>
      <c r="L679" s="551"/>
      <c r="M679" s="540">
        <f t="shared" si="65"/>
        <v>0</v>
      </c>
    </row>
    <row r="680" spans="2:13" ht="15.75" outlineLevel="4">
      <c r="B680" s="529"/>
      <c r="E680" s="547"/>
      <c r="F680" s="546"/>
      <c r="G680" s="545" t="str">
        <f t="shared" si="66"/>
        <v xml:space="preserve">C1010.40 </v>
      </c>
      <c r="H680" s="550" t="s">
        <v>910</v>
      </c>
      <c r="I680" s="543" t="s">
        <v>908</v>
      </c>
      <c r="J680" s="552"/>
      <c r="K680" s="552"/>
      <c r="L680" s="551"/>
      <c r="M680" s="540">
        <f t="shared" si="65"/>
        <v>0</v>
      </c>
    </row>
    <row r="681" spans="2:13" ht="15.75" outlineLevel="4">
      <c r="B681" s="529"/>
      <c r="E681" s="547"/>
      <c r="F681" s="546"/>
      <c r="G681" s="545" t="str">
        <f t="shared" si="66"/>
        <v xml:space="preserve">C1010.40 </v>
      </c>
      <c r="H681" s="550" t="s">
        <v>911</v>
      </c>
      <c r="I681" s="543" t="s">
        <v>908</v>
      </c>
      <c r="J681" s="552"/>
      <c r="K681" s="552"/>
      <c r="L681" s="551"/>
      <c r="M681" s="540">
        <f t="shared" si="65"/>
        <v>0</v>
      </c>
    </row>
    <row r="682" spans="2:13" ht="15.75" outlineLevel="4">
      <c r="B682" s="529"/>
      <c r="E682" s="547"/>
      <c r="F682" s="546"/>
      <c r="G682" s="545" t="str">
        <f t="shared" si="66"/>
        <v xml:space="preserve">C1010.40 </v>
      </c>
      <c r="H682" s="544" t="s">
        <v>912</v>
      </c>
      <c r="I682" s="543" t="s">
        <v>913</v>
      </c>
      <c r="J682" s="552"/>
      <c r="K682" s="552"/>
      <c r="L682" s="551"/>
      <c r="M682" s="540">
        <f t="shared" si="65"/>
        <v>0</v>
      </c>
    </row>
    <row r="683" spans="2:13" ht="15.75" outlineLevel="4">
      <c r="B683" s="529"/>
      <c r="E683" s="547"/>
      <c r="F683" s="546"/>
      <c r="G683" s="545" t="str">
        <f t="shared" si="66"/>
        <v xml:space="preserve">C1010.40 </v>
      </c>
      <c r="H683" s="544" t="s">
        <v>914</v>
      </c>
      <c r="I683" s="543" t="s">
        <v>915</v>
      </c>
      <c r="J683" s="552"/>
      <c r="K683" s="552"/>
      <c r="L683" s="551"/>
      <c r="M683" s="540">
        <f t="shared" si="65"/>
        <v>0</v>
      </c>
    </row>
    <row r="684" spans="2:13" ht="15.75" outlineLevel="4">
      <c r="B684" s="529"/>
      <c r="E684" s="547"/>
      <c r="F684" s="546"/>
      <c r="G684" s="545" t="str">
        <f t="shared" si="66"/>
        <v xml:space="preserve">C1010.40 </v>
      </c>
      <c r="H684" s="544" t="s">
        <v>916</v>
      </c>
      <c r="I684" s="543" t="s">
        <v>917</v>
      </c>
      <c r="J684" s="552"/>
      <c r="K684" s="552"/>
      <c r="L684" s="551"/>
      <c r="M684" s="540">
        <f t="shared" si="65"/>
        <v>0</v>
      </c>
    </row>
    <row r="685" spans="2:13" ht="15.75" outlineLevel="4">
      <c r="B685" s="529"/>
      <c r="E685" s="547"/>
      <c r="F685" s="546"/>
      <c r="G685" s="545" t="str">
        <f t="shared" si="66"/>
        <v xml:space="preserve">C1010.40 </v>
      </c>
      <c r="H685" s="544" t="s">
        <v>918</v>
      </c>
      <c r="I685" s="543" t="s">
        <v>919</v>
      </c>
      <c r="J685" s="552"/>
      <c r="K685" s="552"/>
      <c r="L685" s="551"/>
      <c r="M685" s="540">
        <f t="shared" si="65"/>
        <v>0</v>
      </c>
    </row>
    <row r="686" spans="2:13" ht="15.75" outlineLevel="4">
      <c r="B686" s="529"/>
      <c r="E686" s="547"/>
      <c r="F686" s="546"/>
      <c r="G686" s="545" t="str">
        <f t="shared" si="66"/>
        <v xml:space="preserve">C1010.40 </v>
      </c>
      <c r="H686" s="544" t="s">
        <v>920</v>
      </c>
      <c r="I686" s="543" t="s">
        <v>921</v>
      </c>
      <c r="J686" s="552"/>
      <c r="K686" s="552"/>
      <c r="L686" s="551"/>
      <c r="M686" s="540">
        <f t="shared" si="65"/>
        <v>0</v>
      </c>
    </row>
    <row r="687" spans="2:13" ht="15.75" outlineLevel="3">
      <c r="B687" s="529"/>
      <c r="E687" s="538" t="s">
        <v>922</v>
      </c>
      <c r="F687" s="537" t="s">
        <v>923</v>
      </c>
      <c r="G687" s="536"/>
      <c r="H687" s="535" t="s">
        <v>85</v>
      </c>
      <c r="I687" s="534" t="s">
        <v>85</v>
      </c>
      <c r="J687" s="533"/>
      <c r="K687" s="533"/>
      <c r="L687" s="532" t="str">
        <f>IF(J687&lt;&gt;0,SUMIF(G:G,E687,M:M)/J687,"")</f>
        <v/>
      </c>
      <c r="M687" s="531">
        <f>IF(J687="",SUMIF(G:G,E687,M:M),J687*L687)</f>
        <v>0</v>
      </c>
    </row>
    <row r="688" spans="2:13" ht="28.5" outlineLevel="4">
      <c r="B688" s="529"/>
      <c r="E688" s="547"/>
      <c r="F688" s="546"/>
      <c r="G688" s="545" t="str">
        <f>E687</f>
        <v xml:space="preserve">C1010.50 </v>
      </c>
      <c r="H688" s="544" t="s">
        <v>924</v>
      </c>
      <c r="I688" s="543" t="s">
        <v>908</v>
      </c>
      <c r="J688" s="552"/>
      <c r="K688" s="552"/>
      <c r="L688" s="551"/>
      <c r="M688" s="540">
        <f t="shared" ref="M688:M698" si="67">J688*L688</f>
        <v>0</v>
      </c>
    </row>
    <row r="689" spans="2:13" ht="15.75" outlineLevel="4">
      <c r="B689" s="529"/>
      <c r="E689" s="547"/>
      <c r="F689" s="546"/>
      <c r="G689" s="545" t="str">
        <f t="shared" ref="G689:G698" si="68">G688</f>
        <v xml:space="preserve">C1010.50 </v>
      </c>
      <c r="H689" s="550" t="s">
        <v>728</v>
      </c>
      <c r="I689" s="543" t="s">
        <v>908</v>
      </c>
      <c r="J689" s="552"/>
      <c r="K689" s="552"/>
      <c r="L689" s="551"/>
      <c r="M689" s="540">
        <f t="shared" si="67"/>
        <v>0</v>
      </c>
    </row>
    <row r="690" spans="2:13" ht="15.75" outlineLevel="4">
      <c r="B690" s="529"/>
      <c r="E690" s="547"/>
      <c r="F690" s="546"/>
      <c r="G690" s="545" t="str">
        <f t="shared" si="68"/>
        <v xml:space="preserve">C1010.50 </v>
      </c>
      <c r="H690" s="550" t="s">
        <v>653</v>
      </c>
      <c r="I690" s="543" t="s">
        <v>908</v>
      </c>
      <c r="J690" s="552"/>
      <c r="K690" s="552"/>
      <c r="L690" s="551"/>
      <c r="M690" s="540">
        <f t="shared" si="67"/>
        <v>0</v>
      </c>
    </row>
    <row r="691" spans="2:13" ht="15.75" outlineLevel="4">
      <c r="B691" s="529"/>
      <c r="E691" s="547"/>
      <c r="F691" s="546"/>
      <c r="G691" s="545" t="str">
        <f t="shared" si="68"/>
        <v xml:space="preserve">C1010.50 </v>
      </c>
      <c r="H691" s="550" t="s">
        <v>925</v>
      </c>
      <c r="I691" s="543" t="s">
        <v>908</v>
      </c>
      <c r="J691" s="552"/>
      <c r="K691" s="552"/>
      <c r="L691" s="551"/>
      <c r="M691" s="540">
        <f t="shared" si="67"/>
        <v>0</v>
      </c>
    </row>
    <row r="692" spans="2:13" ht="15.75" outlineLevel="4">
      <c r="B692" s="529"/>
      <c r="E692" s="547"/>
      <c r="F692" s="546"/>
      <c r="G692" s="545" t="str">
        <f t="shared" si="68"/>
        <v xml:space="preserve">C1010.50 </v>
      </c>
      <c r="H692" s="550" t="s">
        <v>926</v>
      </c>
      <c r="I692" s="543" t="s">
        <v>908</v>
      </c>
      <c r="J692" s="552"/>
      <c r="K692" s="552"/>
      <c r="L692" s="551"/>
      <c r="M692" s="540">
        <f t="shared" si="67"/>
        <v>0</v>
      </c>
    </row>
    <row r="693" spans="2:13" ht="15.75" outlineLevel="4">
      <c r="B693" s="529"/>
      <c r="E693" s="547"/>
      <c r="F693" s="546"/>
      <c r="G693" s="545" t="str">
        <f t="shared" si="68"/>
        <v xml:space="preserve">C1010.50 </v>
      </c>
      <c r="H693" s="550" t="s">
        <v>910</v>
      </c>
      <c r="I693" s="543" t="s">
        <v>908</v>
      </c>
      <c r="J693" s="552"/>
      <c r="K693" s="552"/>
      <c r="L693" s="551"/>
      <c r="M693" s="540">
        <f t="shared" si="67"/>
        <v>0</v>
      </c>
    </row>
    <row r="694" spans="2:13" ht="15.75" outlineLevel="4">
      <c r="B694" s="529"/>
      <c r="E694" s="547"/>
      <c r="F694" s="546"/>
      <c r="G694" s="545" t="str">
        <f t="shared" si="68"/>
        <v xml:space="preserve">C1010.50 </v>
      </c>
      <c r="H694" s="550" t="s">
        <v>911</v>
      </c>
      <c r="I694" s="543" t="s">
        <v>908</v>
      </c>
      <c r="J694" s="552"/>
      <c r="K694" s="552"/>
      <c r="L694" s="551"/>
      <c r="M694" s="540">
        <f t="shared" si="67"/>
        <v>0</v>
      </c>
    </row>
    <row r="695" spans="2:13" ht="15.75" outlineLevel="4">
      <c r="B695" s="529"/>
      <c r="E695" s="547"/>
      <c r="F695" s="546"/>
      <c r="G695" s="545" t="str">
        <f t="shared" si="68"/>
        <v xml:space="preserve">C1010.50 </v>
      </c>
      <c r="H695" s="544" t="s">
        <v>927</v>
      </c>
      <c r="I695" s="543" t="s">
        <v>928</v>
      </c>
      <c r="J695" s="552"/>
      <c r="K695" s="552"/>
      <c r="L695" s="551"/>
      <c r="M695" s="540">
        <f t="shared" si="67"/>
        <v>0</v>
      </c>
    </row>
    <row r="696" spans="2:13" ht="15.75" outlineLevel="4">
      <c r="B696" s="529"/>
      <c r="E696" s="547"/>
      <c r="F696" s="546"/>
      <c r="G696" s="545" t="str">
        <f t="shared" si="68"/>
        <v xml:space="preserve">C1010.50 </v>
      </c>
      <c r="H696" s="544" t="s">
        <v>929</v>
      </c>
      <c r="I696" s="543" t="s">
        <v>930</v>
      </c>
      <c r="J696" s="552"/>
      <c r="K696" s="552"/>
      <c r="L696" s="551"/>
      <c r="M696" s="540">
        <f t="shared" si="67"/>
        <v>0</v>
      </c>
    </row>
    <row r="697" spans="2:13" ht="15.75" outlineLevel="4">
      <c r="B697" s="529"/>
      <c r="E697" s="547"/>
      <c r="F697" s="546"/>
      <c r="G697" s="545" t="str">
        <f t="shared" si="68"/>
        <v xml:space="preserve">C1010.50 </v>
      </c>
      <c r="H697" s="544" t="s">
        <v>931</v>
      </c>
      <c r="I697" s="543" t="s">
        <v>932</v>
      </c>
      <c r="J697" s="552"/>
      <c r="K697" s="552"/>
      <c r="L697" s="551"/>
      <c r="M697" s="540">
        <f t="shared" si="67"/>
        <v>0</v>
      </c>
    </row>
    <row r="698" spans="2:13" ht="15.75" outlineLevel="4">
      <c r="B698" s="529"/>
      <c r="E698" s="547"/>
      <c r="F698" s="546"/>
      <c r="G698" s="545" t="str">
        <f t="shared" si="68"/>
        <v xml:space="preserve">C1010.50 </v>
      </c>
      <c r="H698" s="544" t="s">
        <v>933</v>
      </c>
      <c r="I698" s="543" t="s">
        <v>934</v>
      </c>
      <c r="J698" s="552"/>
      <c r="K698" s="552"/>
      <c r="L698" s="551"/>
      <c r="M698" s="540">
        <f t="shared" si="67"/>
        <v>0</v>
      </c>
    </row>
    <row r="699" spans="2:13" ht="15.75" outlineLevel="3">
      <c r="B699" s="529"/>
      <c r="E699" s="538" t="s">
        <v>935</v>
      </c>
      <c r="F699" s="537" t="s">
        <v>936</v>
      </c>
      <c r="G699" s="536"/>
      <c r="H699" s="535" t="s">
        <v>85</v>
      </c>
      <c r="I699" s="534" t="s">
        <v>85</v>
      </c>
      <c r="J699" s="533"/>
      <c r="K699" s="533"/>
      <c r="L699" s="532" t="str">
        <f>IF(J699&lt;&gt;0,SUMIF(G:G,E699,M:M)/J699,"")</f>
        <v/>
      </c>
      <c r="M699" s="531">
        <f>IF(J699="",SUMIF(G:G,E699,M:M),J699*L699)</f>
        <v>0</v>
      </c>
    </row>
    <row r="700" spans="2:13" ht="15.75" outlineLevel="4">
      <c r="B700" s="529"/>
      <c r="E700" s="547"/>
      <c r="F700" s="546"/>
      <c r="G700" s="545" t="str">
        <f>E699</f>
        <v xml:space="preserve">C1010.70 </v>
      </c>
      <c r="H700" s="544" t="s">
        <v>937</v>
      </c>
      <c r="I700" s="543" t="s">
        <v>938</v>
      </c>
      <c r="J700" s="552"/>
      <c r="K700" s="552"/>
      <c r="L700" s="551"/>
      <c r="M700" s="540">
        <f>J700*L700</f>
        <v>0</v>
      </c>
    </row>
    <row r="701" spans="2:13" ht="15.75" outlineLevel="4">
      <c r="B701" s="529"/>
      <c r="E701" s="547"/>
      <c r="F701" s="546"/>
      <c r="G701" s="545" t="str">
        <f>G700</f>
        <v xml:space="preserve">C1010.70 </v>
      </c>
      <c r="H701" s="544" t="s">
        <v>939</v>
      </c>
      <c r="I701" s="543" t="s">
        <v>940</v>
      </c>
      <c r="J701" s="552"/>
      <c r="K701" s="552"/>
      <c r="L701" s="551"/>
      <c r="M701" s="540">
        <f>J701*L701</f>
        <v>0</v>
      </c>
    </row>
    <row r="702" spans="2:13" ht="15.75" outlineLevel="3">
      <c r="B702" s="529"/>
      <c r="E702" s="538" t="s">
        <v>941</v>
      </c>
      <c r="F702" s="537" t="s">
        <v>942</v>
      </c>
      <c r="G702" s="536"/>
      <c r="H702" s="535" t="s">
        <v>85</v>
      </c>
      <c r="I702" s="534" t="s">
        <v>85</v>
      </c>
      <c r="J702" s="533"/>
      <c r="K702" s="533"/>
      <c r="L702" s="532" t="str">
        <f>IF(J702&lt;&gt;0,SUMIF(G:G,E702,M:M)/J702,"")</f>
        <v/>
      </c>
      <c r="M702" s="531">
        <f>IF(J702="",SUMIF(G:G,E702,M:M),J702*L702)</f>
        <v>0</v>
      </c>
    </row>
    <row r="703" spans="2:13" ht="15.75" outlineLevel="4">
      <c r="B703" s="529"/>
      <c r="E703" s="528"/>
      <c r="F703" s="527"/>
      <c r="G703" s="526" t="str">
        <f>E702</f>
        <v xml:space="preserve">C1010.90 </v>
      </c>
      <c r="H703" s="530" t="s">
        <v>943</v>
      </c>
      <c r="I703" s="524" t="s">
        <v>372</v>
      </c>
      <c r="J703" s="571"/>
      <c r="K703" s="571"/>
      <c r="L703" s="570"/>
      <c r="M703" s="521">
        <f>J703*L703</f>
        <v>0</v>
      </c>
    </row>
    <row r="704" spans="2:13" ht="15.75" outlineLevel="4">
      <c r="B704" s="529"/>
      <c r="E704" s="528"/>
      <c r="F704" s="527"/>
      <c r="G704" s="526" t="str">
        <f>G703</f>
        <v xml:space="preserve">C1010.90 </v>
      </c>
      <c r="H704" s="530" t="s">
        <v>944</v>
      </c>
      <c r="I704" s="524" t="s">
        <v>945</v>
      </c>
      <c r="J704" s="571"/>
      <c r="K704" s="571"/>
      <c r="L704" s="570"/>
      <c r="M704" s="521">
        <f>J704*L704</f>
        <v>0</v>
      </c>
    </row>
    <row r="705" spans="2:13" ht="15.75" outlineLevel="4">
      <c r="B705" s="529"/>
      <c r="E705" s="528"/>
      <c r="F705" s="527"/>
      <c r="G705" s="526" t="str">
        <f>G704</f>
        <v xml:space="preserve">C1010.90 </v>
      </c>
      <c r="H705" s="530" t="s">
        <v>367</v>
      </c>
      <c r="I705" s="524" t="s">
        <v>368</v>
      </c>
      <c r="J705" s="571"/>
      <c r="K705" s="571"/>
      <c r="L705" s="570"/>
      <c r="M705" s="521">
        <f>J705*L705</f>
        <v>0</v>
      </c>
    </row>
    <row r="706" spans="2:13" ht="15.75" outlineLevel="4">
      <c r="B706" s="529"/>
      <c r="E706" s="528"/>
      <c r="F706" s="527"/>
      <c r="G706" s="526" t="str">
        <f>G705</f>
        <v xml:space="preserve">C1010.90 </v>
      </c>
      <c r="H706" s="530" t="s">
        <v>369</v>
      </c>
      <c r="I706" s="524" t="s">
        <v>370</v>
      </c>
      <c r="J706" s="571"/>
      <c r="K706" s="571"/>
      <c r="L706" s="570"/>
      <c r="M706" s="521">
        <f>J706*L706</f>
        <v>0</v>
      </c>
    </row>
    <row r="707" spans="2:13" s="553" customFormat="1" ht="17.25" customHeight="1" outlineLevel="2">
      <c r="B707" s="561"/>
      <c r="C707" s="560"/>
      <c r="D707" s="560" t="s">
        <v>946</v>
      </c>
      <c r="E707" s="560" t="s">
        <v>947</v>
      </c>
      <c r="F707" s="560"/>
      <c r="G707" s="559"/>
      <c r="H707" s="558" t="s">
        <v>85</v>
      </c>
      <c r="I707" s="557" t="s">
        <v>515</v>
      </c>
      <c r="J707" s="556"/>
      <c r="K707" s="556"/>
      <c r="L707" s="555" t="str">
        <f>IF(J707&lt;&gt;0,SUMIF(E:E,"C1020*",M:M)/J707,"")</f>
        <v/>
      </c>
      <c r="M707" s="554">
        <f>IF(J707="",SUMIF(E:E,"C1020*",M:M),L707*J707)</f>
        <v>0</v>
      </c>
    </row>
    <row r="708" spans="2:13" ht="15.75" outlineLevel="3">
      <c r="B708" s="529"/>
      <c r="E708" s="538" t="s">
        <v>948</v>
      </c>
      <c r="F708" s="537" t="s">
        <v>949</v>
      </c>
      <c r="G708" s="536"/>
      <c r="H708" s="535" t="s">
        <v>85</v>
      </c>
      <c r="I708" s="534" t="s">
        <v>85</v>
      </c>
      <c r="J708" s="533"/>
      <c r="K708" s="533"/>
      <c r="L708" s="532" t="str">
        <f>IF(J708&lt;&gt;0,SUMIF(G:G,E708,M:M)/J708,"")</f>
        <v/>
      </c>
      <c r="M708" s="531">
        <f>IF(J708="",SUMIF(G:G,E708,M:M),J708*L708)</f>
        <v>0</v>
      </c>
    </row>
    <row r="709" spans="2:13" ht="15.75" outlineLevel="4">
      <c r="B709" s="529"/>
      <c r="E709" s="547"/>
      <c r="F709" s="546"/>
      <c r="G709" s="545" t="str">
        <f>E708</f>
        <v xml:space="preserve">C1020.10 </v>
      </c>
      <c r="H709" s="544" t="s">
        <v>950</v>
      </c>
      <c r="I709" s="543" t="s">
        <v>515</v>
      </c>
      <c r="J709" s="552"/>
      <c r="K709" s="552"/>
      <c r="L709" s="551"/>
      <c r="M709" s="540">
        <f>J709*L709</f>
        <v>0</v>
      </c>
    </row>
    <row r="710" spans="2:13" ht="15.75" outlineLevel="3">
      <c r="B710" s="529"/>
      <c r="E710" s="538" t="s">
        <v>951</v>
      </c>
      <c r="F710" s="537" t="s">
        <v>952</v>
      </c>
      <c r="G710" s="536"/>
      <c r="H710" s="535" t="s">
        <v>85</v>
      </c>
      <c r="I710" s="534" t="s">
        <v>85</v>
      </c>
      <c r="J710" s="533"/>
      <c r="K710" s="533"/>
      <c r="L710" s="532" t="str">
        <f>IF(J710&lt;&gt;0,SUMIF(G:G,E710,M:M)/J710,"")</f>
        <v/>
      </c>
      <c r="M710" s="531">
        <f>IF(J710="",SUMIF(G:G,E710,M:M),J710*L710)</f>
        <v>0</v>
      </c>
    </row>
    <row r="711" spans="2:13" ht="15.75" outlineLevel="4">
      <c r="B711" s="529"/>
      <c r="E711" s="547"/>
      <c r="F711" s="546"/>
      <c r="G711" s="545" t="str">
        <f>E710</f>
        <v xml:space="preserve">C1020.20 </v>
      </c>
      <c r="H711" s="544" t="s">
        <v>953</v>
      </c>
      <c r="I711" s="543" t="s">
        <v>515</v>
      </c>
      <c r="J711" s="552"/>
      <c r="K711" s="552"/>
      <c r="L711" s="551"/>
      <c r="M711" s="540">
        <f>J711*L711</f>
        <v>0</v>
      </c>
    </row>
    <row r="712" spans="2:13" ht="15.75" outlineLevel="3">
      <c r="B712" s="529"/>
      <c r="E712" s="538" t="s">
        <v>954</v>
      </c>
      <c r="F712" s="537" t="s">
        <v>955</v>
      </c>
      <c r="G712" s="536"/>
      <c r="H712" s="535" t="s">
        <v>85</v>
      </c>
      <c r="I712" s="534" t="s">
        <v>85</v>
      </c>
      <c r="J712" s="533"/>
      <c r="K712" s="533"/>
      <c r="L712" s="532" t="str">
        <f>IF(J712&lt;&gt;0,SUMIF(G:G,E712,M:M)/J712,"")</f>
        <v/>
      </c>
      <c r="M712" s="531">
        <f>IF(J712="",SUMIF(G:G,E712,M:M),J712*L712)</f>
        <v>0</v>
      </c>
    </row>
    <row r="713" spans="2:13" ht="15.75" outlineLevel="4">
      <c r="B713" s="529"/>
      <c r="E713" s="547"/>
      <c r="F713" s="546"/>
      <c r="G713" s="545" t="str">
        <f>E712</f>
        <v xml:space="preserve">C1020.50 </v>
      </c>
      <c r="H713" s="544" t="s">
        <v>956</v>
      </c>
      <c r="I713" s="543" t="s">
        <v>533</v>
      </c>
      <c r="J713" s="552"/>
      <c r="K713" s="552"/>
      <c r="L713" s="551"/>
      <c r="M713" s="540">
        <f t="shared" ref="M713:M723" si="69">J713*L713</f>
        <v>0</v>
      </c>
    </row>
    <row r="714" spans="2:13" ht="15.75" outlineLevel="4">
      <c r="B714" s="529"/>
      <c r="E714" s="547"/>
      <c r="F714" s="546"/>
      <c r="G714" s="545" t="str">
        <f t="shared" ref="G714:G723" si="70">G713</f>
        <v xml:space="preserve">C1020.50 </v>
      </c>
      <c r="H714" s="544" t="s">
        <v>957</v>
      </c>
      <c r="I714" s="543" t="s">
        <v>85</v>
      </c>
      <c r="J714" s="552"/>
      <c r="K714" s="552"/>
      <c r="L714" s="551"/>
      <c r="M714" s="540">
        <f t="shared" si="69"/>
        <v>0</v>
      </c>
    </row>
    <row r="715" spans="2:13" ht="15.75" outlineLevel="4">
      <c r="B715" s="529"/>
      <c r="E715" s="547"/>
      <c r="F715" s="546"/>
      <c r="G715" s="545" t="str">
        <f t="shared" si="70"/>
        <v xml:space="preserve">C1020.50 </v>
      </c>
      <c r="H715" s="544" t="s">
        <v>958</v>
      </c>
      <c r="I715" s="543" t="s">
        <v>539</v>
      </c>
      <c r="J715" s="552"/>
      <c r="K715" s="552"/>
      <c r="L715" s="551"/>
      <c r="M715" s="540">
        <f t="shared" si="69"/>
        <v>0</v>
      </c>
    </row>
    <row r="716" spans="2:13" ht="28.5" outlineLevel="4">
      <c r="B716" s="529"/>
      <c r="E716" s="547"/>
      <c r="F716" s="546"/>
      <c r="G716" s="545" t="str">
        <f t="shared" si="70"/>
        <v xml:space="preserve">C1020.50 </v>
      </c>
      <c r="H716" s="544" t="s">
        <v>959</v>
      </c>
      <c r="I716" s="543" t="s">
        <v>541</v>
      </c>
      <c r="J716" s="552"/>
      <c r="K716" s="552"/>
      <c r="L716" s="551"/>
      <c r="M716" s="540">
        <f t="shared" si="69"/>
        <v>0</v>
      </c>
    </row>
    <row r="717" spans="2:13" ht="15.75" outlineLevel="4">
      <c r="B717" s="529"/>
      <c r="E717" s="547"/>
      <c r="F717" s="546"/>
      <c r="G717" s="545" t="str">
        <f t="shared" si="70"/>
        <v xml:space="preserve">C1020.50 </v>
      </c>
      <c r="H717" s="544" t="s">
        <v>960</v>
      </c>
      <c r="I717" s="543" t="s">
        <v>543</v>
      </c>
      <c r="J717" s="552"/>
      <c r="K717" s="552"/>
      <c r="L717" s="551"/>
      <c r="M717" s="540">
        <f t="shared" si="69"/>
        <v>0</v>
      </c>
    </row>
    <row r="718" spans="2:13" ht="15.75" outlineLevel="4">
      <c r="B718" s="529"/>
      <c r="E718" s="547"/>
      <c r="F718" s="546"/>
      <c r="G718" s="545" t="str">
        <f t="shared" si="70"/>
        <v xml:space="preserve">C1020.50 </v>
      </c>
      <c r="H718" s="544" t="s">
        <v>544</v>
      </c>
      <c r="I718" s="543" t="s">
        <v>545</v>
      </c>
      <c r="J718" s="552"/>
      <c r="K718" s="552"/>
      <c r="L718" s="551"/>
      <c r="M718" s="540">
        <f t="shared" si="69"/>
        <v>0</v>
      </c>
    </row>
    <row r="719" spans="2:13" ht="15.75" outlineLevel="4">
      <c r="B719" s="529"/>
      <c r="E719" s="547"/>
      <c r="F719" s="546"/>
      <c r="G719" s="545" t="str">
        <f t="shared" si="70"/>
        <v xml:space="preserve">C1020.50 </v>
      </c>
      <c r="H719" s="544" t="s">
        <v>961</v>
      </c>
      <c r="I719" s="543" t="s">
        <v>547</v>
      </c>
      <c r="J719" s="552"/>
      <c r="K719" s="552"/>
      <c r="L719" s="551"/>
      <c r="M719" s="540">
        <f t="shared" si="69"/>
        <v>0</v>
      </c>
    </row>
    <row r="720" spans="2:13" ht="15.75" outlineLevel="4">
      <c r="B720" s="529"/>
      <c r="E720" s="547"/>
      <c r="F720" s="546"/>
      <c r="G720" s="545" t="str">
        <f t="shared" si="70"/>
        <v xml:space="preserve">C1020.50 </v>
      </c>
      <c r="H720" s="544" t="s">
        <v>548</v>
      </c>
      <c r="I720" s="543" t="s">
        <v>549</v>
      </c>
      <c r="J720" s="552"/>
      <c r="K720" s="552"/>
      <c r="L720" s="551"/>
      <c r="M720" s="540">
        <f t="shared" si="69"/>
        <v>0</v>
      </c>
    </row>
    <row r="721" spans="2:13" ht="15.75" outlineLevel="4">
      <c r="B721" s="529"/>
      <c r="E721" s="547"/>
      <c r="F721" s="546"/>
      <c r="G721" s="545" t="str">
        <f t="shared" si="70"/>
        <v xml:space="preserve">C1020.50 </v>
      </c>
      <c r="H721" s="544" t="s">
        <v>550</v>
      </c>
      <c r="I721" s="543" t="s">
        <v>551</v>
      </c>
      <c r="J721" s="552"/>
      <c r="K721" s="552"/>
      <c r="L721" s="551"/>
      <c r="M721" s="540">
        <f t="shared" si="69"/>
        <v>0</v>
      </c>
    </row>
    <row r="722" spans="2:13" ht="15.75" outlineLevel="4">
      <c r="B722" s="529"/>
      <c r="E722" s="547"/>
      <c r="F722" s="546"/>
      <c r="G722" s="545" t="str">
        <f t="shared" si="70"/>
        <v xml:space="preserve">C1020.50 </v>
      </c>
      <c r="H722" s="544" t="s">
        <v>962</v>
      </c>
      <c r="I722" s="543" t="s">
        <v>553</v>
      </c>
      <c r="J722" s="552"/>
      <c r="K722" s="552"/>
      <c r="L722" s="551"/>
      <c r="M722" s="540">
        <f t="shared" si="69"/>
        <v>0</v>
      </c>
    </row>
    <row r="723" spans="2:13" ht="15.75" outlineLevel="4">
      <c r="B723" s="529"/>
      <c r="E723" s="547"/>
      <c r="F723" s="546"/>
      <c r="G723" s="545" t="str">
        <f t="shared" si="70"/>
        <v xml:space="preserve">C1020.50 </v>
      </c>
      <c r="H723" s="544" t="s">
        <v>963</v>
      </c>
      <c r="I723" s="543" t="s">
        <v>555</v>
      </c>
      <c r="J723" s="552"/>
      <c r="K723" s="552"/>
      <c r="L723" s="551"/>
      <c r="M723" s="540">
        <f t="shared" si="69"/>
        <v>0</v>
      </c>
    </row>
    <row r="724" spans="2:13" ht="15.75" outlineLevel="3">
      <c r="B724" s="529"/>
      <c r="E724" s="538" t="s">
        <v>964</v>
      </c>
      <c r="F724" s="537" t="s">
        <v>965</v>
      </c>
      <c r="G724" s="536"/>
      <c r="H724" s="535" t="s">
        <v>85</v>
      </c>
      <c r="I724" s="534" t="s">
        <v>85</v>
      </c>
      <c r="J724" s="533"/>
      <c r="K724" s="533"/>
      <c r="L724" s="532" t="str">
        <f>IF(J724&lt;&gt;0,SUMIF(G:G,E724,M:M)/J724,"")</f>
        <v/>
      </c>
      <c r="M724" s="531">
        <f>IF(J724="",SUMIF(G:G,E724,M:M),J724*L724)</f>
        <v>0</v>
      </c>
    </row>
    <row r="725" spans="2:13" ht="15.75" outlineLevel="4">
      <c r="B725" s="529"/>
      <c r="E725" s="528"/>
      <c r="F725" s="527"/>
      <c r="G725" s="526" t="str">
        <f>E724</f>
        <v xml:space="preserve">C1020.90 </v>
      </c>
      <c r="H725" s="530" t="s">
        <v>966</v>
      </c>
      <c r="I725" s="524" t="s">
        <v>85</v>
      </c>
      <c r="J725" s="571"/>
      <c r="K725" s="571"/>
      <c r="L725" s="570"/>
      <c r="M725" s="521">
        <f>J725*L725</f>
        <v>0</v>
      </c>
    </row>
    <row r="726" spans="2:13" ht="15.75" outlineLevel="4">
      <c r="B726" s="529"/>
      <c r="E726" s="528"/>
      <c r="F726" s="527"/>
      <c r="G726" s="526" t="str">
        <f>G725</f>
        <v xml:space="preserve">C1020.90 </v>
      </c>
      <c r="H726" s="530" t="s">
        <v>557</v>
      </c>
      <c r="I726" s="524" t="s">
        <v>558</v>
      </c>
      <c r="J726" s="571"/>
      <c r="K726" s="571"/>
      <c r="L726" s="570"/>
      <c r="M726" s="521">
        <f>J726*L726</f>
        <v>0</v>
      </c>
    </row>
    <row r="727" spans="2:13" ht="15.75" outlineLevel="4">
      <c r="B727" s="529"/>
      <c r="E727" s="528"/>
      <c r="F727" s="527"/>
      <c r="G727" s="526" t="str">
        <f>G726</f>
        <v xml:space="preserve">C1020.90 </v>
      </c>
      <c r="H727" s="530" t="s">
        <v>559</v>
      </c>
      <c r="I727" s="524" t="s">
        <v>560</v>
      </c>
      <c r="J727" s="571"/>
      <c r="K727" s="571"/>
      <c r="L727" s="570"/>
      <c r="M727" s="521">
        <f>J727*L727</f>
        <v>0</v>
      </c>
    </row>
    <row r="728" spans="2:13" ht="15.75" outlineLevel="4">
      <c r="B728" s="529"/>
      <c r="E728" s="528"/>
      <c r="F728" s="527"/>
      <c r="G728" s="526" t="str">
        <f>G727</f>
        <v xml:space="preserve">C1020.90 </v>
      </c>
      <c r="H728" s="530" t="s">
        <v>967</v>
      </c>
      <c r="I728" s="524" t="s">
        <v>85</v>
      </c>
      <c r="J728" s="571"/>
      <c r="K728" s="571"/>
      <c r="L728" s="570"/>
      <c r="M728" s="521">
        <f>J728*L728</f>
        <v>0</v>
      </c>
    </row>
    <row r="729" spans="2:13" s="553" customFormat="1" ht="17.25" customHeight="1" outlineLevel="2">
      <c r="B729" s="561"/>
      <c r="C729" s="560"/>
      <c r="D729" s="560" t="s">
        <v>968</v>
      </c>
      <c r="E729" s="560" t="s">
        <v>969</v>
      </c>
      <c r="F729" s="560"/>
      <c r="G729" s="559"/>
      <c r="H729" s="558" t="s">
        <v>85</v>
      </c>
      <c r="I729" s="557" t="s">
        <v>582</v>
      </c>
      <c r="J729" s="556"/>
      <c r="K729" s="556"/>
      <c r="L729" s="555" t="str">
        <f>IF(J729&lt;&gt;0,SUMIF(E:E,"C1030*",M:M)/J729,"")</f>
        <v/>
      </c>
      <c r="M729" s="554">
        <f>IF(J729="",SUMIF(E:E,"C1030*",M:M),L729*J729)</f>
        <v>0</v>
      </c>
    </row>
    <row r="730" spans="2:13" ht="15.75" outlineLevel="3">
      <c r="B730" s="529"/>
      <c r="E730" s="538" t="s">
        <v>970</v>
      </c>
      <c r="F730" s="537" t="s">
        <v>971</v>
      </c>
      <c r="G730" s="536"/>
      <c r="H730" s="535" t="s">
        <v>85</v>
      </c>
      <c r="I730" s="534" t="s">
        <v>85</v>
      </c>
      <c r="J730" s="533"/>
      <c r="K730" s="533"/>
      <c r="L730" s="532" t="str">
        <f>IF(J730&gt;0,SUMIF(G:G,E730,M:M)/J730,"")</f>
        <v/>
      </c>
      <c r="M730" s="531">
        <f>IF(J730="",SUMIF(G:G,E730,M:M),J730*L730)</f>
        <v>0</v>
      </c>
    </row>
    <row r="731" spans="2:13" ht="15.75" outlineLevel="4">
      <c r="B731" s="529"/>
      <c r="E731" s="547"/>
      <c r="F731" s="546"/>
      <c r="G731" s="545" t="str">
        <f>E730</f>
        <v>C1030.10</v>
      </c>
      <c r="H731" s="544" t="s">
        <v>972</v>
      </c>
      <c r="I731" s="543" t="s">
        <v>582</v>
      </c>
      <c r="J731" s="552"/>
      <c r="K731" s="552"/>
      <c r="L731" s="551"/>
      <c r="M731" s="540">
        <f>J731*L731</f>
        <v>0</v>
      </c>
    </row>
    <row r="732" spans="2:13" ht="15.75" outlineLevel="3">
      <c r="B732" s="529"/>
      <c r="E732" s="538" t="s">
        <v>973</v>
      </c>
      <c r="F732" s="537" t="s">
        <v>974</v>
      </c>
      <c r="G732" s="536"/>
      <c r="H732" s="535" t="s">
        <v>85</v>
      </c>
      <c r="I732" s="534" t="s">
        <v>85</v>
      </c>
      <c r="J732" s="533"/>
      <c r="K732" s="533"/>
      <c r="L732" s="532" t="str">
        <f>IF(J732&gt;0,SUMIF(G:G,E732,M:M)/J732,"")</f>
        <v/>
      </c>
      <c r="M732" s="531">
        <f>IF(J732="",SUMIF(G:G,E732,M:M),J732*L732)</f>
        <v>0</v>
      </c>
    </row>
    <row r="733" spans="2:13" ht="15.75" outlineLevel="4">
      <c r="B733" s="529"/>
      <c r="E733" s="547"/>
      <c r="F733" s="546"/>
      <c r="G733" s="545" t="str">
        <f>E732</f>
        <v xml:space="preserve">C1030.20 </v>
      </c>
      <c r="H733" s="544" t="s">
        <v>975</v>
      </c>
      <c r="I733" s="543" t="s">
        <v>566</v>
      </c>
      <c r="J733" s="552"/>
      <c r="K733" s="552"/>
      <c r="L733" s="551"/>
      <c r="M733" s="540">
        <f t="shared" ref="M733:M738" si="71">J733*L733</f>
        <v>0</v>
      </c>
    </row>
    <row r="734" spans="2:13" ht="15.75" outlineLevel="4">
      <c r="B734" s="529"/>
      <c r="E734" s="547"/>
      <c r="F734" s="546"/>
      <c r="G734" s="545" t="str">
        <f>G733</f>
        <v xml:space="preserve">C1030.20 </v>
      </c>
      <c r="H734" s="544" t="s">
        <v>569</v>
      </c>
      <c r="I734" s="543" t="s">
        <v>570</v>
      </c>
      <c r="J734" s="552"/>
      <c r="K734" s="552"/>
      <c r="L734" s="551"/>
      <c r="M734" s="540">
        <f t="shared" si="71"/>
        <v>0</v>
      </c>
    </row>
    <row r="735" spans="2:13" ht="15.75" outlineLevel="4">
      <c r="B735" s="529"/>
      <c r="E735" s="547"/>
      <c r="F735" s="546"/>
      <c r="G735" s="545" t="str">
        <f>G734</f>
        <v xml:space="preserve">C1030.20 </v>
      </c>
      <c r="H735" s="544" t="s">
        <v>571</v>
      </c>
      <c r="I735" s="543" t="s">
        <v>572</v>
      </c>
      <c r="J735" s="552"/>
      <c r="K735" s="552"/>
      <c r="L735" s="551"/>
      <c r="M735" s="540">
        <f t="shared" si="71"/>
        <v>0</v>
      </c>
    </row>
    <row r="736" spans="2:13" ht="15.75" outlineLevel="4">
      <c r="B736" s="529"/>
      <c r="E736" s="547"/>
      <c r="F736" s="546"/>
      <c r="G736" s="545" t="str">
        <f>G735</f>
        <v xml:space="preserve">C1030.20 </v>
      </c>
      <c r="H736" s="544" t="s">
        <v>573</v>
      </c>
      <c r="I736" s="543" t="s">
        <v>574</v>
      </c>
      <c r="J736" s="552"/>
      <c r="K736" s="552"/>
      <c r="L736" s="551"/>
      <c r="M736" s="540">
        <f t="shared" si="71"/>
        <v>0</v>
      </c>
    </row>
    <row r="737" spans="2:13" ht="15.75" outlineLevel="4">
      <c r="B737" s="529"/>
      <c r="E737" s="547"/>
      <c r="F737" s="546"/>
      <c r="G737" s="545" t="str">
        <f>G736</f>
        <v xml:space="preserve">C1030.20 </v>
      </c>
      <c r="H737" s="544" t="s">
        <v>575</v>
      </c>
      <c r="I737" s="543" t="s">
        <v>576</v>
      </c>
      <c r="J737" s="552"/>
      <c r="K737" s="552"/>
      <c r="L737" s="551"/>
      <c r="M737" s="540">
        <f t="shared" si="71"/>
        <v>0</v>
      </c>
    </row>
    <row r="738" spans="2:13" ht="15.75" outlineLevel="4">
      <c r="B738" s="529"/>
      <c r="E738" s="547"/>
      <c r="F738" s="546"/>
      <c r="G738" s="545" t="str">
        <f>G737</f>
        <v xml:space="preserve">C1030.20 </v>
      </c>
      <c r="H738" s="544" t="s">
        <v>577</v>
      </c>
      <c r="I738" s="543" t="s">
        <v>578</v>
      </c>
      <c r="J738" s="552"/>
      <c r="K738" s="552"/>
      <c r="L738" s="551"/>
      <c r="M738" s="540">
        <f t="shared" si="71"/>
        <v>0</v>
      </c>
    </row>
    <row r="739" spans="2:13" ht="15.75" outlineLevel="3">
      <c r="B739" s="529"/>
      <c r="E739" s="538" t="s">
        <v>976</v>
      </c>
      <c r="F739" s="537" t="s">
        <v>977</v>
      </c>
      <c r="G739" s="536"/>
      <c r="H739" s="535" t="s">
        <v>85</v>
      </c>
      <c r="I739" s="534" t="s">
        <v>85</v>
      </c>
      <c r="J739" s="533"/>
      <c r="K739" s="533"/>
      <c r="L739" s="532" t="str">
        <f>IF(J739&gt;0,SUMIF(G:G,E739,M:M)/J739,"")</f>
        <v/>
      </c>
      <c r="M739" s="531">
        <f>IF(J739="",SUMIF(G:G,E739,M:M),J739*L739)</f>
        <v>0</v>
      </c>
    </row>
    <row r="740" spans="2:13" ht="15.75" outlineLevel="4">
      <c r="B740" s="529"/>
      <c r="E740" s="547"/>
      <c r="F740" s="546"/>
      <c r="G740" s="545" t="str">
        <f>E739</f>
        <v xml:space="preserve">C1030.25 </v>
      </c>
      <c r="H740" s="544" t="s">
        <v>978</v>
      </c>
      <c r="I740" s="543" t="s">
        <v>979</v>
      </c>
      <c r="J740" s="552"/>
      <c r="K740" s="552"/>
      <c r="L740" s="551"/>
      <c r="M740" s="540">
        <f>J740*L740</f>
        <v>0</v>
      </c>
    </row>
    <row r="741" spans="2:13" ht="15.75" outlineLevel="4">
      <c r="B741" s="529"/>
      <c r="E741" s="547"/>
      <c r="F741" s="546"/>
      <c r="G741" s="545" t="str">
        <f>G740</f>
        <v xml:space="preserve">C1030.25 </v>
      </c>
      <c r="H741" s="544" t="s">
        <v>567</v>
      </c>
      <c r="I741" s="543" t="s">
        <v>568</v>
      </c>
      <c r="J741" s="552"/>
      <c r="K741" s="552"/>
      <c r="L741" s="551"/>
      <c r="M741" s="540">
        <f>J741*L741</f>
        <v>0</v>
      </c>
    </row>
    <row r="742" spans="2:13" ht="15.75" outlineLevel="3">
      <c r="B742" s="529"/>
      <c r="E742" s="538" t="s">
        <v>980</v>
      </c>
      <c r="F742" s="537" t="s">
        <v>981</v>
      </c>
      <c r="G742" s="536"/>
      <c r="H742" s="535" t="s">
        <v>85</v>
      </c>
      <c r="I742" s="534" t="s">
        <v>85</v>
      </c>
      <c r="J742" s="533"/>
      <c r="K742" s="533"/>
      <c r="L742" s="532" t="str">
        <f>IF(J742&gt;0,SUMIF(G:G,E742,M:M)/J742,"")</f>
        <v/>
      </c>
      <c r="M742" s="531">
        <f>IF(J742="",SUMIF(G:G,E742,M:M),J742*L742)</f>
        <v>0</v>
      </c>
    </row>
    <row r="743" spans="2:13" ht="15.75" outlineLevel="4">
      <c r="B743" s="529"/>
      <c r="E743" s="547"/>
      <c r="F743" s="546"/>
      <c r="G743" s="545" t="str">
        <f>E742</f>
        <v xml:space="preserve">C1030.30 </v>
      </c>
      <c r="H743" s="544" t="s">
        <v>982</v>
      </c>
      <c r="I743" s="543" t="s">
        <v>983</v>
      </c>
      <c r="J743" s="552"/>
      <c r="K743" s="552"/>
      <c r="L743" s="551"/>
      <c r="M743" s="540">
        <f>J743*L743</f>
        <v>0</v>
      </c>
    </row>
    <row r="744" spans="2:13" ht="15.75" outlineLevel="3">
      <c r="B744" s="529"/>
      <c r="E744" s="538" t="s">
        <v>984</v>
      </c>
      <c r="F744" s="537" t="s">
        <v>985</v>
      </c>
      <c r="G744" s="536"/>
      <c r="H744" s="535" t="s">
        <v>85</v>
      </c>
      <c r="I744" s="534" t="s">
        <v>85</v>
      </c>
      <c r="J744" s="533"/>
      <c r="K744" s="533"/>
      <c r="L744" s="532" t="str">
        <f>IF(J744&gt;0,SUMIF(G:G,E744,M:M)/J744,"")</f>
        <v/>
      </c>
      <c r="M744" s="531">
        <f>IF(J744="",SUMIF(G:G,E744,M:M),J744*L744)</f>
        <v>0</v>
      </c>
    </row>
    <row r="745" spans="2:13" ht="15.75" outlineLevel="4">
      <c r="B745" s="529"/>
      <c r="E745" s="547"/>
      <c r="F745" s="546"/>
      <c r="G745" s="545" t="str">
        <f>E744</f>
        <v xml:space="preserve">C1030.40 </v>
      </c>
      <c r="H745" s="544" t="s">
        <v>986</v>
      </c>
      <c r="I745" s="543" t="s">
        <v>586</v>
      </c>
      <c r="J745" s="552"/>
      <c r="K745" s="552"/>
      <c r="L745" s="551"/>
      <c r="M745" s="540">
        <f>J745*L745</f>
        <v>0</v>
      </c>
    </row>
    <row r="746" spans="2:13" ht="15.75" outlineLevel="4">
      <c r="B746" s="529"/>
      <c r="E746" s="547"/>
      <c r="F746" s="546"/>
      <c r="G746" s="545" t="str">
        <f>G745</f>
        <v xml:space="preserve">C1030.40 </v>
      </c>
      <c r="H746" s="544" t="s">
        <v>987</v>
      </c>
      <c r="I746" s="543" t="s">
        <v>988</v>
      </c>
      <c r="J746" s="552"/>
      <c r="K746" s="552"/>
      <c r="L746" s="551"/>
      <c r="M746" s="540">
        <f>J746*L746</f>
        <v>0</v>
      </c>
    </row>
    <row r="747" spans="2:13" ht="15.75" outlineLevel="3">
      <c r="B747" s="529"/>
      <c r="E747" s="538" t="s">
        <v>989</v>
      </c>
      <c r="F747" s="537" t="s">
        <v>990</v>
      </c>
      <c r="G747" s="536"/>
      <c r="H747" s="535" t="s">
        <v>85</v>
      </c>
      <c r="I747" s="534" t="s">
        <v>85</v>
      </c>
      <c r="J747" s="533"/>
      <c r="K747" s="533"/>
      <c r="L747" s="532" t="str">
        <f>IF(J747&gt;0,SUMIF(G:G,E747,M:M)/J747,"")</f>
        <v/>
      </c>
      <c r="M747" s="531">
        <f>IF(J747="",SUMIF(G:G,E747,M:M),J747*L747)</f>
        <v>0</v>
      </c>
    </row>
    <row r="748" spans="2:13" ht="15.75" outlineLevel="4">
      <c r="B748" s="529"/>
      <c r="E748" s="547"/>
      <c r="F748" s="546"/>
      <c r="G748" s="545" t="str">
        <f>E747</f>
        <v xml:space="preserve">C1030.50 </v>
      </c>
      <c r="H748" s="544" t="s">
        <v>991</v>
      </c>
      <c r="I748" s="543" t="s">
        <v>588</v>
      </c>
      <c r="J748" s="552"/>
      <c r="K748" s="552"/>
      <c r="L748" s="551"/>
      <c r="M748" s="540">
        <f>J748*L748</f>
        <v>0</v>
      </c>
    </row>
    <row r="749" spans="2:13" ht="15.75" outlineLevel="4">
      <c r="B749" s="529"/>
      <c r="E749" s="547"/>
      <c r="F749" s="546"/>
      <c r="G749" s="545" t="str">
        <f>G748</f>
        <v xml:space="preserve">C1030.50 </v>
      </c>
      <c r="H749" s="544" t="s">
        <v>992</v>
      </c>
      <c r="I749" s="543" t="s">
        <v>590</v>
      </c>
      <c r="J749" s="552"/>
      <c r="K749" s="552"/>
      <c r="L749" s="551"/>
      <c r="M749" s="540">
        <f>J749*L749</f>
        <v>0</v>
      </c>
    </row>
    <row r="750" spans="2:13" ht="15.75" outlineLevel="4">
      <c r="B750" s="529"/>
      <c r="E750" s="547"/>
      <c r="F750" s="546"/>
      <c r="G750" s="545" t="str">
        <f>G749</f>
        <v xml:space="preserve">C1030.50 </v>
      </c>
      <c r="H750" s="544" t="s">
        <v>993</v>
      </c>
      <c r="I750" s="543" t="s">
        <v>592</v>
      </c>
      <c r="J750" s="552"/>
      <c r="K750" s="552"/>
      <c r="L750" s="551"/>
      <c r="M750" s="540">
        <f>J750*L750</f>
        <v>0</v>
      </c>
    </row>
    <row r="751" spans="2:13" ht="15.75" outlineLevel="4">
      <c r="B751" s="529"/>
      <c r="E751" s="547"/>
      <c r="F751" s="546"/>
      <c r="G751" s="545" t="str">
        <f>G750</f>
        <v xml:space="preserve">C1030.50 </v>
      </c>
      <c r="H751" s="544" t="s">
        <v>994</v>
      </c>
      <c r="I751" s="543" t="s">
        <v>594</v>
      </c>
      <c r="J751" s="552"/>
      <c r="K751" s="552"/>
      <c r="L751" s="551"/>
      <c r="M751" s="540">
        <f>J751*L751</f>
        <v>0</v>
      </c>
    </row>
    <row r="752" spans="2:13" ht="15.75" outlineLevel="4">
      <c r="B752" s="529"/>
      <c r="E752" s="547"/>
      <c r="F752" s="546"/>
      <c r="G752" s="545" t="str">
        <f>G751</f>
        <v xml:space="preserve">C1030.50 </v>
      </c>
      <c r="H752" s="544" t="s">
        <v>995</v>
      </c>
      <c r="I752" s="543" t="s">
        <v>596</v>
      </c>
      <c r="J752" s="552"/>
      <c r="K752" s="552"/>
      <c r="L752" s="551"/>
      <c r="M752" s="540">
        <f>J752*L752</f>
        <v>0</v>
      </c>
    </row>
    <row r="753" spans="2:13" ht="15.75" outlineLevel="3">
      <c r="B753" s="529"/>
      <c r="E753" s="538" t="s">
        <v>996</v>
      </c>
      <c r="F753" s="537" t="s">
        <v>997</v>
      </c>
      <c r="G753" s="536"/>
      <c r="H753" s="535" t="s">
        <v>85</v>
      </c>
      <c r="I753" s="534" t="s">
        <v>85</v>
      </c>
      <c r="J753" s="533"/>
      <c r="K753" s="533"/>
      <c r="L753" s="532" t="str">
        <f>IF(J753&gt;0,SUMIF(G:G,E753,M:M)/J753,"")</f>
        <v/>
      </c>
      <c r="M753" s="531">
        <f>IF(J753="",SUMIF(G:G,E753,M:M),J753*L753)</f>
        <v>0</v>
      </c>
    </row>
    <row r="754" spans="2:13" ht="15.75" outlineLevel="4">
      <c r="B754" s="529"/>
      <c r="E754" s="547"/>
      <c r="F754" s="546"/>
      <c r="G754" s="545" t="str">
        <f>E753</f>
        <v xml:space="preserve">C1030.70 </v>
      </c>
      <c r="H754" s="544" t="s">
        <v>998</v>
      </c>
      <c r="I754" s="543" t="s">
        <v>602</v>
      </c>
      <c r="J754" s="552"/>
      <c r="K754" s="552"/>
      <c r="L754" s="551"/>
      <c r="M754" s="540">
        <f t="shared" ref="M754:M770" si="72">J754*L754</f>
        <v>0</v>
      </c>
    </row>
    <row r="755" spans="2:13" ht="15.75" outlineLevel="4">
      <c r="B755" s="529"/>
      <c r="E755" s="547"/>
      <c r="F755" s="546"/>
      <c r="G755" s="545" t="str">
        <f t="shared" ref="G755:G770" si="73">G754</f>
        <v xml:space="preserve">C1030.70 </v>
      </c>
      <c r="H755" s="544" t="s">
        <v>999</v>
      </c>
      <c r="I755" s="543" t="s">
        <v>604</v>
      </c>
      <c r="J755" s="552"/>
      <c r="K755" s="552"/>
      <c r="L755" s="551"/>
      <c r="M755" s="540">
        <f t="shared" si="72"/>
        <v>0</v>
      </c>
    </row>
    <row r="756" spans="2:13" ht="15.75" outlineLevel="4">
      <c r="B756" s="529"/>
      <c r="E756" s="547"/>
      <c r="F756" s="546"/>
      <c r="G756" s="545" t="str">
        <f t="shared" si="73"/>
        <v xml:space="preserve">C1030.70 </v>
      </c>
      <c r="H756" s="544" t="s">
        <v>1000</v>
      </c>
      <c r="I756" s="543" t="s">
        <v>606</v>
      </c>
      <c r="J756" s="552"/>
      <c r="K756" s="552"/>
      <c r="L756" s="551"/>
      <c r="M756" s="540">
        <f t="shared" si="72"/>
        <v>0</v>
      </c>
    </row>
    <row r="757" spans="2:13" ht="15.75" outlineLevel="4">
      <c r="B757" s="529"/>
      <c r="E757" s="547"/>
      <c r="F757" s="546"/>
      <c r="G757" s="545" t="str">
        <f t="shared" si="73"/>
        <v xml:space="preserve">C1030.70 </v>
      </c>
      <c r="H757" s="544" t="s">
        <v>1001</v>
      </c>
      <c r="I757" s="543" t="s">
        <v>1002</v>
      </c>
      <c r="J757" s="552"/>
      <c r="K757" s="552"/>
      <c r="L757" s="551"/>
      <c r="M757" s="540">
        <f t="shared" si="72"/>
        <v>0</v>
      </c>
    </row>
    <row r="758" spans="2:13" ht="15.75" outlineLevel="4">
      <c r="B758" s="529"/>
      <c r="E758" s="547"/>
      <c r="F758" s="546"/>
      <c r="G758" s="545" t="str">
        <f t="shared" si="73"/>
        <v xml:space="preserve">C1030.70 </v>
      </c>
      <c r="H758" s="544" t="s">
        <v>1003</v>
      </c>
      <c r="I758" s="543" t="s">
        <v>1004</v>
      </c>
      <c r="J758" s="552"/>
      <c r="K758" s="552"/>
      <c r="L758" s="551"/>
      <c r="M758" s="540">
        <f t="shared" si="72"/>
        <v>0</v>
      </c>
    </row>
    <row r="759" spans="2:13" ht="28.5" outlineLevel="4">
      <c r="B759" s="529"/>
      <c r="E759" s="547"/>
      <c r="F759" s="546"/>
      <c r="G759" s="545" t="str">
        <f t="shared" si="73"/>
        <v xml:space="preserve">C1030.70 </v>
      </c>
      <c r="H759" s="544" t="s">
        <v>1005</v>
      </c>
      <c r="I759" s="543" t="s">
        <v>608</v>
      </c>
      <c r="J759" s="552"/>
      <c r="K759" s="552"/>
      <c r="L759" s="551"/>
      <c r="M759" s="540">
        <f t="shared" si="72"/>
        <v>0</v>
      </c>
    </row>
    <row r="760" spans="2:13" ht="15.75" outlineLevel="4">
      <c r="B760" s="529"/>
      <c r="E760" s="547"/>
      <c r="F760" s="546"/>
      <c r="G760" s="545" t="str">
        <f t="shared" si="73"/>
        <v xml:space="preserve">C1030.70 </v>
      </c>
      <c r="H760" s="544" t="s">
        <v>1006</v>
      </c>
      <c r="I760" s="543" t="s">
        <v>610</v>
      </c>
      <c r="J760" s="552"/>
      <c r="K760" s="552"/>
      <c r="L760" s="551"/>
      <c r="M760" s="540">
        <f t="shared" si="72"/>
        <v>0</v>
      </c>
    </row>
    <row r="761" spans="2:13" ht="15.75" outlineLevel="4">
      <c r="B761" s="529"/>
      <c r="E761" s="547"/>
      <c r="F761" s="546"/>
      <c r="G761" s="545" t="str">
        <f t="shared" si="73"/>
        <v xml:space="preserve">C1030.70 </v>
      </c>
      <c r="H761" s="544" t="s">
        <v>544</v>
      </c>
      <c r="I761" s="543" t="s">
        <v>545</v>
      </c>
      <c r="J761" s="552"/>
      <c r="K761" s="552"/>
      <c r="L761" s="551"/>
      <c r="M761" s="540">
        <f t="shared" si="72"/>
        <v>0</v>
      </c>
    </row>
    <row r="762" spans="2:13" ht="15.75" outlineLevel="4">
      <c r="B762" s="529"/>
      <c r="E762" s="547"/>
      <c r="F762" s="546"/>
      <c r="G762" s="545" t="str">
        <f t="shared" si="73"/>
        <v xml:space="preserve">C1030.70 </v>
      </c>
      <c r="H762" s="544" t="s">
        <v>1007</v>
      </c>
      <c r="I762" s="543" t="s">
        <v>612</v>
      </c>
      <c r="J762" s="552"/>
      <c r="K762" s="552"/>
      <c r="L762" s="551"/>
      <c r="M762" s="540">
        <f t="shared" si="72"/>
        <v>0</v>
      </c>
    </row>
    <row r="763" spans="2:13" ht="15.75" outlineLevel="4">
      <c r="B763" s="529"/>
      <c r="E763" s="547"/>
      <c r="F763" s="546"/>
      <c r="G763" s="545" t="str">
        <f t="shared" si="73"/>
        <v xml:space="preserve">C1030.70 </v>
      </c>
      <c r="H763" s="544" t="s">
        <v>1008</v>
      </c>
      <c r="I763" s="543" t="s">
        <v>1009</v>
      </c>
      <c r="J763" s="552"/>
      <c r="K763" s="552"/>
      <c r="L763" s="551"/>
      <c r="M763" s="540">
        <f t="shared" si="72"/>
        <v>0</v>
      </c>
    </row>
    <row r="764" spans="2:13" ht="15.75" outlineLevel="4">
      <c r="B764" s="529"/>
      <c r="E764" s="547"/>
      <c r="F764" s="546"/>
      <c r="G764" s="545" t="str">
        <f t="shared" si="73"/>
        <v xml:space="preserve">C1030.70 </v>
      </c>
      <c r="H764" s="544" t="s">
        <v>548</v>
      </c>
      <c r="I764" s="543" t="s">
        <v>549</v>
      </c>
      <c r="J764" s="552"/>
      <c r="K764" s="552"/>
      <c r="L764" s="551"/>
      <c r="M764" s="540">
        <f t="shared" si="72"/>
        <v>0</v>
      </c>
    </row>
    <row r="765" spans="2:13" ht="15.75" outlineLevel="4">
      <c r="B765" s="529"/>
      <c r="E765" s="547"/>
      <c r="F765" s="546"/>
      <c r="G765" s="545" t="str">
        <f t="shared" si="73"/>
        <v xml:space="preserve">C1030.70 </v>
      </c>
      <c r="H765" s="544" t="s">
        <v>550</v>
      </c>
      <c r="I765" s="543" t="s">
        <v>551</v>
      </c>
      <c r="J765" s="552"/>
      <c r="K765" s="552"/>
      <c r="L765" s="551"/>
      <c r="M765" s="540">
        <f t="shared" si="72"/>
        <v>0</v>
      </c>
    </row>
    <row r="766" spans="2:13" ht="15.75" outlineLevel="4">
      <c r="B766" s="529"/>
      <c r="E766" s="547"/>
      <c r="F766" s="546"/>
      <c r="G766" s="545" t="str">
        <f t="shared" si="73"/>
        <v xml:space="preserve">C1030.70 </v>
      </c>
      <c r="H766" s="544" t="s">
        <v>1010</v>
      </c>
      <c r="I766" s="543" t="s">
        <v>1011</v>
      </c>
      <c r="J766" s="552"/>
      <c r="K766" s="552"/>
      <c r="L766" s="551"/>
      <c r="M766" s="540">
        <f t="shared" si="72"/>
        <v>0</v>
      </c>
    </row>
    <row r="767" spans="2:13" ht="15.75" outlineLevel="4">
      <c r="B767" s="529"/>
      <c r="E767" s="547"/>
      <c r="F767" s="546"/>
      <c r="G767" s="545" t="str">
        <f t="shared" si="73"/>
        <v xml:space="preserve">C1030.70 </v>
      </c>
      <c r="H767" s="544" t="s">
        <v>1012</v>
      </c>
      <c r="I767" s="543" t="s">
        <v>614</v>
      </c>
      <c r="J767" s="552"/>
      <c r="K767" s="552"/>
      <c r="L767" s="551"/>
      <c r="M767" s="540">
        <f t="shared" si="72"/>
        <v>0</v>
      </c>
    </row>
    <row r="768" spans="2:13" ht="15.75" outlineLevel="4">
      <c r="B768" s="529"/>
      <c r="E768" s="547"/>
      <c r="F768" s="546"/>
      <c r="G768" s="545" t="str">
        <f t="shared" si="73"/>
        <v xml:space="preserve">C1030.70 </v>
      </c>
      <c r="H768" s="544" t="s">
        <v>1013</v>
      </c>
      <c r="I768" s="543" t="s">
        <v>616</v>
      </c>
      <c r="J768" s="552"/>
      <c r="K768" s="552"/>
      <c r="L768" s="551"/>
      <c r="M768" s="540">
        <f t="shared" si="72"/>
        <v>0</v>
      </c>
    </row>
    <row r="769" spans="2:13" ht="15.75" outlineLevel="4">
      <c r="B769" s="529"/>
      <c r="E769" s="547"/>
      <c r="F769" s="546"/>
      <c r="G769" s="545" t="str">
        <f t="shared" si="73"/>
        <v xml:space="preserve">C1030.70 </v>
      </c>
      <c r="H769" s="544" t="s">
        <v>1014</v>
      </c>
      <c r="I769" s="543" t="s">
        <v>618</v>
      </c>
      <c r="J769" s="552"/>
      <c r="K769" s="552"/>
      <c r="L769" s="551"/>
      <c r="M769" s="540">
        <f t="shared" si="72"/>
        <v>0</v>
      </c>
    </row>
    <row r="770" spans="2:13" ht="15.75" outlineLevel="4">
      <c r="B770" s="529"/>
      <c r="E770" s="547"/>
      <c r="F770" s="546"/>
      <c r="G770" s="545" t="str">
        <f t="shared" si="73"/>
        <v xml:space="preserve">C1030.70 </v>
      </c>
      <c r="H770" s="544" t="s">
        <v>1015</v>
      </c>
      <c r="I770" s="543" t="s">
        <v>620</v>
      </c>
      <c r="J770" s="552"/>
      <c r="K770" s="552"/>
      <c r="L770" s="551"/>
      <c r="M770" s="540">
        <f t="shared" si="72"/>
        <v>0</v>
      </c>
    </row>
    <row r="771" spans="2:13" ht="15.75" outlineLevel="3">
      <c r="B771" s="529"/>
      <c r="E771" s="538" t="s">
        <v>1016</v>
      </c>
      <c r="F771" s="537" t="s">
        <v>1017</v>
      </c>
      <c r="G771" s="536"/>
      <c r="H771" s="535" t="s">
        <v>85</v>
      </c>
      <c r="I771" s="534" t="s">
        <v>85</v>
      </c>
      <c r="J771" s="533"/>
      <c r="K771" s="533"/>
      <c r="L771" s="532" t="str">
        <f>IF(J771&gt;0,SUMIF(G:G,E771,M:M)/J771,"")</f>
        <v/>
      </c>
      <c r="M771" s="531">
        <f>IF(J771="",SUMIF(G:G,E771,M:M),J771*L771)</f>
        <v>0</v>
      </c>
    </row>
    <row r="772" spans="2:13" ht="15.75" outlineLevel="4">
      <c r="B772" s="529"/>
      <c r="E772" s="547"/>
      <c r="F772" s="546"/>
      <c r="G772" s="545" t="str">
        <f>E771</f>
        <v xml:space="preserve">C1030.80 </v>
      </c>
      <c r="H772" s="544" t="s">
        <v>1018</v>
      </c>
      <c r="I772" s="543" t="s">
        <v>1019</v>
      </c>
      <c r="J772" s="552"/>
      <c r="K772" s="552"/>
      <c r="L772" s="551"/>
      <c r="M772" s="540">
        <f>J772*L772</f>
        <v>0</v>
      </c>
    </row>
    <row r="773" spans="2:13" ht="15.75" outlineLevel="3">
      <c r="B773" s="529"/>
      <c r="E773" s="538" t="s">
        <v>1020</v>
      </c>
      <c r="F773" s="537" t="s">
        <v>1021</v>
      </c>
      <c r="G773" s="536"/>
      <c r="H773" s="535" t="s">
        <v>85</v>
      </c>
      <c r="I773" s="534" t="s">
        <v>85</v>
      </c>
      <c r="J773" s="533"/>
      <c r="K773" s="533"/>
      <c r="L773" s="532" t="str">
        <f>IF(J773&gt;0,SUMIF(G:G,E773,M:M)/J773,"")</f>
        <v/>
      </c>
      <c r="M773" s="531">
        <f>IF(J773="",SUMIF(G:G,E773,M:M),J773*L773)</f>
        <v>0</v>
      </c>
    </row>
    <row r="774" spans="2:13" ht="15.75" outlineLevel="4">
      <c r="B774" s="529"/>
      <c r="E774" s="528"/>
      <c r="F774" s="527"/>
      <c r="G774" s="526" t="str">
        <f>E773</f>
        <v xml:space="preserve">C1030.90 </v>
      </c>
      <c r="H774" s="530" t="s">
        <v>632</v>
      </c>
      <c r="I774" s="524" t="s">
        <v>582</v>
      </c>
      <c r="J774" s="571"/>
      <c r="K774" s="571"/>
      <c r="L774" s="570"/>
      <c r="M774" s="521">
        <f>J774*L774</f>
        <v>0</v>
      </c>
    </row>
    <row r="775" spans="2:13" ht="15.75" outlineLevel="4">
      <c r="B775" s="529"/>
      <c r="E775" s="528"/>
      <c r="F775" s="527"/>
      <c r="G775" s="526" t="str">
        <f>G774</f>
        <v xml:space="preserve">C1030.90 </v>
      </c>
      <c r="H775" s="530" t="s">
        <v>1022</v>
      </c>
      <c r="I775" s="524" t="s">
        <v>602</v>
      </c>
      <c r="J775" s="571"/>
      <c r="K775" s="571"/>
      <c r="L775" s="570"/>
      <c r="M775" s="521">
        <f>J775*L775</f>
        <v>0</v>
      </c>
    </row>
    <row r="776" spans="2:13" ht="15.75" outlineLevel="4">
      <c r="B776" s="529"/>
      <c r="E776" s="528"/>
      <c r="F776" s="527"/>
      <c r="G776" s="526" t="str">
        <f>G775</f>
        <v xml:space="preserve">C1030.90 </v>
      </c>
      <c r="H776" s="530" t="s">
        <v>557</v>
      </c>
      <c r="I776" s="524" t="s">
        <v>635</v>
      </c>
      <c r="J776" s="571"/>
      <c r="K776" s="571"/>
      <c r="L776" s="570"/>
      <c r="M776" s="521">
        <f>J776*L776</f>
        <v>0</v>
      </c>
    </row>
    <row r="777" spans="2:13" ht="15.75" outlineLevel="4">
      <c r="B777" s="529"/>
      <c r="E777" s="528"/>
      <c r="F777" s="527"/>
      <c r="G777" s="526" t="str">
        <f>G776</f>
        <v xml:space="preserve">C1030.90 </v>
      </c>
      <c r="H777" s="530" t="s">
        <v>559</v>
      </c>
      <c r="I777" s="524" t="s">
        <v>560</v>
      </c>
      <c r="J777" s="571"/>
      <c r="K777" s="571"/>
      <c r="L777" s="570"/>
      <c r="M777" s="521">
        <f>J777*L777</f>
        <v>0</v>
      </c>
    </row>
    <row r="778" spans="2:13" ht="15.75" outlineLevel="4">
      <c r="B778" s="529"/>
      <c r="E778" s="528"/>
      <c r="F778" s="527"/>
      <c r="G778" s="526" t="str">
        <f>G777</f>
        <v xml:space="preserve">C1030.90 </v>
      </c>
      <c r="H778" s="530" t="s">
        <v>637</v>
      </c>
      <c r="I778" s="524" t="s">
        <v>638</v>
      </c>
      <c r="J778" s="571"/>
      <c r="K778" s="571"/>
      <c r="L778" s="570"/>
      <c r="M778" s="521">
        <f>J778*L778</f>
        <v>0</v>
      </c>
    </row>
    <row r="779" spans="2:13" s="553" customFormat="1" ht="17.25" customHeight="1" outlineLevel="2">
      <c r="B779" s="561"/>
      <c r="C779" s="560"/>
      <c r="D779" s="560" t="s">
        <v>1023</v>
      </c>
      <c r="E779" s="560" t="s">
        <v>1024</v>
      </c>
      <c r="F779" s="560"/>
      <c r="G779" s="559"/>
      <c r="H779" s="558" t="s">
        <v>85</v>
      </c>
      <c r="I779" s="557" t="s">
        <v>85</v>
      </c>
      <c r="J779" s="556"/>
      <c r="K779" s="556"/>
      <c r="L779" s="555" t="str">
        <f>IF(J779&lt;&gt;0,SUMIF(E:E,"C1040*",M:M)/J779,"")</f>
        <v/>
      </c>
      <c r="M779" s="554">
        <f>IF(J779="",SUMIF(E:E,"C1040*",M:M),L779*J779)</f>
        <v>0</v>
      </c>
    </row>
    <row r="780" spans="2:13" ht="15.75" outlineLevel="3">
      <c r="B780" s="529"/>
      <c r="E780" s="538" t="s">
        <v>1025</v>
      </c>
      <c r="F780" s="537" t="s">
        <v>1026</v>
      </c>
      <c r="G780" s="536"/>
      <c r="H780" s="535" t="s">
        <v>85</v>
      </c>
      <c r="I780" s="534" t="s">
        <v>85</v>
      </c>
      <c r="J780" s="533"/>
      <c r="K780" s="533"/>
      <c r="L780" s="532" t="str">
        <f>IF(J780&gt;0,SUMIF(G:G,E780,M:M)/J780,"")</f>
        <v/>
      </c>
      <c r="M780" s="531">
        <f>IF(J780="",SUMIF(G:G,E780,M:M),J780*L780)</f>
        <v>0</v>
      </c>
    </row>
    <row r="781" spans="2:13" ht="15.75" outlineLevel="4">
      <c r="B781" s="529"/>
      <c r="E781" s="547"/>
      <c r="F781" s="546"/>
      <c r="G781" s="545" t="str">
        <f>E780</f>
        <v xml:space="preserve">C1040.10 </v>
      </c>
      <c r="H781" s="544" t="s">
        <v>1027</v>
      </c>
      <c r="I781" s="543" t="s">
        <v>1028</v>
      </c>
      <c r="J781" s="552"/>
      <c r="K781" s="552"/>
      <c r="L781" s="551"/>
      <c r="M781" s="540">
        <f>J781*L781</f>
        <v>0</v>
      </c>
    </row>
    <row r="782" spans="2:13" ht="15.75" outlineLevel="4">
      <c r="B782" s="529"/>
      <c r="E782" s="547"/>
      <c r="F782" s="546"/>
      <c r="G782" s="545" t="str">
        <f>G781</f>
        <v xml:space="preserve">C1040.10 </v>
      </c>
      <c r="H782" s="544" t="s">
        <v>1029</v>
      </c>
      <c r="I782" s="543" t="s">
        <v>586</v>
      </c>
      <c r="J782" s="552"/>
      <c r="K782" s="552"/>
      <c r="L782" s="551"/>
      <c r="M782" s="540">
        <f>J782*L782</f>
        <v>0</v>
      </c>
    </row>
    <row r="783" spans="2:13" ht="15.75" outlineLevel="4">
      <c r="B783" s="529"/>
      <c r="E783" s="547"/>
      <c r="F783" s="546"/>
      <c r="G783" s="545" t="str">
        <f>G782</f>
        <v xml:space="preserve">C1040.10 </v>
      </c>
      <c r="H783" s="544" t="s">
        <v>1030</v>
      </c>
      <c r="I783" s="543" t="s">
        <v>625</v>
      </c>
      <c r="J783" s="552"/>
      <c r="K783" s="552"/>
      <c r="L783" s="551"/>
      <c r="M783" s="540">
        <f>J783*L783</f>
        <v>0</v>
      </c>
    </row>
    <row r="784" spans="2:13" ht="15.75" outlineLevel="3">
      <c r="B784" s="529"/>
      <c r="E784" s="538" t="s">
        <v>1031</v>
      </c>
      <c r="F784" s="537" t="s">
        <v>1032</v>
      </c>
      <c r="G784" s="536"/>
      <c r="H784" s="535" t="s">
        <v>85</v>
      </c>
      <c r="I784" s="534" t="s">
        <v>85</v>
      </c>
      <c r="J784" s="533"/>
      <c r="K784" s="533"/>
      <c r="L784" s="532" t="str">
        <f>IF(J784&gt;0,SUMIF(G:G,E784,M:M)/J784,"")</f>
        <v/>
      </c>
      <c r="M784" s="531">
        <f>IF(J784="",SUMIF(G:G,E784,M:M),J784*L784)</f>
        <v>0</v>
      </c>
    </row>
    <row r="785" spans="2:13" ht="15.75" outlineLevel="4">
      <c r="B785" s="529"/>
      <c r="E785" s="528"/>
      <c r="F785" s="527"/>
      <c r="G785" s="526" t="str">
        <f>E784</f>
        <v>C1040.50</v>
      </c>
      <c r="H785" s="530" t="s">
        <v>1033</v>
      </c>
      <c r="I785" s="524" t="s">
        <v>629</v>
      </c>
      <c r="J785" s="571"/>
      <c r="K785" s="571"/>
      <c r="L785" s="570"/>
      <c r="M785" s="521">
        <f>J785*L785</f>
        <v>0</v>
      </c>
    </row>
    <row r="786" spans="2:13" ht="15.75" outlineLevel="4">
      <c r="B786" s="529"/>
      <c r="E786" s="528"/>
      <c r="F786" s="527"/>
      <c r="G786" s="526" t="str">
        <f>G785</f>
        <v>C1040.50</v>
      </c>
      <c r="H786" s="530" t="s">
        <v>1034</v>
      </c>
      <c r="I786" s="524" t="s">
        <v>1035</v>
      </c>
      <c r="J786" s="571"/>
      <c r="K786" s="571"/>
      <c r="L786" s="570"/>
      <c r="M786" s="521">
        <f>J786*L786</f>
        <v>0</v>
      </c>
    </row>
    <row r="787" spans="2:13" s="553" customFormat="1" ht="17.25" customHeight="1" outlineLevel="2">
      <c r="B787" s="561"/>
      <c r="C787" s="560"/>
      <c r="D787" s="560" t="s">
        <v>1036</v>
      </c>
      <c r="E787" s="560" t="s">
        <v>1037</v>
      </c>
      <c r="F787" s="560"/>
      <c r="G787" s="559"/>
      <c r="H787" s="558" t="s">
        <v>85</v>
      </c>
      <c r="I787" s="557" t="s">
        <v>85</v>
      </c>
      <c r="J787" s="556"/>
      <c r="K787" s="556"/>
      <c r="L787" s="555" t="str">
        <f>IF(J787&lt;&gt;0,SUMIF(E:E,"C1060*",M:M)/J787,"")</f>
        <v/>
      </c>
      <c r="M787" s="554">
        <f>IF(J787="",SUMIF(E:E,"C1060*",M:M),L787*J787)</f>
        <v>0</v>
      </c>
    </row>
    <row r="788" spans="2:13" ht="15.75" outlineLevel="3">
      <c r="B788" s="529"/>
      <c r="E788" s="538" t="s">
        <v>1038</v>
      </c>
      <c r="F788" s="537" t="s">
        <v>1039</v>
      </c>
      <c r="G788" s="536"/>
      <c r="H788" s="535" t="s">
        <v>85</v>
      </c>
      <c r="I788" s="534" t="s">
        <v>85</v>
      </c>
      <c r="J788" s="533"/>
      <c r="K788" s="533"/>
      <c r="L788" s="532" t="str">
        <f>IF(J788&gt;0,SUMIF(G:G,E788,M:M)/J788,"")</f>
        <v/>
      </c>
      <c r="M788" s="531">
        <f>IF(J788="",SUMIF(G:G,E788,M:M),J788*L788)</f>
        <v>0</v>
      </c>
    </row>
    <row r="789" spans="2:13" ht="15.75" outlineLevel="4">
      <c r="B789" s="529"/>
      <c r="E789" s="547"/>
      <c r="F789" s="546"/>
      <c r="G789" s="545" t="str">
        <f>E788</f>
        <v xml:space="preserve">C1060.10 </v>
      </c>
      <c r="H789" s="544" t="s">
        <v>1040</v>
      </c>
      <c r="I789" s="543" t="s">
        <v>1041</v>
      </c>
      <c r="J789" s="552"/>
      <c r="K789" s="552"/>
      <c r="L789" s="551"/>
      <c r="M789" s="540">
        <f>J789*L789</f>
        <v>0</v>
      </c>
    </row>
    <row r="790" spans="2:13" ht="15.75" outlineLevel="3">
      <c r="B790" s="529"/>
      <c r="E790" s="538" t="s">
        <v>1042</v>
      </c>
      <c r="F790" s="537" t="s">
        <v>1043</v>
      </c>
      <c r="G790" s="536"/>
      <c r="H790" s="535" t="s">
        <v>85</v>
      </c>
      <c r="I790" s="534" t="s">
        <v>85</v>
      </c>
      <c r="J790" s="533"/>
      <c r="K790" s="533"/>
      <c r="L790" s="532" t="str">
        <f>IF(J790&gt;0,SUMIF(G:G,E790,M:M)/J790,"")</f>
        <v/>
      </c>
      <c r="M790" s="531">
        <f>IF(J790="",SUMIF(G:G,E790,M:M),J790*L790)</f>
        <v>0</v>
      </c>
    </row>
    <row r="791" spans="2:13" ht="15.75" outlineLevel="4">
      <c r="B791" s="529"/>
      <c r="E791" s="528"/>
      <c r="F791" s="527"/>
      <c r="G791" s="526" t="str">
        <f>E790</f>
        <v xml:space="preserve">C1060.30 </v>
      </c>
      <c r="H791" s="530" t="s">
        <v>1043</v>
      </c>
      <c r="I791" s="524"/>
      <c r="J791" s="571"/>
      <c r="K791" s="571"/>
      <c r="L791" s="570"/>
      <c r="M791" s="521">
        <f>J791*L791</f>
        <v>0</v>
      </c>
    </row>
    <row r="792" spans="2:13" s="553" customFormat="1" ht="17.25" customHeight="1" outlineLevel="2">
      <c r="B792" s="561"/>
      <c r="C792" s="560"/>
      <c r="D792" s="560" t="s">
        <v>1044</v>
      </c>
      <c r="E792" s="560" t="s">
        <v>1045</v>
      </c>
      <c r="F792" s="560"/>
      <c r="G792" s="559"/>
      <c r="H792" s="558" t="s">
        <v>85</v>
      </c>
      <c r="I792" s="557" t="s">
        <v>85</v>
      </c>
      <c r="J792" s="556"/>
      <c r="K792" s="556"/>
      <c r="L792" s="555" t="str">
        <f>IF(J792&lt;&gt;0,SUMIF(E:E,"C1070*",M:M)/J792,"")</f>
        <v/>
      </c>
      <c r="M792" s="554">
        <f>IF(J792="",SUMIF(E:E,"C1070*",M:M),L792*J792)</f>
        <v>0</v>
      </c>
    </row>
    <row r="793" spans="2:13" ht="15.75" outlineLevel="3">
      <c r="B793" s="529"/>
      <c r="E793" s="538" t="s">
        <v>1046</v>
      </c>
      <c r="F793" s="537" t="s">
        <v>1047</v>
      </c>
      <c r="G793" s="536"/>
      <c r="H793" s="535" t="s">
        <v>85</v>
      </c>
      <c r="I793" s="534" t="s">
        <v>85</v>
      </c>
      <c r="J793" s="533"/>
      <c r="K793" s="533"/>
      <c r="L793" s="532" t="str">
        <f>IF(J793&gt;0,SUMIF(G:G,E793,M:M)/J793,"")</f>
        <v/>
      </c>
      <c r="M793" s="531">
        <f>IF(J793="",SUMIF(G:G,E793,M:M),J793*L793)</f>
        <v>0</v>
      </c>
    </row>
    <row r="794" spans="2:13" ht="15.75" outlineLevel="4">
      <c r="B794" s="529"/>
      <c r="E794" s="547"/>
      <c r="F794" s="546"/>
      <c r="G794" s="545" t="str">
        <f>E793</f>
        <v xml:space="preserve">C1070.10 </v>
      </c>
      <c r="H794" s="544" t="s">
        <v>1048</v>
      </c>
      <c r="I794" s="543" t="s">
        <v>1049</v>
      </c>
      <c r="J794" s="552"/>
      <c r="K794" s="552"/>
      <c r="L794" s="551"/>
      <c r="M794" s="540">
        <f>J794*L794</f>
        <v>0</v>
      </c>
    </row>
    <row r="795" spans="2:13" ht="15.75" outlineLevel="4">
      <c r="B795" s="529"/>
      <c r="E795" s="547"/>
      <c r="F795" s="546"/>
      <c r="G795" s="545" t="str">
        <f>G794</f>
        <v xml:space="preserve">C1070.10 </v>
      </c>
      <c r="H795" s="544" t="s">
        <v>944</v>
      </c>
      <c r="I795" s="543" t="s">
        <v>945</v>
      </c>
      <c r="J795" s="552"/>
      <c r="K795" s="552"/>
      <c r="L795" s="551"/>
      <c r="M795" s="540">
        <f>J795*L795</f>
        <v>0</v>
      </c>
    </row>
    <row r="796" spans="2:13" ht="15.75" outlineLevel="3">
      <c r="B796" s="529"/>
      <c r="E796" s="538" t="s">
        <v>1050</v>
      </c>
      <c r="F796" s="537" t="s">
        <v>1051</v>
      </c>
      <c r="G796" s="536"/>
      <c r="H796" s="535" t="s">
        <v>85</v>
      </c>
      <c r="I796" s="534" t="s">
        <v>85</v>
      </c>
      <c r="J796" s="533"/>
      <c r="K796" s="533"/>
      <c r="L796" s="532" t="str">
        <f>IF(J796&gt;0,SUMIF(G:G,E796,M:M)/J796,"")</f>
        <v/>
      </c>
      <c r="M796" s="531">
        <f>IF(J796="",SUMIF(G:G,E796,M:M),J796*L796)</f>
        <v>0</v>
      </c>
    </row>
    <row r="797" spans="2:13" ht="28.5" outlineLevel="4">
      <c r="B797" s="529"/>
      <c r="E797" s="547"/>
      <c r="F797" s="546"/>
      <c r="G797" s="545" t="str">
        <f>E796</f>
        <v xml:space="preserve">C1070.20 </v>
      </c>
      <c r="H797" s="544" t="s">
        <v>1052</v>
      </c>
      <c r="I797" s="543" t="s">
        <v>151</v>
      </c>
      <c r="J797" s="552"/>
      <c r="K797" s="552"/>
      <c r="L797" s="551"/>
      <c r="M797" s="540">
        <f>J797*L797</f>
        <v>0</v>
      </c>
    </row>
    <row r="798" spans="2:13" ht="15.75" outlineLevel="4">
      <c r="B798" s="529"/>
      <c r="E798" s="547"/>
      <c r="F798" s="546"/>
      <c r="G798" s="545" t="str">
        <f>G797</f>
        <v xml:space="preserve">C1070.20 </v>
      </c>
      <c r="H798" s="544" t="s">
        <v>1053</v>
      </c>
      <c r="I798" s="543" t="s">
        <v>1054</v>
      </c>
      <c r="J798" s="552"/>
      <c r="K798" s="552"/>
      <c r="L798" s="551"/>
      <c r="M798" s="540">
        <f>J798*L798</f>
        <v>0</v>
      </c>
    </row>
    <row r="799" spans="2:13" ht="15.75" outlineLevel="4">
      <c r="B799" s="529"/>
      <c r="E799" s="547"/>
      <c r="F799" s="546"/>
      <c r="G799" s="545" t="str">
        <f>G798</f>
        <v xml:space="preserve">C1070.20 </v>
      </c>
      <c r="H799" s="544" t="s">
        <v>944</v>
      </c>
      <c r="I799" s="543" t="s">
        <v>945</v>
      </c>
      <c r="J799" s="552"/>
      <c r="K799" s="552"/>
      <c r="L799" s="551"/>
      <c r="M799" s="540">
        <f>J799*L799</f>
        <v>0</v>
      </c>
    </row>
    <row r="800" spans="2:13" ht="15.75" outlineLevel="3">
      <c r="B800" s="529"/>
      <c r="E800" s="538" t="s">
        <v>1055</v>
      </c>
      <c r="F800" s="537" t="s">
        <v>1056</v>
      </c>
      <c r="G800" s="536"/>
      <c r="H800" s="535" t="s">
        <v>85</v>
      </c>
      <c r="I800" s="534" t="s">
        <v>85</v>
      </c>
      <c r="J800" s="533"/>
      <c r="K800" s="533"/>
      <c r="L800" s="532" t="str">
        <f>IF(J800&gt;0,SUMIF(G:G,E800,M:M)/J800,"")</f>
        <v/>
      </c>
      <c r="M800" s="531">
        <f>IF(J800="",SUMIF(G:G,E800,M:M),J800*L800)</f>
        <v>0</v>
      </c>
    </row>
    <row r="801" spans="2:13" ht="15.75" outlineLevel="4">
      <c r="B801" s="529"/>
      <c r="E801" s="547"/>
      <c r="F801" s="546"/>
      <c r="G801" s="545" t="str">
        <f>E800</f>
        <v xml:space="preserve">C1070.50 </v>
      </c>
      <c r="H801" s="544" t="s">
        <v>1057</v>
      </c>
      <c r="I801" s="543" t="s">
        <v>879</v>
      </c>
      <c r="J801" s="552"/>
      <c r="K801" s="552"/>
      <c r="L801" s="551"/>
      <c r="M801" s="540">
        <f>J801*L801</f>
        <v>0</v>
      </c>
    </row>
    <row r="802" spans="2:13" ht="15.75" outlineLevel="4">
      <c r="B802" s="529"/>
      <c r="E802" s="547"/>
      <c r="F802" s="546"/>
      <c r="G802" s="545" t="str">
        <f>G801</f>
        <v xml:space="preserve">C1070.50 </v>
      </c>
      <c r="H802" s="544" t="s">
        <v>1058</v>
      </c>
      <c r="I802" s="543" t="s">
        <v>881</v>
      </c>
      <c r="J802" s="552"/>
      <c r="K802" s="552"/>
      <c r="L802" s="551"/>
      <c r="M802" s="540">
        <f>J802*L802</f>
        <v>0</v>
      </c>
    </row>
    <row r="803" spans="2:13" ht="15.75" outlineLevel="3">
      <c r="B803" s="529"/>
      <c r="E803" s="538" t="s">
        <v>1059</v>
      </c>
      <c r="F803" s="537" t="s">
        <v>1060</v>
      </c>
      <c r="G803" s="536"/>
      <c r="H803" s="535" t="s">
        <v>85</v>
      </c>
      <c r="I803" s="534" t="s">
        <v>85</v>
      </c>
      <c r="J803" s="533"/>
      <c r="K803" s="533"/>
      <c r="L803" s="532" t="str">
        <f>IF(J803&gt;0,SUMIF(G:G,E803,M:M)/J803,"")</f>
        <v/>
      </c>
      <c r="M803" s="531">
        <f>IF(J803="",SUMIF(G:G,E803,M:M),J803*L803)</f>
        <v>0</v>
      </c>
    </row>
    <row r="804" spans="2:13" ht="15.75" outlineLevel="4">
      <c r="B804" s="529"/>
      <c r="E804" s="547"/>
      <c r="F804" s="546"/>
      <c r="G804" s="545" t="str">
        <f>E803</f>
        <v xml:space="preserve">C1070.70 </v>
      </c>
      <c r="H804" s="544" t="s">
        <v>1061</v>
      </c>
      <c r="I804" s="543" t="s">
        <v>1062</v>
      </c>
      <c r="J804" s="552"/>
      <c r="K804" s="552"/>
      <c r="L804" s="551"/>
      <c r="M804" s="540">
        <f>J804*L804</f>
        <v>0</v>
      </c>
    </row>
    <row r="805" spans="2:13" ht="15.75" outlineLevel="4">
      <c r="B805" s="529"/>
      <c r="E805" s="547"/>
      <c r="F805" s="546"/>
      <c r="G805" s="545" t="str">
        <f>G804</f>
        <v xml:space="preserve">C1070.70 </v>
      </c>
      <c r="H805" s="544" t="s">
        <v>1063</v>
      </c>
      <c r="I805" s="543" t="s">
        <v>1064</v>
      </c>
      <c r="J805" s="552"/>
      <c r="K805" s="552"/>
      <c r="L805" s="551"/>
      <c r="M805" s="540">
        <f>J805*L805</f>
        <v>0</v>
      </c>
    </row>
    <row r="806" spans="2:13" ht="15.75" outlineLevel="4">
      <c r="B806" s="529"/>
      <c r="E806" s="547"/>
      <c r="F806" s="546"/>
      <c r="G806" s="545" t="str">
        <f>G805</f>
        <v xml:space="preserve">C1070.70 </v>
      </c>
      <c r="H806" s="544" t="s">
        <v>1065</v>
      </c>
      <c r="I806" s="543" t="s">
        <v>1066</v>
      </c>
      <c r="J806" s="552"/>
      <c r="K806" s="552"/>
      <c r="L806" s="551"/>
      <c r="M806" s="540">
        <f>J806*L806</f>
        <v>0</v>
      </c>
    </row>
    <row r="807" spans="2:13" ht="15.75" outlineLevel="3">
      <c r="B807" s="529"/>
      <c r="E807" s="538" t="s">
        <v>1067</v>
      </c>
      <c r="F807" s="537" t="s">
        <v>1068</v>
      </c>
      <c r="G807" s="536"/>
      <c r="H807" s="535" t="s">
        <v>85</v>
      </c>
      <c r="I807" s="534" t="s">
        <v>85</v>
      </c>
      <c r="J807" s="533"/>
      <c r="K807" s="533"/>
      <c r="L807" s="532" t="str">
        <f>IF(J807&gt;0,SUMIF(G:G,E807,M:M)/J807,"")</f>
        <v/>
      </c>
      <c r="M807" s="531">
        <f>IF(J807="",SUMIF(G:G,E807,M:M),J807*L807)</f>
        <v>0</v>
      </c>
    </row>
    <row r="808" spans="2:13" ht="15.75" outlineLevel="4">
      <c r="B808" s="529"/>
      <c r="E808" s="528"/>
      <c r="F808" s="527"/>
      <c r="G808" s="526" t="str">
        <f>E807</f>
        <v xml:space="preserve">C1070.90 </v>
      </c>
      <c r="H808" s="530" t="s">
        <v>1069</v>
      </c>
      <c r="I808" s="524" t="s">
        <v>372</v>
      </c>
      <c r="J808" s="571"/>
      <c r="K808" s="571"/>
      <c r="L808" s="570"/>
      <c r="M808" s="521">
        <f>J808*L808</f>
        <v>0</v>
      </c>
    </row>
    <row r="809" spans="2:13" s="553" customFormat="1" ht="17.25" customHeight="1" outlineLevel="2">
      <c r="B809" s="561"/>
      <c r="C809" s="560"/>
      <c r="D809" s="560" t="s">
        <v>1070</v>
      </c>
      <c r="E809" s="560" t="s">
        <v>1071</v>
      </c>
      <c r="F809" s="560"/>
      <c r="G809" s="559"/>
      <c r="H809" s="558" t="s">
        <v>85</v>
      </c>
      <c r="I809" s="557" t="s">
        <v>85</v>
      </c>
      <c r="J809" s="556"/>
      <c r="K809" s="556"/>
      <c r="L809" s="555" t="str">
        <f>IF(J809&lt;&gt;0,SUMIF(E:E,"C1090*",M:M)/J809,"")</f>
        <v/>
      </c>
      <c r="M809" s="554">
        <f>IF(J809="",SUMIF(E:E,"C1090*",M:M),L809*J809)</f>
        <v>0</v>
      </c>
    </row>
    <row r="810" spans="2:13" ht="15.75" outlineLevel="3">
      <c r="B810" s="529"/>
      <c r="E810" s="538" t="s">
        <v>1072</v>
      </c>
      <c r="F810" s="537" t="s">
        <v>1073</v>
      </c>
      <c r="G810" s="536"/>
      <c r="H810" s="535" t="s">
        <v>85</v>
      </c>
      <c r="I810" s="534" t="s">
        <v>85</v>
      </c>
      <c r="J810" s="533"/>
      <c r="K810" s="533"/>
      <c r="L810" s="532" t="str">
        <f>IF(J810&lt;&gt;0,SUMIF(G:G,E810,M:M)/J810,"")</f>
        <v/>
      </c>
      <c r="M810" s="531">
        <f>IF(J810="",SUMIF(G:G,E810,M:M),J810*L810)</f>
        <v>0</v>
      </c>
    </row>
    <row r="811" spans="2:13" ht="28.5" outlineLevel="4">
      <c r="B811" s="529"/>
      <c r="E811" s="547"/>
      <c r="F811" s="546"/>
      <c r="G811" s="545" t="str">
        <f>E810</f>
        <v xml:space="preserve">C1090.10 </v>
      </c>
      <c r="H811" s="544" t="s">
        <v>1074</v>
      </c>
      <c r="I811" s="543" t="s">
        <v>1075</v>
      </c>
      <c r="J811" s="552"/>
      <c r="K811" s="552"/>
      <c r="L811" s="551"/>
      <c r="M811" s="540">
        <f t="shared" ref="M811:M819" si="74">J811*L811</f>
        <v>0</v>
      </c>
    </row>
    <row r="812" spans="2:13" ht="28.5" outlineLevel="4">
      <c r="B812" s="529"/>
      <c r="E812" s="547"/>
      <c r="F812" s="546"/>
      <c r="G812" s="545" t="str">
        <f t="shared" ref="G812:G819" si="75">G811</f>
        <v xml:space="preserve">C1090.10 </v>
      </c>
      <c r="H812" s="550" t="s">
        <v>1076</v>
      </c>
      <c r="I812" s="543" t="s">
        <v>1075</v>
      </c>
      <c r="J812" s="552"/>
      <c r="K812" s="552"/>
      <c r="L812" s="551"/>
      <c r="M812" s="540">
        <f t="shared" si="74"/>
        <v>0</v>
      </c>
    </row>
    <row r="813" spans="2:13" ht="28.5" outlineLevel="4">
      <c r="B813" s="529"/>
      <c r="E813" s="547"/>
      <c r="F813" s="546"/>
      <c r="G813" s="545" t="str">
        <f t="shared" si="75"/>
        <v xml:space="preserve">C1090.10 </v>
      </c>
      <c r="H813" s="550" t="s">
        <v>1077</v>
      </c>
      <c r="I813" s="543" t="s">
        <v>1075</v>
      </c>
      <c r="J813" s="552"/>
      <c r="K813" s="552"/>
      <c r="L813" s="551"/>
      <c r="M813" s="540">
        <f t="shared" si="74"/>
        <v>0</v>
      </c>
    </row>
    <row r="814" spans="2:13" ht="28.5" outlineLevel="4">
      <c r="B814" s="529"/>
      <c r="E814" s="547"/>
      <c r="F814" s="546"/>
      <c r="G814" s="545" t="str">
        <f t="shared" si="75"/>
        <v xml:space="preserve">C1090.10 </v>
      </c>
      <c r="H814" s="550" t="s">
        <v>1078</v>
      </c>
      <c r="I814" s="543" t="s">
        <v>1075</v>
      </c>
      <c r="J814" s="552"/>
      <c r="K814" s="552"/>
      <c r="L814" s="551"/>
      <c r="M814" s="540">
        <f t="shared" si="74"/>
        <v>0</v>
      </c>
    </row>
    <row r="815" spans="2:13" ht="15.75" outlineLevel="4">
      <c r="B815" s="529"/>
      <c r="E815" s="547"/>
      <c r="F815" s="546"/>
      <c r="G815" s="545" t="str">
        <f t="shared" si="75"/>
        <v xml:space="preserve">C1090.10 </v>
      </c>
      <c r="H815" s="544" t="s">
        <v>415</v>
      </c>
      <c r="I815" s="543" t="s">
        <v>416</v>
      </c>
      <c r="J815" s="552"/>
      <c r="K815" s="552"/>
      <c r="L815" s="551"/>
      <c r="M815" s="540">
        <f t="shared" si="74"/>
        <v>0</v>
      </c>
    </row>
    <row r="816" spans="2:13" ht="15.75" outlineLevel="4">
      <c r="B816" s="529"/>
      <c r="E816" s="547"/>
      <c r="F816" s="546"/>
      <c r="G816" s="545" t="str">
        <f t="shared" si="75"/>
        <v xml:space="preserve">C1090.10 </v>
      </c>
      <c r="H816" s="544" t="s">
        <v>417</v>
      </c>
      <c r="I816" s="543" t="s">
        <v>418</v>
      </c>
      <c r="J816" s="552"/>
      <c r="K816" s="552"/>
      <c r="L816" s="551"/>
      <c r="M816" s="540">
        <f t="shared" si="74"/>
        <v>0</v>
      </c>
    </row>
    <row r="817" spans="2:13" ht="15.75" outlineLevel="4">
      <c r="B817" s="529"/>
      <c r="E817" s="547"/>
      <c r="F817" s="546"/>
      <c r="G817" s="545" t="str">
        <f t="shared" si="75"/>
        <v xml:space="preserve">C1090.10 </v>
      </c>
      <c r="H817" s="544" t="s">
        <v>419</v>
      </c>
      <c r="I817" s="543" t="s">
        <v>420</v>
      </c>
      <c r="J817" s="552"/>
      <c r="K817" s="552"/>
      <c r="L817" s="551"/>
      <c r="M817" s="540">
        <f t="shared" si="74"/>
        <v>0</v>
      </c>
    </row>
    <row r="818" spans="2:13" ht="15.75" outlineLevel="4">
      <c r="B818" s="529"/>
      <c r="E818" s="547"/>
      <c r="F818" s="546"/>
      <c r="G818" s="545" t="str">
        <f t="shared" si="75"/>
        <v xml:space="preserve">C1090.10 </v>
      </c>
      <c r="H818" s="544" t="s">
        <v>421</v>
      </c>
      <c r="I818" s="543" t="s">
        <v>422</v>
      </c>
      <c r="J818" s="552"/>
      <c r="K818" s="552"/>
      <c r="L818" s="551"/>
      <c r="M818" s="540">
        <f t="shared" si="74"/>
        <v>0</v>
      </c>
    </row>
    <row r="819" spans="2:13" ht="15.75" outlineLevel="4">
      <c r="B819" s="529"/>
      <c r="E819" s="547"/>
      <c r="F819" s="546"/>
      <c r="G819" s="545" t="str">
        <f t="shared" si="75"/>
        <v xml:space="preserve">C1090.10 </v>
      </c>
      <c r="H819" s="544" t="s">
        <v>423</v>
      </c>
      <c r="I819" s="543" t="s">
        <v>424</v>
      </c>
      <c r="J819" s="552"/>
      <c r="K819" s="552"/>
      <c r="L819" s="551"/>
      <c r="M819" s="540">
        <f t="shared" si="74"/>
        <v>0</v>
      </c>
    </row>
    <row r="820" spans="2:13" ht="15.75" outlineLevel="3">
      <c r="B820" s="529"/>
      <c r="E820" s="538" t="s">
        <v>1079</v>
      </c>
      <c r="F820" s="537" t="s">
        <v>1080</v>
      </c>
      <c r="G820" s="536"/>
      <c r="H820" s="535" t="s">
        <v>85</v>
      </c>
      <c r="I820" s="534" t="s">
        <v>85</v>
      </c>
      <c r="J820" s="533"/>
      <c r="K820" s="533"/>
      <c r="L820" s="532" t="str">
        <f>IF(J820&lt;&gt;0,SUMIF(G:G,E820,M:M)/J820,"")</f>
        <v/>
      </c>
      <c r="M820" s="531">
        <f>IF(J820="",SUMIF(G:G,E820,M:M),J820*L820)</f>
        <v>0</v>
      </c>
    </row>
    <row r="821" spans="2:13" ht="15.75" outlineLevel="4">
      <c r="B821" s="529"/>
      <c r="E821" s="547"/>
      <c r="F821" s="546"/>
      <c r="G821" s="545" t="str">
        <f>E820</f>
        <v xml:space="preserve">C1090.15 </v>
      </c>
      <c r="H821" s="544" t="s">
        <v>1081</v>
      </c>
      <c r="I821" s="543" t="s">
        <v>645</v>
      </c>
      <c r="J821" s="552"/>
      <c r="K821" s="552"/>
      <c r="L821" s="551"/>
      <c r="M821" s="540">
        <f>J821*L821</f>
        <v>0</v>
      </c>
    </row>
    <row r="822" spans="2:13" ht="28.5" outlineLevel="4">
      <c r="B822" s="529"/>
      <c r="E822" s="547"/>
      <c r="F822" s="546"/>
      <c r="G822" s="545" t="str">
        <f>G821</f>
        <v xml:space="preserve">C1090.15 </v>
      </c>
      <c r="H822" s="544" t="s">
        <v>1082</v>
      </c>
      <c r="I822" s="543" t="s">
        <v>1075</v>
      </c>
      <c r="J822" s="552"/>
      <c r="K822" s="552"/>
      <c r="L822" s="551"/>
      <c r="M822" s="540">
        <f>J822*L822</f>
        <v>0</v>
      </c>
    </row>
    <row r="823" spans="2:13" ht="15.75" outlineLevel="4">
      <c r="B823" s="529"/>
      <c r="E823" s="547"/>
      <c r="F823" s="546"/>
      <c r="G823" s="545" t="str">
        <f>G822</f>
        <v xml:space="preserve">C1090.15 </v>
      </c>
      <c r="H823" s="550" t="s">
        <v>650</v>
      </c>
      <c r="I823" s="543" t="s">
        <v>1075</v>
      </c>
      <c r="J823" s="552"/>
      <c r="K823" s="552"/>
      <c r="L823" s="551"/>
      <c r="M823" s="540">
        <f>J823*L823</f>
        <v>0</v>
      </c>
    </row>
    <row r="824" spans="2:13" ht="15.75" outlineLevel="4">
      <c r="B824" s="529"/>
      <c r="E824" s="547"/>
      <c r="F824" s="546"/>
      <c r="G824" s="545" t="str">
        <f>G823</f>
        <v xml:space="preserve">C1090.15 </v>
      </c>
      <c r="H824" s="550" t="s">
        <v>651</v>
      </c>
      <c r="I824" s="543" t="s">
        <v>1075</v>
      </c>
      <c r="J824" s="552"/>
      <c r="K824" s="552"/>
      <c r="L824" s="551"/>
      <c r="M824" s="540">
        <f>J824*L824</f>
        <v>0</v>
      </c>
    </row>
    <row r="825" spans="2:13" ht="15.75" outlineLevel="4">
      <c r="B825" s="529"/>
      <c r="E825" s="547"/>
      <c r="F825" s="546"/>
      <c r="G825" s="545" t="str">
        <f>G824</f>
        <v xml:space="preserve">C1090.15 </v>
      </c>
      <c r="H825" s="550" t="s">
        <v>653</v>
      </c>
      <c r="I825" s="543" t="s">
        <v>1075</v>
      </c>
      <c r="J825" s="552"/>
      <c r="K825" s="552"/>
      <c r="L825" s="551"/>
      <c r="M825" s="540">
        <f>J825*L825</f>
        <v>0</v>
      </c>
    </row>
    <row r="826" spans="2:13" ht="15.75" outlineLevel="3">
      <c r="B826" s="529"/>
      <c r="E826" s="538" t="s">
        <v>1083</v>
      </c>
      <c r="F826" s="537" t="s">
        <v>1084</v>
      </c>
      <c r="G826" s="536"/>
      <c r="H826" s="535" t="s">
        <v>85</v>
      </c>
      <c r="I826" s="534" t="s">
        <v>85</v>
      </c>
      <c r="J826" s="533"/>
      <c r="K826" s="533"/>
      <c r="L826" s="532" t="str">
        <f>IF(J826&lt;&gt;0,SUMIF(G:G,E826,M:M)/J826,"")</f>
        <v/>
      </c>
      <c r="M826" s="531">
        <f>IF(J826="",SUMIF(G:G,E826,M:M),J826*L826)</f>
        <v>0</v>
      </c>
    </row>
    <row r="827" spans="2:13" ht="15.75" outlineLevel="4">
      <c r="B827" s="529"/>
      <c r="E827" s="547"/>
      <c r="F827" s="546"/>
      <c r="G827" s="545" t="str">
        <f>E826</f>
        <v xml:space="preserve">C1090.20 </v>
      </c>
      <c r="H827" s="544" t="s">
        <v>1085</v>
      </c>
      <c r="I827" s="543" t="s">
        <v>1086</v>
      </c>
      <c r="J827" s="552"/>
      <c r="K827" s="552"/>
      <c r="L827" s="551"/>
      <c r="M827" s="540">
        <f t="shared" ref="M827:M841" si="76">J827*L827</f>
        <v>0</v>
      </c>
    </row>
    <row r="828" spans="2:13" ht="15.75" outlineLevel="4">
      <c r="B828" s="529"/>
      <c r="E828" s="547"/>
      <c r="F828" s="546"/>
      <c r="G828" s="545" t="str">
        <f t="shared" ref="G828:G841" si="77">G827</f>
        <v xml:space="preserve">C1090.20 </v>
      </c>
      <c r="H828" s="544" t="s">
        <v>1087</v>
      </c>
      <c r="I828" s="543" t="s">
        <v>1088</v>
      </c>
      <c r="J828" s="552"/>
      <c r="K828" s="552"/>
      <c r="L828" s="551"/>
      <c r="M828" s="540">
        <f t="shared" si="76"/>
        <v>0</v>
      </c>
    </row>
    <row r="829" spans="2:13" ht="15.75" outlineLevel="4">
      <c r="B829" s="529"/>
      <c r="E829" s="547"/>
      <c r="F829" s="546"/>
      <c r="G829" s="545" t="str">
        <f t="shared" si="77"/>
        <v xml:space="preserve">C1090.20 </v>
      </c>
      <c r="H829" s="550" t="s">
        <v>1089</v>
      </c>
      <c r="I829" s="543" t="s">
        <v>1090</v>
      </c>
      <c r="J829" s="552"/>
      <c r="K829" s="552"/>
      <c r="L829" s="551"/>
      <c r="M829" s="540">
        <f t="shared" si="76"/>
        <v>0</v>
      </c>
    </row>
    <row r="830" spans="2:13" ht="15.75" outlineLevel="4">
      <c r="B830" s="529"/>
      <c r="E830" s="547"/>
      <c r="F830" s="546"/>
      <c r="G830" s="545" t="str">
        <f t="shared" si="77"/>
        <v xml:space="preserve">C1090.20 </v>
      </c>
      <c r="H830" s="550" t="s">
        <v>1091</v>
      </c>
      <c r="I830" s="543" t="s">
        <v>1092</v>
      </c>
      <c r="J830" s="552"/>
      <c r="K830" s="552"/>
      <c r="L830" s="551"/>
      <c r="M830" s="540">
        <f t="shared" si="76"/>
        <v>0</v>
      </c>
    </row>
    <row r="831" spans="2:13" ht="15.75" outlineLevel="4">
      <c r="B831" s="529"/>
      <c r="E831" s="547"/>
      <c r="F831" s="546"/>
      <c r="G831" s="545" t="str">
        <f t="shared" si="77"/>
        <v xml:space="preserve">C1090.20 </v>
      </c>
      <c r="H831" s="550" t="s">
        <v>1093</v>
      </c>
      <c r="I831" s="543" t="s">
        <v>1094</v>
      </c>
      <c r="J831" s="552"/>
      <c r="K831" s="552"/>
      <c r="L831" s="551"/>
      <c r="M831" s="540">
        <f t="shared" si="76"/>
        <v>0</v>
      </c>
    </row>
    <row r="832" spans="2:13" ht="15.75" outlineLevel="4">
      <c r="B832" s="529"/>
      <c r="E832" s="547"/>
      <c r="F832" s="546"/>
      <c r="G832" s="545" t="str">
        <f t="shared" si="77"/>
        <v xml:space="preserve">C1090.20 </v>
      </c>
      <c r="H832" s="550" t="s">
        <v>1095</v>
      </c>
      <c r="I832" s="543" t="s">
        <v>1096</v>
      </c>
      <c r="J832" s="552"/>
      <c r="K832" s="552"/>
      <c r="L832" s="551"/>
      <c r="M832" s="540">
        <f t="shared" si="76"/>
        <v>0</v>
      </c>
    </row>
    <row r="833" spans="2:13" ht="15.75" outlineLevel="4">
      <c r="B833" s="529"/>
      <c r="E833" s="547"/>
      <c r="F833" s="546"/>
      <c r="G833" s="545" t="str">
        <f t="shared" si="77"/>
        <v xml:space="preserve">C1090.20 </v>
      </c>
      <c r="H833" s="550" t="s">
        <v>1097</v>
      </c>
      <c r="I833" s="543" t="s">
        <v>1098</v>
      </c>
      <c r="J833" s="552"/>
      <c r="K833" s="552"/>
      <c r="L833" s="551"/>
      <c r="M833" s="540">
        <f t="shared" si="76"/>
        <v>0</v>
      </c>
    </row>
    <row r="834" spans="2:13" ht="15.75" outlineLevel="4">
      <c r="B834" s="529"/>
      <c r="E834" s="547"/>
      <c r="F834" s="546"/>
      <c r="G834" s="545" t="str">
        <f t="shared" si="77"/>
        <v xml:space="preserve">C1090.20 </v>
      </c>
      <c r="H834" s="550" t="s">
        <v>1099</v>
      </c>
      <c r="I834" s="543" t="s">
        <v>1100</v>
      </c>
      <c r="J834" s="552"/>
      <c r="K834" s="552"/>
      <c r="L834" s="551"/>
      <c r="M834" s="540">
        <f t="shared" si="76"/>
        <v>0</v>
      </c>
    </row>
    <row r="835" spans="2:13" ht="15.75" outlineLevel="4">
      <c r="B835" s="529"/>
      <c r="E835" s="547"/>
      <c r="F835" s="546"/>
      <c r="G835" s="545" t="str">
        <f t="shared" si="77"/>
        <v xml:space="preserve">C1090.20 </v>
      </c>
      <c r="H835" s="550" t="s">
        <v>1101</v>
      </c>
      <c r="I835" s="543" t="s">
        <v>1102</v>
      </c>
      <c r="J835" s="552"/>
      <c r="K835" s="552"/>
      <c r="L835" s="551"/>
      <c r="M835" s="540">
        <f t="shared" si="76"/>
        <v>0</v>
      </c>
    </row>
    <row r="836" spans="2:13" ht="15.75" outlineLevel="4">
      <c r="B836" s="529"/>
      <c r="E836" s="547"/>
      <c r="F836" s="546"/>
      <c r="G836" s="545" t="str">
        <f t="shared" si="77"/>
        <v xml:space="preserve">C1090.20 </v>
      </c>
      <c r="H836" s="550" t="s">
        <v>1103</v>
      </c>
      <c r="I836" s="543" t="s">
        <v>1104</v>
      </c>
      <c r="J836" s="552"/>
      <c r="K836" s="552"/>
      <c r="L836" s="551"/>
      <c r="M836" s="540">
        <f t="shared" si="76"/>
        <v>0</v>
      </c>
    </row>
    <row r="837" spans="2:13" ht="15.75" outlineLevel="4">
      <c r="B837" s="529"/>
      <c r="E837" s="547"/>
      <c r="F837" s="546"/>
      <c r="G837" s="545" t="str">
        <f t="shared" si="77"/>
        <v xml:space="preserve">C1090.20 </v>
      </c>
      <c r="H837" s="544" t="s">
        <v>1105</v>
      </c>
      <c r="I837" s="543" t="s">
        <v>1106</v>
      </c>
      <c r="J837" s="552"/>
      <c r="K837" s="552"/>
      <c r="L837" s="551"/>
      <c r="M837" s="540">
        <f t="shared" si="76"/>
        <v>0</v>
      </c>
    </row>
    <row r="838" spans="2:13" ht="15.75" outlineLevel="4">
      <c r="B838" s="529"/>
      <c r="E838" s="547"/>
      <c r="F838" s="546"/>
      <c r="G838" s="545" t="str">
        <f t="shared" si="77"/>
        <v xml:space="preserve">C1090.20 </v>
      </c>
      <c r="H838" s="544" t="s">
        <v>1107</v>
      </c>
      <c r="I838" s="543" t="s">
        <v>1108</v>
      </c>
      <c r="J838" s="552"/>
      <c r="K838" s="552"/>
      <c r="L838" s="551"/>
      <c r="M838" s="540">
        <f t="shared" si="76"/>
        <v>0</v>
      </c>
    </row>
    <row r="839" spans="2:13" ht="15.75" outlineLevel="4">
      <c r="B839" s="529"/>
      <c r="E839" s="547"/>
      <c r="F839" s="546"/>
      <c r="G839" s="545" t="str">
        <f t="shared" si="77"/>
        <v xml:space="preserve">C1090.20 </v>
      </c>
      <c r="H839" s="544" t="s">
        <v>1109</v>
      </c>
      <c r="I839" s="543" t="s">
        <v>1110</v>
      </c>
      <c r="J839" s="552"/>
      <c r="K839" s="552"/>
      <c r="L839" s="551"/>
      <c r="M839" s="540">
        <f t="shared" si="76"/>
        <v>0</v>
      </c>
    </row>
    <row r="840" spans="2:13" ht="15.75" outlineLevel="4">
      <c r="B840" s="529"/>
      <c r="E840" s="547"/>
      <c r="F840" s="546"/>
      <c r="G840" s="545" t="str">
        <f t="shared" si="77"/>
        <v xml:space="preserve">C1090.20 </v>
      </c>
      <c r="H840" s="544" t="s">
        <v>1111</v>
      </c>
      <c r="I840" s="543" t="s">
        <v>1112</v>
      </c>
      <c r="J840" s="552"/>
      <c r="K840" s="552"/>
      <c r="L840" s="551"/>
      <c r="M840" s="540">
        <f t="shared" si="76"/>
        <v>0</v>
      </c>
    </row>
    <row r="841" spans="2:13" ht="15.75" outlineLevel="4">
      <c r="B841" s="529"/>
      <c r="E841" s="547"/>
      <c r="F841" s="546"/>
      <c r="G841" s="545" t="str">
        <f t="shared" si="77"/>
        <v xml:space="preserve">C1090.20 </v>
      </c>
      <c r="H841" s="544" t="s">
        <v>1113</v>
      </c>
      <c r="I841" s="543" t="s">
        <v>1114</v>
      </c>
      <c r="J841" s="552"/>
      <c r="K841" s="552"/>
      <c r="L841" s="551"/>
      <c r="M841" s="540">
        <f t="shared" si="76"/>
        <v>0</v>
      </c>
    </row>
    <row r="842" spans="2:13" ht="15.75" outlineLevel="3">
      <c r="B842" s="529"/>
      <c r="E842" s="538" t="s">
        <v>1115</v>
      </c>
      <c r="F842" s="537" t="s">
        <v>1116</v>
      </c>
      <c r="G842" s="536"/>
      <c r="H842" s="535" t="s">
        <v>85</v>
      </c>
      <c r="I842" s="534" t="s">
        <v>85</v>
      </c>
      <c r="J842" s="533"/>
      <c r="K842" s="533"/>
      <c r="L842" s="532" t="str">
        <f>IF(J842&lt;&gt;0,SUMIF(G:G,E842,M:M)/J842,"")</f>
        <v/>
      </c>
      <c r="M842" s="531">
        <f>IF(J842="",SUMIF(G:G,E842,M:M),J842*L842)</f>
        <v>0</v>
      </c>
    </row>
    <row r="843" spans="2:13" ht="15.75" outlineLevel="4">
      <c r="B843" s="529"/>
      <c r="E843" s="547"/>
      <c r="F843" s="546"/>
      <c r="G843" s="545" t="str">
        <f>E842</f>
        <v xml:space="preserve">C1090.25 </v>
      </c>
      <c r="H843" s="544" t="s">
        <v>1117</v>
      </c>
      <c r="I843" s="543" t="s">
        <v>1118</v>
      </c>
      <c r="J843" s="552"/>
      <c r="K843" s="552"/>
      <c r="L843" s="551"/>
      <c r="M843" s="540">
        <f>J843*L843</f>
        <v>0</v>
      </c>
    </row>
    <row r="844" spans="2:13" ht="15.75" outlineLevel="4">
      <c r="B844" s="529"/>
      <c r="E844" s="547"/>
      <c r="F844" s="546"/>
      <c r="G844" s="545" t="str">
        <f>G843</f>
        <v xml:space="preserve">C1090.25 </v>
      </c>
      <c r="H844" s="544" t="s">
        <v>1119</v>
      </c>
      <c r="I844" s="543" t="s">
        <v>1120</v>
      </c>
      <c r="J844" s="552"/>
      <c r="K844" s="552"/>
      <c r="L844" s="551"/>
      <c r="M844" s="540">
        <f>J844*L844</f>
        <v>0</v>
      </c>
    </row>
    <row r="845" spans="2:13" ht="15.75" outlineLevel="4">
      <c r="B845" s="529"/>
      <c r="E845" s="547"/>
      <c r="F845" s="546"/>
      <c r="G845" s="545" t="str">
        <f>G844</f>
        <v xml:space="preserve">C1090.25 </v>
      </c>
      <c r="H845" s="544" t="s">
        <v>1121</v>
      </c>
      <c r="I845" s="543" t="s">
        <v>1122</v>
      </c>
      <c r="J845" s="552"/>
      <c r="K845" s="552"/>
      <c r="L845" s="551"/>
      <c r="M845" s="540">
        <f>J845*L845</f>
        <v>0</v>
      </c>
    </row>
    <row r="846" spans="2:13" ht="15.75" outlineLevel="4">
      <c r="B846" s="529"/>
      <c r="E846" s="547"/>
      <c r="F846" s="546"/>
      <c r="G846" s="545" t="str">
        <f>G845</f>
        <v xml:space="preserve">C1090.25 </v>
      </c>
      <c r="H846" s="544" t="s">
        <v>1123</v>
      </c>
      <c r="I846" s="543" t="s">
        <v>1124</v>
      </c>
      <c r="J846" s="552"/>
      <c r="K846" s="552"/>
      <c r="L846" s="551"/>
      <c r="M846" s="540">
        <f>J846*L846</f>
        <v>0</v>
      </c>
    </row>
    <row r="847" spans="2:13" ht="15.75" outlineLevel="4">
      <c r="B847" s="529"/>
      <c r="E847" s="547"/>
      <c r="F847" s="546"/>
      <c r="G847" s="545" t="str">
        <f>G846</f>
        <v xml:space="preserve">C1090.25 </v>
      </c>
      <c r="H847" s="544" t="s">
        <v>1125</v>
      </c>
      <c r="I847" s="543" t="s">
        <v>1126</v>
      </c>
      <c r="J847" s="552"/>
      <c r="K847" s="552"/>
      <c r="L847" s="551"/>
      <c r="M847" s="540">
        <f>J847*L847</f>
        <v>0</v>
      </c>
    </row>
    <row r="848" spans="2:13" ht="15.75" outlineLevel="3">
      <c r="B848" s="529"/>
      <c r="E848" s="538" t="s">
        <v>1127</v>
      </c>
      <c r="F848" s="537" t="s">
        <v>1128</v>
      </c>
      <c r="G848" s="536"/>
      <c r="H848" s="535" t="s">
        <v>85</v>
      </c>
      <c r="I848" s="534" t="s">
        <v>85</v>
      </c>
      <c r="J848" s="533"/>
      <c r="K848" s="533"/>
      <c r="L848" s="532" t="str">
        <f>IF(J848&lt;&gt;0,SUMIF(G:G,E848,M:M)/J848,"")</f>
        <v/>
      </c>
      <c r="M848" s="531">
        <f>IF(J848="",SUMIF(G:G,E848,M:M),J848*L848)</f>
        <v>0</v>
      </c>
    </row>
    <row r="849" spans="2:13" ht="15.75" outlineLevel="4">
      <c r="B849" s="529"/>
      <c r="E849" s="547"/>
      <c r="F849" s="546"/>
      <c r="G849" s="545" t="str">
        <f>E848</f>
        <v xml:space="preserve">C1090.30 </v>
      </c>
      <c r="H849" s="544" t="s">
        <v>1129</v>
      </c>
      <c r="I849" s="543" t="s">
        <v>1130</v>
      </c>
      <c r="J849" s="552"/>
      <c r="K849" s="552"/>
      <c r="L849" s="551"/>
      <c r="M849" s="540">
        <f>J849*L849</f>
        <v>0</v>
      </c>
    </row>
    <row r="850" spans="2:13" ht="15.75" outlineLevel="4">
      <c r="B850" s="529"/>
      <c r="E850" s="547"/>
      <c r="F850" s="546"/>
      <c r="G850" s="545" t="str">
        <f>G849</f>
        <v xml:space="preserve">C1090.30 </v>
      </c>
      <c r="H850" s="544" t="s">
        <v>1131</v>
      </c>
      <c r="I850" s="543" t="s">
        <v>1132</v>
      </c>
      <c r="J850" s="552"/>
      <c r="K850" s="552"/>
      <c r="L850" s="551"/>
      <c r="M850" s="540">
        <f>J850*L850</f>
        <v>0</v>
      </c>
    </row>
    <row r="851" spans="2:13" ht="15.75" outlineLevel="4">
      <c r="B851" s="529"/>
      <c r="E851" s="547"/>
      <c r="F851" s="546"/>
      <c r="G851" s="545" t="str">
        <f>G850</f>
        <v xml:space="preserve">C1090.30 </v>
      </c>
      <c r="H851" s="544" t="s">
        <v>1133</v>
      </c>
      <c r="I851" s="543" t="s">
        <v>1134</v>
      </c>
      <c r="J851" s="552"/>
      <c r="K851" s="552"/>
      <c r="L851" s="551"/>
      <c r="M851" s="540">
        <f>J851*L851</f>
        <v>0</v>
      </c>
    </row>
    <row r="852" spans="2:13" ht="15.75" outlineLevel="3">
      <c r="B852" s="529"/>
      <c r="E852" s="538" t="s">
        <v>1135</v>
      </c>
      <c r="F852" s="537" t="s">
        <v>1136</v>
      </c>
      <c r="G852" s="536"/>
      <c r="H852" s="535" t="s">
        <v>85</v>
      </c>
      <c r="I852" s="534" t="s">
        <v>85</v>
      </c>
      <c r="J852" s="533"/>
      <c r="K852" s="533"/>
      <c r="L852" s="532" t="str">
        <f>IF(J852&lt;&gt;0,SUMIF(G:G,E852,M:M)/J852,"")</f>
        <v/>
      </c>
      <c r="M852" s="531">
        <f>IF(J852="",SUMIF(G:G,E852,M:M),J852*L852)</f>
        <v>0</v>
      </c>
    </row>
    <row r="853" spans="2:13" ht="15.75" outlineLevel="4">
      <c r="B853" s="529"/>
      <c r="E853" s="547"/>
      <c r="F853" s="546"/>
      <c r="G853" s="545" t="str">
        <f>E852</f>
        <v xml:space="preserve">C1090.35 </v>
      </c>
      <c r="H853" s="544" t="s">
        <v>1137</v>
      </c>
      <c r="I853" s="543" t="s">
        <v>1138</v>
      </c>
      <c r="J853" s="552"/>
      <c r="K853" s="552"/>
      <c r="L853" s="551"/>
      <c r="M853" s="540">
        <f>J853*L853</f>
        <v>0</v>
      </c>
    </row>
    <row r="854" spans="2:13" ht="15.75" outlineLevel="4">
      <c r="B854" s="529"/>
      <c r="E854" s="547"/>
      <c r="F854" s="546"/>
      <c r="G854" s="545" t="str">
        <f>G853</f>
        <v xml:space="preserve">C1090.35 </v>
      </c>
      <c r="H854" s="544" t="s">
        <v>1139</v>
      </c>
      <c r="I854" s="543" t="s">
        <v>1140</v>
      </c>
      <c r="J854" s="552"/>
      <c r="K854" s="552"/>
      <c r="L854" s="551"/>
      <c r="M854" s="540">
        <f>J854*L854</f>
        <v>0</v>
      </c>
    </row>
    <row r="855" spans="2:13" ht="15.75" outlineLevel="4">
      <c r="B855" s="529"/>
      <c r="E855" s="547"/>
      <c r="F855" s="546"/>
      <c r="G855" s="545" t="str">
        <f>G854</f>
        <v xml:space="preserve">C1090.35 </v>
      </c>
      <c r="H855" s="544" t="s">
        <v>1141</v>
      </c>
      <c r="I855" s="543" t="s">
        <v>1142</v>
      </c>
      <c r="J855" s="552"/>
      <c r="K855" s="552"/>
      <c r="L855" s="551"/>
      <c r="M855" s="540">
        <f>J855*L855</f>
        <v>0</v>
      </c>
    </row>
    <row r="856" spans="2:13" ht="15.75" outlineLevel="4">
      <c r="B856" s="529"/>
      <c r="E856" s="547"/>
      <c r="F856" s="546"/>
      <c r="G856" s="545" t="str">
        <f>G855</f>
        <v xml:space="preserve">C1090.35 </v>
      </c>
      <c r="H856" s="544" t="s">
        <v>1143</v>
      </c>
      <c r="I856" s="543" t="s">
        <v>1144</v>
      </c>
      <c r="J856" s="552"/>
      <c r="K856" s="552"/>
      <c r="L856" s="551"/>
      <c r="M856" s="540">
        <f>J856*L856</f>
        <v>0</v>
      </c>
    </row>
    <row r="857" spans="2:13" ht="15.75" outlineLevel="4">
      <c r="B857" s="529"/>
      <c r="E857" s="547"/>
      <c r="F857" s="546"/>
      <c r="G857" s="545" t="str">
        <f>G856</f>
        <v xml:space="preserve">C1090.35 </v>
      </c>
      <c r="H857" s="544" t="s">
        <v>1145</v>
      </c>
      <c r="I857" s="543" t="s">
        <v>1146</v>
      </c>
      <c r="J857" s="552"/>
      <c r="K857" s="552"/>
      <c r="L857" s="551"/>
      <c r="M857" s="540">
        <f>J857*L857</f>
        <v>0</v>
      </c>
    </row>
    <row r="858" spans="2:13" ht="15.75" outlineLevel="3">
      <c r="B858" s="529"/>
      <c r="E858" s="538" t="s">
        <v>1147</v>
      </c>
      <c r="F858" s="537" t="s">
        <v>1148</v>
      </c>
      <c r="G858" s="536"/>
      <c r="H858" s="535" t="s">
        <v>85</v>
      </c>
      <c r="I858" s="534" t="s">
        <v>85</v>
      </c>
      <c r="J858" s="533"/>
      <c r="K858" s="533"/>
      <c r="L858" s="532" t="str">
        <f>IF(J858&lt;&gt;0,SUMIF(G:G,E858,M:M)/J858,"")</f>
        <v/>
      </c>
      <c r="M858" s="531">
        <f>IF(J858="",SUMIF(G:G,E858,M:M),J858*L858)</f>
        <v>0</v>
      </c>
    </row>
    <row r="859" spans="2:13" ht="30" customHeight="1" outlineLevel="4">
      <c r="B859" s="529"/>
      <c r="E859" s="547"/>
      <c r="F859" s="546"/>
      <c r="G859" s="545" t="str">
        <f>E858</f>
        <v xml:space="preserve">C1090.40 </v>
      </c>
      <c r="H859" s="544" t="s">
        <v>1149</v>
      </c>
      <c r="I859" s="543" t="s">
        <v>1150</v>
      </c>
      <c r="J859" s="552"/>
      <c r="K859" s="552"/>
      <c r="L859" s="551"/>
      <c r="M859" s="540">
        <f>J859*L859</f>
        <v>0</v>
      </c>
    </row>
    <row r="860" spans="2:13" ht="16.5" customHeight="1" outlineLevel="4">
      <c r="B860" s="529"/>
      <c r="E860" s="547"/>
      <c r="F860" s="546"/>
      <c r="G860" s="545" t="str">
        <f>G859</f>
        <v xml:space="preserve">C1090.40 </v>
      </c>
      <c r="H860" s="544" t="s">
        <v>1151</v>
      </c>
      <c r="I860" s="543" t="s">
        <v>1152</v>
      </c>
      <c r="J860" s="552"/>
      <c r="K860" s="552"/>
      <c r="L860" s="551"/>
      <c r="M860" s="540">
        <f>J860*L860</f>
        <v>0</v>
      </c>
    </row>
    <row r="861" spans="2:13" ht="16.5" customHeight="1" outlineLevel="4">
      <c r="B861" s="529"/>
      <c r="E861" s="547"/>
      <c r="F861" s="546"/>
      <c r="G861" s="545" t="str">
        <f>G860</f>
        <v xml:space="preserve">C1090.40 </v>
      </c>
      <c r="H861" s="544" t="s">
        <v>1153</v>
      </c>
      <c r="I861" s="543" t="s">
        <v>1154</v>
      </c>
      <c r="J861" s="552"/>
      <c r="K861" s="552"/>
      <c r="L861" s="551"/>
      <c r="M861" s="540">
        <f>J861*L861</f>
        <v>0</v>
      </c>
    </row>
    <row r="862" spans="2:13" ht="16.5" customHeight="1" outlineLevel="4">
      <c r="B862" s="529"/>
      <c r="E862" s="547"/>
      <c r="F862" s="546"/>
      <c r="G862" s="545" t="str">
        <f>G861</f>
        <v xml:space="preserve">C1090.40 </v>
      </c>
      <c r="H862" s="544" t="s">
        <v>1155</v>
      </c>
      <c r="I862" s="543" t="s">
        <v>1156</v>
      </c>
      <c r="J862" s="552"/>
      <c r="K862" s="552"/>
      <c r="L862" s="551"/>
      <c r="M862" s="540">
        <f>J862*L862</f>
        <v>0</v>
      </c>
    </row>
    <row r="863" spans="2:13" ht="15.75" outlineLevel="3">
      <c r="B863" s="529"/>
      <c r="E863" s="538" t="s">
        <v>1157</v>
      </c>
      <c r="F863" s="537" t="s">
        <v>1158</v>
      </c>
      <c r="G863" s="536"/>
      <c r="H863" s="535" t="s">
        <v>85</v>
      </c>
      <c r="I863" s="534" t="s">
        <v>85</v>
      </c>
      <c r="J863" s="533"/>
      <c r="K863" s="533"/>
      <c r="L863" s="532" t="str">
        <f>IF(J863&lt;&gt;0,SUMIF(G:G,E863,M:M)/J863,"")</f>
        <v/>
      </c>
      <c r="M863" s="531">
        <f>IF(J863="",SUMIF(G:G,E863,M:M),J863*L863)</f>
        <v>0</v>
      </c>
    </row>
    <row r="864" spans="2:13" ht="15.75" outlineLevel="4">
      <c r="B864" s="529"/>
      <c r="E864" s="547"/>
      <c r="F864" s="546"/>
      <c r="G864" s="545" t="str">
        <f>E863</f>
        <v xml:space="preserve">C1090.45 </v>
      </c>
      <c r="H864" s="544" t="s">
        <v>1159</v>
      </c>
      <c r="I864" s="543" t="s">
        <v>1160</v>
      </c>
      <c r="J864" s="552"/>
      <c r="K864" s="552"/>
      <c r="L864" s="551"/>
      <c r="M864" s="540">
        <f>J864*L864</f>
        <v>0</v>
      </c>
    </row>
    <row r="865" spans="2:13" ht="15.75" outlineLevel="3">
      <c r="B865" s="529"/>
      <c r="E865" s="538" t="s">
        <v>1161</v>
      </c>
      <c r="F865" s="537" t="s">
        <v>1162</v>
      </c>
      <c r="G865" s="536"/>
      <c r="H865" s="535" t="s">
        <v>85</v>
      </c>
      <c r="I865" s="534" t="s">
        <v>85</v>
      </c>
      <c r="J865" s="533"/>
      <c r="K865" s="533"/>
      <c r="L865" s="532" t="str">
        <f>IF(J865&lt;&gt;0,SUMIF(G:G,E865,M:M)/J865,"")</f>
        <v/>
      </c>
      <c r="M865" s="531">
        <f>IF(J865="",SUMIF(G:G,E865,M:M),J865*L865)</f>
        <v>0</v>
      </c>
    </row>
    <row r="866" spans="2:13" ht="15.75" outlineLevel="4">
      <c r="B866" s="529"/>
      <c r="E866" s="547"/>
      <c r="F866" s="546"/>
      <c r="G866" s="545" t="str">
        <f>E865</f>
        <v xml:space="preserve">C1090.50 </v>
      </c>
      <c r="H866" s="544" t="s">
        <v>1163</v>
      </c>
      <c r="I866" s="543" t="s">
        <v>1164</v>
      </c>
      <c r="J866" s="552"/>
      <c r="K866" s="552"/>
      <c r="L866" s="551"/>
      <c r="M866" s="540">
        <f t="shared" ref="M866:M873" si="78">J866*L866</f>
        <v>0</v>
      </c>
    </row>
    <row r="867" spans="2:13" ht="15.75" outlineLevel="4">
      <c r="B867" s="529"/>
      <c r="E867" s="547"/>
      <c r="F867" s="546"/>
      <c r="G867" s="545" t="str">
        <f t="shared" ref="G867:G873" si="79">G866</f>
        <v xml:space="preserve">C1090.50 </v>
      </c>
      <c r="H867" s="544" t="s">
        <v>1165</v>
      </c>
      <c r="I867" s="543" t="s">
        <v>85</v>
      </c>
      <c r="J867" s="552"/>
      <c r="K867" s="552"/>
      <c r="L867" s="551"/>
      <c r="M867" s="540">
        <f t="shared" si="78"/>
        <v>0</v>
      </c>
    </row>
    <row r="868" spans="2:13" ht="15.75" outlineLevel="4">
      <c r="B868" s="529"/>
      <c r="E868" s="547"/>
      <c r="F868" s="546"/>
      <c r="G868" s="545" t="str">
        <f t="shared" si="79"/>
        <v xml:space="preserve">C1090.50 </v>
      </c>
      <c r="H868" s="550" t="s">
        <v>1166</v>
      </c>
      <c r="I868" s="543" t="s">
        <v>1167</v>
      </c>
      <c r="J868" s="552"/>
      <c r="K868" s="552"/>
      <c r="L868" s="551"/>
      <c r="M868" s="540">
        <f t="shared" si="78"/>
        <v>0</v>
      </c>
    </row>
    <row r="869" spans="2:13" ht="15.75" outlineLevel="4">
      <c r="B869" s="529"/>
      <c r="E869" s="547"/>
      <c r="F869" s="546"/>
      <c r="G869" s="545" t="str">
        <f t="shared" si="79"/>
        <v xml:space="preserve">C1090.50 </v>
      </c>
      <c r="H869" s="591" t="s">
        <v>1168</v>
      </c>
      <c r="I869" s="543" t="s">
        <v>1169</v>
      </c>
      <c r="J869" s="552"/>
      <c r="K869" s="552"/>
      <c r="L869" s="551"/>
      <c r="M869" s="540">
        <f t="shared" si="78"/>
        <v>0</v>
      </c>
    </row>
    <row r="870" spans="2:13" ht="15.75" outlineLevel="4">
      <c r="B870" s="529"/>
      <c r="E870" s="547"/>
      <c r="F870" s="546"/>
      <c r="G870" s="545" t="str">
        <f t="shared" si="79"/>
        <v xml:space="preserve">C1090.50 </v>
      </c>
      <c r="H870" s="544" t="s">
        <v>1170</v>
      </c>
      <c r="I870" s="543" t="s">
        <v>1171</v>
      </c>
      <c r="J870" s="552"/>
      <c r="K870" s="552"/>
      <c r="L870" s="551"/>
      <c r="M870" s="540">
        <f t="shared" si="78"/>
        <v>0</v>
      </c>
    </row>
    <row r="871" spans="2:13" ht="28.5" outlineLevel="4">
      <c r="B871" s="529"/>
      <c r="E871" s="547"/>
      <c r="F871" s="546"/>
      <c r="G871" s="545" t="str">
        <f t="shared" si="79"/>
        <v xml:space="preserve">C1090.50 </v>
      </c>
      <c r="H871" s="550" t="s">
        <v>1172</v>
      </c>
      <c r="I871" s="543" t="s">
        <v>1173</v>
      </c>
      <c r="J871" s="552"/>
      <c r="K871" s="552"/>
      <c r="L871" s="551"/>
      <c r="M871" s="540">
        <f t="shared" si="78"/>
        <v>0</v>
      </c>
    </row>
    <row r="872" spans="2:13" ht="15.75" outlineLevel="4">
      <c r="B872" s="529"/>
      <c r="E872" s="547"/>
      <c r="F872" s="546"/>
      <c r="G872" s="545" t="str">
        <f t="shared" si="79"/>
        <v xml:space="preserve">C1090.50 </v>
      </c>
      <c r="H872" s="544" t="s">
        <v>1174</v>
      </c>
      <c r="I872" s="543" t="s">
        <v>1175</v>
      </c>
      <c r="J872" s="552"/>
      <c r="K872" s="552"/>
      <c r="L872" s="551"/>
      <c r="M872" s="540">
        <f t="shared" si="78"/>
        <v>0</v>
      </c>
    </row>
    <row r="873" spans="2:13" ht="15.75" outlineLevel="4">
      <c r="B873" s="529"/>
      <c r="E873" s="547"/>
      <c r="F873" s="546"/>
      <c r="G873" s="545" t="str">
        <f t="shared" si="79"/>
        <v xml:space="preserve">C1090.50 </v>
      </c>
      <c r="H873" s="544" t="s">
        <v>1176</v>
      </c>
      <c r="I873" s="543" t="s">
        <v>1177</v>
      </c>
      <c r="J873" s="552"/>
      <c r="K873" s="552"/>
      <c r="L873" s="551"/>
      <c r="M873" s="540">
        <f t="shared" si="78"/>
        <v>0</v>
      </c>
    </row>
    <row r="874" spans="2:13" ht="15.75" outlineLevel="3">
      <c r="B874" s="529"/>
      <c r="E874" s="538" t="s">
        <v>1178</v>
      </c>
      <c r="F874" s="537" t="s">
        <v>1179</v>
      </c>
      <c r="G874" s="536"/>
      <c r="H874" s="535" t="s">
        <v>85</v>
      </c>
      <c r="I874" s="534" t="s">
        <v>85</v>
      </c>
      <c r="J874" s="533"/>
      <c r="K874" s="533"/>
      <c r="L874" s="532" t="str">
        <f>IF(J874&lt;&gt;0,SUMIF(G:G,E874,M:M)/J874,"")</f>
        <v/>
      </c>
      <c r="M874" s="531">
        <f>IF(J874="",SUMIF(G:G,E874,M:M),J874*L874)</f>
        <v>0</v>
      </c>
    </row>
    <row r="875" spans="2:13" ht="15.75" outlineLevel="4">
      <c r="B875" s="529"/>
      <c r="E875" s="547"/>
      <c r="F875" s="546"/>
      <c r="G875" s="545" t="str">
        <f>E874</f>
        <v xml:space="preserve">C1090.60 </v>
      </c>
      <c r="H875" s="544" t="s">
        <v>1180</v>
      </c>
      <c r="I875" s="543" t="s">
        <v>1181</v>
      </c>
      <c r="J875" s="552"/>
      <c r="K875" s="552"/>
      <c r="L875" s="551"/>
      <c r="M875" s="540">
        <f>J875*L875</f>
        <v>0</v>
      </c>
    </row>
    <row r="876" spans="2:13" ht="28.5" outlineLevel="4">
      <c r="B876" s="529"/>
      <c r="E876" s="547"/>
      <c r="F876" s="546"/>
      <c r="G876" s="545" t="str">
        <f>G875</f>
        <v xml:space="preserve">C1090.60 </v>
      </c>
      <c r="H876" s="602" t="s">
        <v>1182</v>
      </c>
      <c r="I876" s="601" t="s">
        <v>1183</v>
      </c>
      <c r="J876" s="552"/>
      <c r="K876" s="552"/>
      <c r="L876" s="551"/>
      <c r="M876" s="540">
        <f>J876*L876</f>
        <v>0</v>
      </c>
    </row>
    <row r="877" spans="2:13" ht="15.75" outlineLevel="4">
      <c r="B877" s="529"/>
      <c r="E877" s="547"/>
      <c r="F877" s="546"/>
      <c r="G877" s="545" t="str">
        <f>G876</f>
        <v xml:space="preserve">C1090.60 </v>
      </c>
      <c r="H877" s="544" t="s">
        <v>1184</v>
      </c>
      <c r="I877" s="543" t="s">
        <v>1185</v>
      </c>
      <c r="J877" s="552"/>
      <c r="K877" s="552"/>
      <c r="L877" s="551"/>
      <c r="M877" s="540">
        <f>J877*L877</f>
        <v>0</v>
      </c>
    </row>
    <row r="878" spans="2:13" ht="15.75" outlineLevel="3">
      <c r="B878" s="529"/>
      <c r="E878" s="538" t="s">
        <v>1186</v>
      </c>
      <c r="F878" s="537" t="s">
        <v>1187</v>
      </c>
      <c r="G878" s="536"/>
      <c r="H878" s="535" t="s">
        <v>85</v>
      </c>
      <c r="I878" s="534" t="s">
        <v>85</v>
      </c>
      <c r="J878" s="533"/>
      <c r="K878" s="533"/>
      <c r="L878" s="532" t="str">
        <f>IF(J878&lt;&gt;0,SUMIF(G:G,E878,M:M)/J878,"")</f>
        <v/>
      </c>
      <c r="M878" s="531">
        <f>IF(J878="",SUMIF(G:G,E878,M:M),J878*L878)</f>
        <v>0</v>
      </c>
    </row>
    <row r="879" spans="2:13" ht="15.75" outlineLevel="4">
      <c r="B879" s="529"/>
      <c r="E879" s="547"/>
      <c r="F879" s="546"/>
      <c r="G879" s="545" t="str">
        <f>E878</f>
        <v xml:space="preserve">C1090.70 </v>
      </c>
      <c r="H879" s="544" t="s">
        <v>1188</v>
      </c>
      <c r="I879" s="543" t="s">
        <v>1189</v>
      </c>
      <c r="J879" s="552"/>
      <c r="K879" s="552"/>
      <c r="L879" s="551"/>
      <c r="M879" s="540">
        <f t="shared" ref="M879:M891" si="80">J879*L879</f>
        <v>0</v>
      </c>
    </row>
    <row r="880" spans="2:13" ht="15.75" outlineLevel="4">
      <c r="B880" s="529"/>
      <c r="E880" s="547"/>
      <c r="F880" s="546"/>
      <c r="G880" s="545" t="str">
        <f t="shared" ref="G880:G891" si="81">G879</f>
        <v xml:space="preserve">C1090.70 </v>
      </c>
      <c r="H880" s="544" t="s">
        <v>1190</v>
      </c>
      <c r="I880" s="543" t="s">
        <v>1191</v>
      </c>
      <c r="J880" s="552"/>
      <c r="K880" s="552"/>
      <c r="L880" s="551"/>
      <c r="M880" s="540">
        <f t="shared" si="80"/>
        <v>0</v>
      </c>
    </row>
    <row r="881" spans="2:13" ht="15.75" outlineLevel="4">
      <c r="B881" s="529"/>
      <c r="E881" s="547"/>
      <c r="F881" s="546"/>
      <c r="G881" s="545" t="str">
        <f t="shared" si="81"/>
        <v xml:space="preserve">C1090.70 </v>
      </c>
      <c r="H881" s="550" t="s">
        <v>1192</v>
      </c>
      <c r="I881" s="543" t="s">
        <v>1193</v>
      </c>
      <c r="J881" s="552"/>
      <c r="K881" s="552"/>
      <c r="L881" s="551"/>
      <c r="M881" s="540">
        <f t="shared" si="80"/>
        <v>0</v>
      </c>
    </row>
    <row r="882" spans="2:13" ht="15.75" outlineLevel="4">
      <c r="B882" s="529"/>
      <c r="E882" s="547"/>
      <c r="F882" s="546"/>
      <c r="G882" s="545" t="str">
        <f t="shared" si="81"/>
        <v xml:space="preserve">C1090.70 </v>
      </c>
      <c r="H882" s="544" t="s">
        <v>1194</v>
      </c>
      <c r="I882" s="543" t="s">
        <v>1195</v>
      </c>
      <c r="J882" s="552"/>
      <c r="K882" s="552"/>
      <c r="L882" s="551"/>
      <c r="M882" s="540">
        <f t="shared" si="80"/>
        <v>0</v>
      </c>
    </row>
    <row r="883" spans="2:13" ht="15.75" outlineLevel="4">
      <c r="B883" s="529"/>
      <c r="E883" s="547"/>
      <c r="F883" s="546"/>
      <c r="G883" s="545" t="str">
        <f t="shared" si="81"/>
        <v xml:space="preserve">C1090.70 </v>
      </c>
      <c r="H883" s="550" t="s">
        <v>1196</v>
      </c>
      <c r="I883" s="543" t="s">
        <v>1197</v>
      </c>
      <c r="J883" s="552"/>
      <c r="K883" s="552"/>
      <c r="L883" s="551"/>
      <c r="M883" s="540">
        <f t="shared" si="80"/>
        <v>0</v>
      </c>
    </row>
    <row r="884" spans="2:13" ht="15.75" outlineLevel="4">
      <c r="B884" s="529"/>
      <c r="E884" s="547"/>
      <c r="F884" s="546"/>
      <c r="G884" s="545" t="str">
        <f t="shared" si="81"/>
        <v xml:space="preserve">C1090.70 </v>
      </c>
      <c r="H884" s="550" t="s">
        <v>1198</v>
      </c>
      <c r="I884" s="543" t="s">
        <v>1199</v>
      </c>
      <c r="J884" s="552"/>
      <c r="K884" s="552"/>
      <c r="L884" s="551"/>
      <c r="M884" s="540">
        <f t="shared" si="80"/>
        <v>0</v>
      </c>
    </row>
    <row r="885" spans="2:13" ht="15.75" outlineLevel="4">
      <c r="B885" s="529"/>
      <c r="E885" s="547"/>
      <c r="F885" s="546"/>
      <c r="G885" s="545" t="str">
        <f t="shared" si="81"/>
        <v xml:space="preserve">C1090.70 </v>
      </c>
      <c r="H885" s="544" t="s">
        <v>1200</v>
      </c>
      <c r="I885" s="543" t="s">
        <v>1201</v>
      </c>
      <c r="J885" s="552"/>
      <c r="K885" s="552"/>
      <c r="L885" s="551"/>
      <c r="M885" s="540">
        <f t="shared" si="80"/>
        <v>0</v>
      </c>
    </row>
    <row r="886" spans="2:13" ht="15.75" outlineLevel="4">
      <c r="B886" s="529"/>
      <c r="E886" s="547"/>
      <c r="F886" s="546"/>
      <c r="G886" s="545" t="str">
        <f t="shared" si="81"/>
        <v xml:space="preserve">C1090.70 </v>
      </c>
      <c r="H886" s="550" t="s">
        <v>1202</v>
      </c>
      <c r="I886" s="543" t="s">
        <v>85</v>
      </c>
      <c r="J886" s="552"/>
      <c r="K886" s="552"/>
      <c r="L886" s="551"/>
      <c r="M886" s="540">
        <f t="shared" si="80"/>
        <v>0</v>
      </c>
    </row>
    <row r="887" spans="2:13" ht="15.75" outlineLevel="4">
      <c r="B887" s="529"/>
      <c r="E887" s="547"/>
      <c r="F887" s="546"/>
      <c r="G887" s="545" t="str">
        <f t="shared" si="81"/>
        <v xml:space="preserve">C1090.70 </v>
      </c>
      <c r="H887" s="550" t="s">
        <v>1203</v>
      </c>
      <c r="I887" s="543" t="s">
        <v>1204</v>
      </c>
      <c r="J887" s="552"/>
      <c r="K887" s="552"/>
      <c r="L887" s="551"/>
      <c r="M887" s="540">
        <f t="shared" si="80"/>
        <v>0</v>
      </c>
    </row>
    <row r="888" spans="2:13" ht="15.75" outlineLevel="4">
      <c r="B888" s="529"/>
      <c r="E888" s="547"/>
      <c r="F888" s="546"/>
      <c r="G888" s="545" t="str">
        <f t="shared" si="81"/>
        <v xml:space="preserve">C1090.70 </v>
      </c>
      <c r="H888" s="550" t="s">
        <v>1205</v>
      </c>
      <c r="I888" s="543" t="s">
        <v>1206</v>
      </c>
      <c r="J888" s="552"/>
      <c r="K888" s="552"/>
      <c r="L888" s="551"/>
      <c r="M888" s="540">
        <f t="shared" si="80"/>
        <v>0</v>
      </c>
    </row>
    <row r="889" spans="2:13" ht="15.75" outlineLevel="4">
      <c r="B889" s="529"/>
      <c r="E889" s="547"/>
      <c r="F889" s="546"/>
      <c r="G889" s="545" t="str">
        <f t="shared" si="81"/>
        <v xml:space="preserve">C1090.70 </v>
      </c>
      <c r="H889" s="544" t="s">
        <v>1207</v>
      </c>
      <c r="I889" s="543" t="s">
        <v>1208</v>
      </c>
      <c r="J889" s="552"/>
      <c r="K889" s="552"/>
      <c r="L889" s="551"/>
      <c r="M889" s="540">
        <f t="shared" si="80"/>
        <v>0</v>
      </c>
    </row>
    <row r="890" spans="2:13" ht="15.75" outlineLevel="4">
      <c r="B890" s="529"/>
      <c r="E890" s="547"/>
      <c r="F890" s="546"/>
      <c r="G890" s="545" t="str">
        <f t="shared" si="81"/>
        <v xml:space="preserve">C1090.70 </v>
      </c>
      <c r="H890" s="550" t="s">
        <v>1209</v>
      </c>
      <c r="I890" s="543" t="s">
        <v>1210</v>
      </c>
      <c r="J890" s="552"/>
      <c r="K890" s="552"/>
      <c r="L890" s="551"/>
      <c r="M890" s="540">
        <f t="shared" si="80"/>
        <v>0</v>
      </c>
    </row>
    <row r="891" spans="2:13" ht="15.75" outlineLevel="4">
      <c r="B891" s="529"/>
      <c r="E891" s="547"/>
      <c r="F891" s="546"/>
      <c r="G891" s="545" t="str">
        <f t="shared" si="81"/>
        <v xml:space="preserve">C1090.70 </v>
      </c>
      <c r="H891" s="550" t="s">
        <v>1211</v>
      </c>
      <c r="I891" s="543" t="s">
        <v>1212</v>
      </c>
      <c r="J891" s="552"/>
      <c r="K891" s="552"/>
      <c r="L891" s="551"/>
      <c r="M891" s="540">
        <f t="shared" si="80"/>
        <v>0</v>
      </c>
    </row>
    <row r="892" spans="2:13" ht="15.75" outlineLevel="3">
      <c r="B892" s="529"/>
      <c r="E892" s="538" t="s">
        <v>1213</v>
      </c>
      <c r="F892" s="537" t="s">
        <v>1214</v>
      </c>
      <c r="G892" s="536"/>
      <c r="H892" s="535" t="s">
        <v>85</v>
      </c>
      <c r="I892" s="534" t="s">
        <v>85</v>
      </c>
      <c r="J892" s="533"/>
      <c r="K892" s="533"/>
      <c r="L892" s="532" t="str">
        <f>IF(J892&lt;&gt;0,SUMIF(G:G,E892,M:M)/J892,"")</f>
        <v/>
      </c>
      <c r="M892" s="531">
        <f>IF(J892="",SUMIF(G:G,E892,M:M),J892*L892)</f>
        <v>0</v>
      </c>
    </row>
    <row r="893" spans="2:13" ht="15.75" outlineLevel="4">
      <c r="B893" s="529"/>
      <c r="E893" s="528"/>
      <c r="F893" s="527"/>
      <c r="G893" s="526" t="str">
        <f>E892</f>
        <v xml:space="preserve">C1090.90 </v>
      </c>
      <c r="H893" s="530" t="s">
        <v>1215</v>
      </c>
      <c r="I893" s="524" t="s">
        <v>1216</v>
      </c>
      <c r="J893" s="571"/>
      <c r="K893" s="571"/>
      <c r="L893" s="570"/>
      <c r="M893" s="521">
        <f t="shared" ref="M893:M900" si="82">J893*L893</f>
        <v>0</v>
      </c>
    </row>
    <row r="894" spans="2:13" ht="15.75" outlineLevel="4">
      <c r="B894" s="529"/>
      <c r="E894" s="528"/>
      <c r="F894" s="527"/>
      <c r="G894" s="526" t="str">
        <f t="shared" ref="G894:G900" si="83">G893</f>
        <v xml:space="preserve">C1090.90 </v>
      </c>
      <c r="H894" s="530" t="s">
        <v>1217</v>
      </c>
      <c r="I894" s="524" t="s">
        <v>1218</v>
      </c>
      <c r="J894" s="571"/>
      <c r="K894" s="571"/>
      <c r="L894" s="570"/>
      <c r="M894" s="521">
        <f t="shared" si="82"/>
        <v>0</v>
      </c>
    </row>
    <row r="895" spans="2:13" ht="15.75" outlineLevel="4">
      <c r="B895" s="529"/>
      <c r="E895" s="528"/>
      <c r="F895" s="527"/>
      <c r="G895" s="526" t="str">
        <f t="shared" si="83"/>
        <v xml:space="preserve">C1090.90 </v>
      </c>
      <c r="H895" s="525" t="s">
        <v>1219</v>
      </c>
      <c r="I895" s="524" t="s">
        <v>1220</v>
      </c>
      <c r="J895" s="571"/>
      <c r="K895" s="571"/>
      <c r="L895" s="570"/>
      <c r="M895" s="521">
        <f t="shared" si="82"/>
        <v>0</v>
      </c>
    </row>
    <row r="896" spans="2:13" ht="15.75" outlineLevel="4">
      <c r="B896" s="529"/>
      <c r="E896" s="528"/>
      <c r="F896" s="527"/>
      <c r="G896" s="526" t="str">
        <f t="shared" si="83"/>
        <v xml:space="preserve">C1090.90 </v>
      </c>
      <c r="H896" s="525" t="s">
        <v>1221</v>
      </c>
      <c r="I896" s="524" t="s">
        <v>1222</v>
      </c>
      <c r="J896" s="571"/>
      <c r="K896" s="571"/>
      <c r="L896" s="570"/>
      <c r="M896" s="521">
        <f t="shared" si="82"/>
        <v>0</v>
      </c>
    </row>
    <row r="897" spans="2:13" ht="15.75" outlineLevel="4">
      <c r="B897" s="529"/>
      <c r="E897" s="528"/>
      <c r="F897" s="527"/>
      <c r="G897" s="526" t="str">
        <f t="shared" si="83"/>
        <v xml:space="preserve">C1090.90 </v>
      </c>
      <c r="H897" s="530" t="s">
        <v>1223</v>
      </c>
      <c r="I897" s="524" t="s">
        <v>1224</v>
      </c>
      <c r="J897" s="571"/>
      <c r="K897" s="571"/>
      <c r="L897" s="570"/>
      <c r="M897" s="521">
        <f t="shared" si="82"/>
        <v>0</v>
      </c>
    </row>
    <row r="898" spans="2:13" ht="15.75" outlineLevel="4">
      <c r="B898" s="529"/>
      <c r="E898" s="528"/>
      <c r="F898" s="527"/>
      <c r="G898" s="526" t="str">
        <f t="shared" si="83"/>
        <v xml:space="preserve">C1090.90 </v>
      </c>
      <c r="H898" s="530" t="s">
        <v>1225</v>
      </c>
      <c r="I898" s="524" t="s">
        <v>1226</v>
      </c>
      <c r="J898" s="571"/>
      <c r="K898" s="571"/>
      <c r="L898" s="570"/>
      <c r="M898" s="521">
        <f t="shared" si="82"/>
        <v>0</v>
      </c>
    </row>
    <row r="899" spans="2:13" ht="15.75" outlineLevel="4">
      <c r="B899" s="529"/>
      <c r="E899" s="528"/>
      <c r="F899" s="527"/>
      <c r="G899" s="526" t="str">
        <f t="shared" si="83"/>
        <v xml:space="preserve">C1090.90 </v>
      </c>
      <c r="H899" s="530" t="s">
        <v>1227</v>
      </c>
      <c r="I899" s="524" t="s">
        <v>1228</v>
      </c>
      <c r="J899" s="571"/>
      <c r="K899" s="571"/>
      <c r="L899" s="570"/>
      <c r="M899" s="521">
        <f t="shared" si="82"/>
        <v>0</v>
      </c>
    </row>
    <row r="900" spans="2:13" ht="15.75" outlineLevel="4">
      <c r="B900" s="529"/>
      <c r="E900" s="528"/>
      <c r="F900" s="527"/>
      <c r="G900" s="526" t="str">
        <f t="shared" si="83"/>
        <v xml:space="preserve">C1090.90 </v>
      </c>
      <c r="H900" s="530" t="s">
        <v>1229</v>
      </c>
      <c r="I900" s="524" t="s">
        <v>1230</v>
      </c>
      <c r="J900" s="571"/>
      <c r="K900" s="571"/>
      <c r="L900" s="570"/>
      <c r="M900" s="521">
        <f t="shared" si="82"/>
        <v>0</v>
      </c>
    </row>
    <row r="901" spans="2:13" s="553" customFormat="1" ht="19.5" customHeight="1" outlineLevel="1">
      <c r="B901" s="569"/>
      <c r="C901" s="568" t="s">
        <v>1231</v>
      </c>
      <c r="D901" s="568" t="s">
        <v>1232</v>
      </c>
      <c r="E901" s="568"/>
      <c r="F901" s="568"/>
      <c r="G901" s="567"/>
      <c r="H901" s="566" t="s">
        <v>85</v>
      </c>
      <c r="I901" s="565" t="s">
        <v>85</v>
      </c>
      <c r="J901" s="564"/>
      <c r="K901" s="564"/>
      <c r="L901" s="563" t="str">
        <f>IF(J901&lt;&gt;0,SUMIF(D:D,"C20*",M:M)/J901,"")</f>
        <v/>
      </c>
      <c r="M901" s="562">
        <f>IF(J901="",SUMIF(D:D,"C20*",M:M),J901*L901)</f>
        <v>0</v>
      </c>
    </row>
    <row r="902" spans="2:13" s="553" customFormat="1" ht="17.25" customHeight="1" outlineLevel="2">
      <c r="B902" s="561"/>
      <c r="C902" s="560"/>
      <c r="D902" s="560" t="s">
        <v>1233</v>
      </c>
      <c r="E902" s="560" t="s">
        <v>1234</v>
      </c>
      <c r="F902" s="560"/>
      <c r="G902" s="559"/>
      <c r="H902" s="558" t="s">
        <v>85</v>
      </c>
      <c r="I902" s="557" t="s">
        <v>1235</v>
      </c>
      <c r="J902" s="556"/>
      <c r="K902" s="556"/>
      <c r="L902" s="555" t="str">
        <f>IF(J902&lt;&gt;0,SUMIF(E:E,"C2010*",M:M)/J902,"")</f>
        <v/>
      </c>
      <c r="M902" s="554">
        <f>IF(J902="",SUMIF(E:E,"C2010*",M:M),L902*J902)</f>
        <v>0</v>
      </c>
    </row>
    <row r="903" spans="2:13" ht="15.75" outlineLevel="3">
      <c r="B903" s="529"/>
      <c r="E903" s="538" t="s">
        <v>1236</v>
      </c>
      <c r="F903" s="537" t="s">
        <v>1237</v>
      </c>
      <c r="G903" s="536"/>
      <c r="H903" s="535" t="s">
        <v>85</v>
      </c>
      <c r="I903" s="534" t="s">
        <v>85</v>
      </c>
      <c r="J903" s="533"/>
      <c r="K903" s="533"/>
      <c r="L903" s="532" t="str">
        <f>IF(J903&lt;&gt;0,SUMIF(G:G,E903,M:M)/J903,"")</f>
        <v/>
      </c>
      <c r="M903" s="531">
        <f>IF(J903="",SUMIF(G:G,E903,M:M),J903*L903)</f>
        <v>0</v>
      </c>
    </row>
    <row r="904" spans="2:13" ht="15.75" outlineLevel="4">
      <c r="B904" s="529"/>
      <c r="E904" s="547"/>
      <c r="F904" s="546"/>
      <c r="G904" s="545" t="str">
        <f>E903</f>
        <v xml:space="preserve">C2010.10 </v>
      </c>
      <c r="H904" s="544" t="s">
        <v>1238</v>
      </c>
      <c r="I904" s="543" t="s">
        <v>1239</v>
      </c>
      <c r="J904" s="552"/>
      <c r="K904" s="552"/>
      <c r="L904" s="551"/>
      <c r="M904" s="540">
        <f>J904*L904</f>
        <v>0</v>
      </c>
    </row>
    <row r="905" spans="2:13" ht="15.75" outlineLevel="3">
      <c r="B905" s="529"/>
      <c r="E905" s="538" t="s">
        <v>1240</v>
      </c>
      <c r="F905" s="537" t="s">
        <v>1241</v>
      </c>
      <c r="G905" s="536"/>
      <c r="H905" s="535" t="s">
        <v>85</v>
      </c>
      <c r="I905" s="534" t="s">
        <v>85</v>
      </c>
      <c r="J905" s="533"/>
      <c r="K905" s="533"/>
      <c r="L905" s="532" t="str">
        <f>IF(J905&lt;&gt;0,SUMIF(G:G,E905,M:M)/J905,"")</f>
        <v/>
      </c>
      <c r="M905" s="531">
        <f>IF(J905="",SUMIF(G:G,E905,M:M),J905*L905)</f>
        <v>0</v>
      </c>
    </row>
    <row r="906" spans="2:13" ht="15.75" outlineLevel="4">
      <c r="B906" s="529"/>
      <c r="E906" s="547"/>
      <c r="F906" s="546"/>
      <c r="G906" s="545" t="str">
        <f>E905</f>
        <v xml:space="preserve">C2010.20 </v>
      </c>
      <c r="H906" s="544" t="s">
        <v>1242</v>
      </c>
      <c r="I906" s="543" t="s">
        <v>1243</v>
      </c>
      <c r="J906" s="552"/>
      <c r="K906" s="552"/>
      <c r="L906" s="551"/>
      <c r="M906" s="540">
        <f>J906*L906</f>
        <v>0</v>
      </c>
    </row>
    <row r="907" spans="2:13" ht="15.75" outlineLevel="4">
      <c r="B907" s="529"/>
      <c r="E907" s="547"/>
      <c r="F907" s="546"/>
      <c r="G907" s="545" t="str">
        <f>G906</f>
        <v xml:space="preserve">C2010.20 </v>
      </c>
      <c r="H907" s="550" t="s">
        <v>1244</v>
      </c>
      <c r="I907" s="543" t="s">
        <v>1245</v>
      </c>
      <c r="J907" s="552"/>
      <c r="K907" s="552"/>
      <c r="L907" s="551"/>
      <c r="M907" s="540">
        <f>J907*L907</f>
        <v>0</v>
      </c>
    </row>
    <row r="908" spans="2:13" ht="15.75" outlineLevel="4">
      <c r="B908" s="529"/>
      <c r="E908" s="547"/>
      <c r="F908" s="546"/>
      <c r="G908" s="545" t="str">
        <f>G907</f>
        <v xml:space="preserve">C2010.20 </v>
      </c>
      <c r="H908" s="550" t="s">
        <v>1246</v>
      </c>
      <c r="I908" s="543" t="s">
        <v>1247</v>
      </c>
      <c r="J908" s="552"/>
      <c r="K908" s="552"/>
      <c r="L908" s="551"/>
      <c r="M908" s="540">
        <f>J908*L908</f>
        <v>0</v>
      </c>
    </row>
    <row r="909" spans="2:13" ht="15.75" outlineLevel="4">
      <c r="B909" s="529"/>
      <c r="E909" s="547"/>
      <c r="F909" s="546"/>
      <c r="G909" s="545" t="str">
        <f>G908</f>
        <v xml:space="preserve">C2010.20 </v>
      </c>
      <c r="H909" s="544" t="s">
        <v>1248</v>
      </c>
      <c r="I909" s="543" t="s">
        <v>1249</v>
      </c>
      <c r="J909" s="552"/>
      <c r="K909" s="552"/>
      <c r="L909" s="551"/>
      <c r="M909" s="540">
        <f>J909*L909</f>
        <v>0</v>
      </c>
    </row>
    <row r="910" spans="2:13" ht="15.75" outlineLevel="4">
      <c r="B910" s="529"/>
      <c r="E910" s="547"/>
      <c r="F910" s="546"/>
      <c r="G910" s="545" t="str">
        <f>G909</f>
        <v xml:space="preserve">C2010.20 </v>
      </c>
      <c r="H910" s="544" t="s">
        <v>1250</v>
      </c>
      <c r="I910" s="543" t="s">
        <v>1251</v>
      </c>
      <c r="J910" s="552"/>
      <c r="K910" s="552"/>
      <c r="L910" s="551"/>
      <c r="M910" s="540">
        <f>J910*L910</f>
        <v>0</v>
      </c>
    </row>
    <row r="911" spans="2:13" ht="15.75" outlineLevel="3">
      <c r="B911" s="529"/>
      <c r="E911" s="538" t="s">
        <v>1252</v>
      </c>
      <c r="F911" s="537" t="s">
        <v>1253</v>
      </c>
      <c r="G911" s="536"/>
      <c r="H911" s="535" t="s">
        <v>85</v>
      </c>
      <c r="I911" s="534" t="s">
        <v>85</v>
      </c>
      <c r="J911" s="533"/>
      <c r="K911" s="533"/>
      <c r="L911" s="532" t="str">
        <f>IF(J911&lt;&gt;0,SUMIF(G:G,E911,M:M)/J911,"")</f>
        <v/>
      </c>
      <c r="M911" s="531">
        <f>IF(J911="",SUMIF(G:G,E911,M:M),J911*L911)</f>
        <v>0</v>
      </c>
    </row>
    <row r="912" spans="2:13" ht="15.75" outlineLevel="4">
      <c r="B912" s="529"/>
      <c r="E912" s="547"/>
      <c r="F912" s="546"/>
      <c r="G912" s="545" t="str">
        <f>E911</f>
        <v xml:space="preserve">C2010.30 </v>
      </c>
      <c r="H912" s="544" t="s">
        <v>1254</v>
      </c>
      <c r="I912" s="543" t="s">
        <v>1255</v>
      </c>
      <c r="J912" s="552"/>
      <c r="K912" s="552"/>
      <c r="L912" s="551"/>
      <c r="M912" s="540">
        <f>J912*L912</f>
        <v>0</v>
      </c>
    </row>
    <row r="913" spans="2:13" ht="15.75" outlineLevel="4">
      <c r="B913" s="529"/>
      <c r="E913" s="547"/>
      <c r="F913" s="546"/>
      <c r="G913" s="545" t="str">
        <f>G912</f>
        <v xml:space="preserve">C2010.30 </v>
      </c>
      <c r="H913" s="544" t="s">
        <v>1256</v>
      </c>
      <c r="I913" s="543" t="s">
        <v>1257</v>
      </c>
      <c r="J913" s="552"/>
      <c r="K913" s="552"/>
      <c r="L913" s="551"/>
      <c r="M913" s="540">
        <f>J913*L913</f>
        <v>0</v>
      </c>
    </row>
    <row r="914" spans="2:13" ht="15.75" outlineLevel="3">
      <c r="B914" s="529"/>
      <c r="E914" s="538" t="s">
        <v>1258</v>
      </c>
      <c r="F914" s="537" t="s">
        <v>1259</v>
      </c>
      <c r="G914" s="536"/>
      <c r="H914" s="535" t="s">
        <v>85</v>
      </c>
      <c r="I914" s="534" t="s">
        <v>85</v>
      </c>
      <c r="J914" s="533"/>
      <c r="K914" s="533"/>
      <c r="L914" s="532" t="str">
        <f>IF(J914&lt;&gt;0,SUMIF(G:G,E914,M:M)/J914,"")</f>
        <v/>
      </c>
      <c r="M914" s="531">
        <f>IF(J914="",SUMIF(G:G,E914,M:M),J914*L914)</f>
        <v>0</v>
      </c>
    </row>
    <row r="915" spans="2:13" ht="15.75" outlineLevel="4">
      <c r="B915" s="529"/>
      <c r="E915" s="547"/>
      <c r="F915" s="546"/>
      <c r="G915" s="545" t="str">
        <f>E914</f>
        <v xml:space="preserve">C2010.35 </v>
      </c>
      <c r="H915" s="544" t="s">
        <v>1260</v>
      </c>
      <c r="I915" s="543" t="s">
        <v>1261</v>
      </c>
      <c r="J915" s="552"/>
      <c r="K915" s="552"/>
      <c r="L915" s="551"/>
      <c r="M915" s="540">
        <f>J915*L915</f>
        <v>0</v>
      </c>
    </row>
    <row r="916" spans="2:13" ht="15.75" outlineLevel="3">
      <c r="B916" s="529"/>
      <c r="E916" s="538" t="s">
        <v>1262</v>
      </c>
      <c r="F916" s="537" t="s">
        <v>1263</v>
      </c>
      <c r="G916" s="536"/>
      <c r="H916" s="535" t="s">
        <v>85</v>
      </c>
      <c r="I916" s="534" t="s">
        <v>85</v>
      </c>
      <c r="J916" s="533"/>
      <c r="K916" s="533"/>
      <c r="L916" s="532" t="str">
        <f>IF(J916&lt;&gt;0,SUMIF(G:G,E916,M:M)/J916,"")</f>
        <v/>
      </c>
      <c r="M916" s="531">
        <f>IF(J916="",SUMIF(G:G,E916,M:M),J916*L916)</f>
        <v>0</v>
      </c>
    </row>
    <row r="917" spans="2:13" ht="15.75" outlineLevel="4">
      <c r="B917" s="529"/>
      <c r="E917" s="547"/>
      <c r="F917" s="546"/>
      <c r="G917" s="545" t="str">
        <f>E916</f>
        <v xml:space="preserve">C2010.50 </v>
      </c>
      <c r="H917" s="544" t="s">
        <v>1264</v>
      </c>
      <c r="I917" s="543" t="s">
        <v>1265</v>
      </c>
      <c r="J917" s="552"/>
      <c r="K917" s="552"/>
      <c r="L917" s="551"/>
      <c r="M917" s="540">
        <f>J917*L917</f>
        <v>0</v>
      </c>
    </row>
    <row r="918" spans="2:13" ht="15.75" outlineLevel="3">
      <c r="B918" s="529"/>
      <c r="E918" s="538" t="s">
        <v>1266</v>
      </c>
      <c r="F918" s="537" t="s">
        <v>1267</v>
      </c>
      <c r="G918" s="536"/>
      <c r="H918" s="535" t="s">
        <v>85</v>
      </c>
      <c r="I918" s="534" t="s">
        <v>85</v>
      </c>
      <c r="J918" s="533"/>
      <c r="K918" s="533"/>
      <c r="L918" s="532" t="str">
        <f>IF(J918&lt;&gt;0,SUMIF(G:G,E918,M:M)/J918,"")</f>
        <v/>
      </c>
      <c r="M918" s="531">
        <f>IF(J918="",SUMIF(G:G,E918,M:M),J918*L918)</f>
        <v>0</v>
      </c>
    </row>
    <row r="919" spans="2:13" ht="15.75" outlineLevel="4">
      <c r="B919" s="529"/>
      <c r="E919" s="547"/>
      <c r="F919" s="546"/>
      <c r="G919" s="545" t="str">
        <f>E918</f>
        <v xml:space="preserve">C2010.60 </v>
      </c>
      <c r="H919" s="544" t="s">
        <v>1268</v>
      </c>
      <c r="I919" s="543" t="s">
        <v>1269</v>
      </c>
      <c r="J919" s="552"/>
      <c r="K919" s="552"/>
      <c r="L919" s="551"/>
      <c r="M919" s="540">
        <f>J919*L919</f>
        <v>0</v>
      </c>
    </row>
    <row r="920" spans="2:13" ht="15.75" outlineLevel="4">
      <c r="B920" s="529"/>
      <c r="E920" s="547"/>
      <c r="F920" s="546"/>
      <c r="G920" s="545" t="str">
        <f>G919</f>
        <v xml:space="preserve">C2010.60 </v>
      </c>
      <c r="H920" s="544" t="s">
        <v>1270</v>
      </c>
      <c r="I920" s="543" t="s">
        <v>1271</v>
      </c>
      <c r="J920" s="552"/>
      <c r="K920" s="552"/>
      <c r="L920" s="551"/>
      <c r="M920" s="540">
        <f>J920*L920</f>
        <v>0</v>
      </c>
    </row>
    <row r="921" spans="2:13" ht="15.75" outlineLevel="4">
      <c r="B921" s="529"/>
      <c r="E921" s="547"/>
      <c r="F921" s="546"/>
      <c r="G921" s="545" t="str">
        <f>G920</f>
        <v xml:space="preserve">C2010.60 </v>
      </c>
      <c r="H921" s="544" t="s">
        <v>1272</v>
      </c>
      <c r="I921" s="543" t="s">
        <v>1273</v>
      </c>
      <c r="J921" s="552"/>
      <c r="K921" s="552"/>
      <c r="L921" s="551"/>
      <c r="M921" s="540">
        <f>J921*L921</f>
        <v>0</v>
      </c>
    </row>
    <row r="922" spans="2:13" ht="15.75" outlineLevel="4">
      <c r="B922" s="529"/>
      <c r="E922" s="547"/>
      <c r="F922" s="546"/>
      <c r="G922" s="545" t="str">
        <f>G921</f>
        <v xml:space="preserve">C2010.60 </v>
      </c>
      <c r="H922" s="544" t="s">
        <v>1274</v>
      </c>
      <c r="I922" s="543" t="s">
        <v>1275</v>
      </c>
      <c r="J922" s="552"/>
      <c r="K922" s="552"/>
      <c r="L922" s="551"/>
      <c r="M922" s="540">
        <f>J922*L922</f>
        <v>0</v>
      </c>
    </row>
    <row r="923" spans="2:13" ht="15.75" outlineLevel="3">
      <c r="B923" s="529"/>
      <c r="E923" s="538" t="s">
        <v>1276</v>
      </c>
      <c r="F923" s="537" t="s">
        <v>1277</v>
      </c>
      <c r="G923" s="536"/>
      <c r="H923" s="535" t="s">
        <v>85</v>
      </c>
      <c r="I923" s="534" t="s">
        <v>85</v>
      </c>
      <c r="J923" s="533"/>
      <c r="K923" s="533"/>
      <c r="L923" s="532" t="str">
        <f>IF(J923&lt;&gt;0,SUMIF(G:G,E923,M:M)/J923,"")</f>
        <v/>
      </c>
      <c r="M923" s="531">
        <f>IF(J923="",SUMIF(G:G,E923,M:M),J923*L923)</f>
        <v>0</v>
      </c>
    </row>
    <row r="924" spans="2:13" ht="15.75" outlineLevel="4">
      <c r="B924" s="529"/>
      <c r="E924" s="547"/>
      <c r="F924" s="546"/>
      <c r="G924" s="545" t="str">
        <f>E923</f>
        <v xml:space="preserve">C2010.70 </v>
      </c>
      <c r="H924" s="544" t="s">
        <v>1278</v>
      </c>
      <c r="I924" s="543" t="s">
        <v>475</v>
      </c>
      <c r="J924" s="552"/>
      <c r="K924" s="552"/>
      <c r="L924" s="551"/>
      <c r="M924" s="540">
        <f>J924*L924</f>
        <v>0</v>
      </c>
    </row>
    <row r="925" spans="2:13" ht="15.75" outlineLevel="3">
      <c r="B925" s="529"/>
      <c r="E925" s="538" t="s">
        <v>1279</v>
      </c>
      <c r="F925" s="537" t="s">
        <v>1280</v>
      </c>
      <c r="G925" s="536"/>
      <c r="H925" s="535" t="s">
        <v>85</v>
      </c>
      <c r="I925" s="534" t="s">
        <v>85</v>
      </c>
      <c r="J925" s="533"/>
      <c r="K925" s="533"/>
      <c r="L925" s="532" t="str">
        <f>IF(J925&lt;&gt;0,SUMIF(G:G,E925,M:M)/J925,"")</f>
        <v/>
      </c>
      <c r="M925" s="531">
        <f>IF(J925="",SUMIF(G:G,E925,M:M),J925*L925)</f>
        <v>0</v>
      </c>
    </row>
    <row r="926" spans="2:13" ht="15.75" outlineLevel="4">
      <c r="B926" s="529"/>
      <c r="E926" s="547"/>
      <c r="F926" s="546"/>
      <c r="G926" s="545" t="str">
        <f>E925</f>
        <v xml:space="preserve">C2010.80 </v>
      </c>
      <c r="H926" s="544" t="s">
        <v>1281</v>
      </c>
      <c r="I926" s="543" t="s">
        <v>1282</v>
      </c>
      <c r="J926" s="552"/>
      <c r="K926" s="552"/>
      <c r="L926" s="551"/>
      <c r="M926" s="540">
        <f>J926*L926</f>
        <v>0</v>
      </c>
    </row>
    <row r="927" spans="2:13" ht="15.75" outlineLevel="4">
      <c r="B927" s="529"/>
      <c r="E927" s="547"/>
      <c r="F927" s="546"/>
      <c r="G927" s="545" t="str">
        <f>G926</f>
        <v xml:space="preserve">C2010.80 </v>
      </c>
      <c r="H927" s="544" t="s">
        <v>1283</v>
      </c>
      <c r="I927" s="543" t="s">
        <v>1284</v>
      </c>
      <c r="J927" s="552"/>
      <c r="K927" s="552"/>
      <c r="L927" s="551"/>
      <c r="M927" s="540">
        <f>J927*L927</f>
        <v>0</v>
      </c>
    </row>
    <row r="928" spans="2:13" ht="15.75" outlineLevel="4">
      <c r="B928" s="529"/>
      <c r="E928" s="547"/>
      <c r="F928" s="546"/>
      <c r="G928" s="545" t="str">
        <f>G927</f>
        <v xml:space="preserve">C2010.80 </v>
      </c>
      <c r="H928" s="550" t="s">
        <v>1285</v>
      </c>
      <c r="I928" s="543" t="s">
        <v>1286</v>
      </c>
      <c r="J928" s="552"/>
      <c r="K928" s="552"/>
      <c r="L928" s="551"/>
      <c r="M928" s="540">
        <f>J928*L928</f>
        <v>0</v>
      </c>
    </row>
    <row r="929" spans="2:13" ht="15.75" outlineLevel="3">
      <c r="B929" s="529"/>
      <c r="E929" s="538" t="s">
        <v>1287</v>
      </c>
      <c r="F929" s="537" t="s">
        <v>1288</v>
      </c>
      <c r="G929" s="536"/>
      <c r="H929" s="535" t="s">
        <v>85</v>
      </c>
      <c r="I929" s="534" t="s">
        <v>85</v>
      </c>
      <c r="J929" s="533"/>
      <c r="K929" s="533"/>
      <c r="L929" s="532" t="str">
        <f>IF(J929&lt;&gt;0,SUMIF(G:G,E929,M:M)/J929,"")</f>
        <v/>
      </c>
      <c r="M929" s="531">
        <f>IF(J929="",SUMIF(G:G,E929,M:M),J929*L929)</f>
        <v>0</v>
      </c>
    </row>
    <row r="930" spans="2:13" ht="15.75" outlineLevel="4">
      <c r="B930" s="529"/>
      <c r="E930" s="528"/>
      <c r="F930" s="527"/>
      <c r="G930" s="526" t="str">
        <f>E929</f>
        <v xml:space="preserve">C2010.90 </v>
      </c>
      <c r="H930" s="530" t="s">
        <v>1289</v>
      </c>
      <c r="I930" s="524" t="s">
        <v>1290</v>
      </c>
      <c r="J930" s="571"/>
      <c r="K930" s="571"/>
      <c r="L930" s="570"/>
      <c r="M930" s="521">
        <f>J930*L930</f>
        <v>0</v>
      </c>
    </row>
    <row r="931" spans="2:13" ht="15.75" outlineLevel="4">
      <c r="B931" s="529"/>
      <c r="E931" s="528"/>
      <c r="F931" s="527"/>
      <c r="G931" s="526" t="str">
        <f>G930</f>
        <v xml:space="preserve">C2010.90 </v>
      </c>
      <c r="H931" s="530" t="s">
        <v>1291</v>
      </c>
      <c r="I931" s="524" t="s">
        <v>1292</v>
      </c>
      <c r="J931" s="571"/>
      <c r="K931" s="571"/>
      <c r="L931" s="570"/>
      <c r="M931" s="521">
        <f>J931*L931</f>
        <v>0</v>
      </c>
    </row>
    <row r="932" spans="2:13" s="553" customFormat="1" ht="17.25" customHeight="1" outlineLevel="2">
      <c r="B932" s="561"/>
      <c r="C932" s="560"/>
      <c r="D932" s="560" t="s">
        <v>1293</v>
      </c>
      <c r="E932" s="560" t="s">
        <v>1294</v>
      </c>
      <c r="F932" s="560"/>
      <c r="G932" s="559"/>
      <c r="H932" s="558" t="s">
        <v>85</v>
      </c>
      <c r="I932" s="557" t="s">
        <v>85</v>
      </c>
      <c r="J932" s="556"/>
      <c r="K932" s="556"/>
      <c r="L932" s="555" t="str">
        <f>IF(J932&lt;&gt;0,SUMIF(E:E,"C2020*",M:M)/J932,"")</f>
        <v/>
      </c>
      <c r="M932" s="554">
        <f>IF(J932="",SUMIF(E:E,"C2020*",M:M),L932*J932)</f>
        <v>0</v>
      </c>
    </row>
    <row r="933" spans="2:13" ht="15.75" outlineLevel="3">
      <c r="B933" s="529"/>
      <c r="E933" s="538" t="s">
        <v>1295</v>
      </c>
      <c r="F933" s="537" t="s">
        <v>1294</v>
      </c>
      <c r="G933" s="536"/>
      <c r="H933" s="535"/>
      <c r="I933" s="534"/>
      <c r="J933" s="533"/>
      <c r="K933" s="533"/>
      <c r="L933" s="532" t="str">
        <f>IF(J933&lt;&gt;0,SUMIF(G:G,E933,M:M)/J933,"")</f>
        <v/>
      </c>
      <c r="M933" s="531">
        <f>IF(J933="",SUMIF(G:G,E933,M:M),J933*L933)</f>
        <v>0</v>
      </c>
    </row>
    <row r="934" spans="2:13" ht="15.75" outlineLevel="4">
      <c r="B934" s="529"/>
      <c r="E934" s="528"/>
      <c r="F934" s="527"/>
      <c r="G934" s="526" t="str">
        <f>E933</f>
        <v>C2020.10</v>
      </c>
      <c r="H934" s="530" t="s">
        <v>689</v>
      </c>
      <c r="I934" s="524" t="s">
        <v>690</v>
      </c>
      <c r="J934" s="571"/>
      <c r="K934" s="571"/>
      <c r="L934" s="570"/>
      <c r="M934" s="521">
        <f t="shared" ref="M934:M942" si="84">J934*L934</f>
        <v>0</v>
      </c>
    </row>
    <row r="935" spans="2:13" ht="15.75" outlineLevel="4">
      <c r="B935" s="529"/>
      <c r="E935" s="528"/>
      <c r="F935" s="527"/>
      <c r="G935" s="526" t="str">
        <f t="shared" ref="G935:G942" si="85">G934</f>
        <v>C2020.10</v>
      </c>
      <c r="H935" s="530" t="s">
        <v>691</v>
      </c>
      <c r="I935" s="524" t="s">
        <v>692</v>
      </c>
      <c r="J935" s="571"/>
      <c r="K935" s="571"/>
      <c r="L935" s="570"/>
      <c r="M935" s="521">
        <f t="shared" si="84"/>
        <v>0</v>
      </c>
    </row>
    <row r="936" spans="2:13" ht="15.75" outlineLevel="4">
      <c r="B936" s="529"/>
      <c r="E936" s="528"/>
      <c r="F936" s="527"/>
      <c r="G936" s="526" t="str">
        <f t="shared" si="85"/>
        <v>C2020.10</v>
      </c>
      <c r="H936" s="530" t="s">
        <v>693</v>
      </c>
      <c r="I936" s="524" t="s">
        <v>694</v>
      </c>
      <c r="J936" s="571"/>
      <c r="K936" s="571"/>
      <c r="L936" s="570"/>
      <c r="M936" s="521">
        <f t="shared" si="84"/>
        <v>0</v>
      </c>
    </row>
    <row r="937" spans="2:13" ht="15.75" outlineLevel="4">
      <c r="B937" s="529"/>
      <c r="E937" s="528"/>
      <c r="F937" s="527"/>
      <c r="G937" s="526" t="str">
        <f t="shared" si="85"/>
        <v>C2020.10</v>
      </c>
      <c r="H937" s="530" t="s">
        <v>664</v>
      </c>
      <c r="I937" s="524" t="s">
        <v>665</v>
      </c>
      <c r="J937" s="571"/>
      <c r="K937" s="571"/>
      <c r="L937" s="570"/>
      <c r="M937" s="521">
        <f t="shared" si="84"/>
        <v>0</v>
      </c>
    </row>
    <row r="938" spans="2:13" ht="15.75" outlineLevel="4">
      <c r="B938" s="529"/>
      <c r="E938" s="528"/>
      <c r="F938" s="527"/>
      <c r="G938" s="526" t="str">
        <f t="shared" si="85"/>
        <v>C2020.10</v>
      </c>
      <c r="H938" s="530" t="s">
        <v>695</v>
      </c>
      <c r="I938" s="524" t="s">
        <v>696</v>
      </c>
      <c r="J938" s="571"/>
      <c r="K938" s="571"/>
      <c r="L938" s="570"/>
      <c r="M938" s="521">
        <f t="shared" si="84"/>
        <v>0</v>
      </c>
    </row>
    <row r="939" spans="2:13" ht="15.75" outlineLevel="4">
      <c r="B939" s="529"/>
      <c r="E939" s="528"/>
      <c r="F939" s="527"/>
      <c r="G939" s="526" t="str">
        <f t="shared" si="85"/>
        <v>C2020.10</v>
      </c>
      <c r="H939" s="530" t="s">
        <v>668</v>
      </c>
      <c r="I939" s="524" t="s">
        <v>669</v>
      </c>
      <c r="J939" s="571"/>
      <c r="K939" s="571"/>
      <c r="L939" s="570"/>
      <c r="M939" s="521">
        <f t="shared" si="84"/>
        <v>0</v>
      </c>
    </row>
    <row r="940" spans="2:13" ht="15.75" outlineLevel="4">
      <c r="B940" s="529"/>
      <c r="E940" s="528"/>
      <c r="F940" s="527"/>
      <c r="G940" s="526" t="str">
        <f t="shared" si="85"/>
        <v>C2020.10</v>
      </c>
      <c r="H940" s="525" t="s">
        <v>697</v>
      </c>
      <c r="I940" s="524" t="s">
        <v>459</v>
      </c>
      <c r="J940" s="571"/>
      <c r="K940" s="571"/>
      <c r="L940" s="570"/>
      <c r="M940" s="521">
        <f t="shared" si="84"/>
        <v>0</v>
      </c>
    </row>
    <row r="941" spans="2:13" ht="15.75" outlineLevel="4">
      <c r="B941" s="529"/>
      <c r="E941" s="528"/>
      <c r="F941" s="527"/>
      <c r="G941" s="526" t="str">
        <f t="shared" si="85"/>
        <v>C2020.10</v>
      </c>
      <c r="H941" s="530" t="s">
        <v>670</v>
      </c>
      <c r="I941" s="524" t="s">
        <v>671</v>
      </c>
      <c r="J941" s="571"/>
      <c r="K941" s="571"/>
      <c r="L941" s="570"/>
      <c r="M941" s="521">
        <f t="shared" si="84"/>
        <v>0</v>
      </c>
    </row>
    <row r="942" spans="2:13" ht="15.75" outlineLevel="4">
      <c r="B942" s="529"/>
      <c r="E942" s="528"/>
      <c r="F942" s="527"/>
      <c r="G942" s="526" t="str">
        <f t="shared" si="85"/>
        <v>C2020.10</v>
      </c>
      <c r="H942" s="530" t="s">
        <v>698</v>
      </c>
      <c r="I942" s="524" t="s">
        <v>699</v>
      </c>
      <c r="J942" s="571"/>
      <c r="K942" s="571"/>
      <c r="L942" s="570"/>
      <c r="M942" s="521">
        <f t="shared" si="84"/>
        <v>0</v>
      </c>
    </row>
    <row r="943" spans="2:13" s="553" customFormat="1" ht="17.25" customHeight="1" outlineLevel="2">
      <c r="B943" s="561"/>
      <c r="C943" s="560"/>
      <c r="D943" s="560" t="s">
        <v>1296</v>
      </c>
      <c r="E943" s="560" t="s">
        <v>1297</v>
      </c>
      <c r="F943" s="560"/>
      <c r="G943" s="559"/>
      <c r="H943" s="558" t="s">
        <v>85</v>
      </c>
      <c r="I943" s="557" t="s">
        <v>1298</v>
      </c>
      <c r="J943" s="556"/>
      <c r="K943" s="556"/>
      <c r="L943" s="555" t="str">
        <f>IF(J943&lt;&gt;0,SUMIF(E:E,"C2030*",M:M)/J943,"")</f>
        <v/>
      </c>
      <c r="M943" s="554">
        <f>IF(J943="",SUMIF(E:E,"C2030*",M:M),L943*J943)</f>
        <v>0</v>
      </c>
    </row>
    <row r="944" spans="2:13" ht="15.75" outlineLevel="3">
      <c r="B944" s="529"/>
      <c r="E944" s="538" t="s">
        <v>1299</v>
      </c>
      <c r="F944" s="537" t="s">
        <v>1300</v>
      </c>
      <c r="G944" s="536"/>
      <c r="H944" s="535" t="s">
        <v>85</v>
      </c>
      <c r="I944" s="534" t="s">
        <v>85</v>
      </c>
      <c r="J944" s="533"/>
      <c r="K944" s="533"/>
      <c r="L944" s="532" t="str">
        <f>IF(J944&lt;&gt;0,SUMIF(G:G,E944,M:M)/J944,"")</f>
        <v/>
      </c>
      <c r="M944" s="531">
        <f>IF(J944="",SUMIF(G:G,E944,M:M),J944*L944)</f>
        <v>0</v>
      </c>
    </row>
    <row r="945" spans="2:13" ht="15.75" outlineLevel="4">
      <c r="B945" s="529"/>
      <c r="E945" s="547"/>
      <c r="F945" s="546"/>
      <c r="G945" s="545" t="str">
        <f>E944</f>
        <v xml:space="preserve">C2030.10 </v>
      </c>
      <c r="H945" s="544" t="s">
        <v>1301</v>
      </c>
      <c r="I945" s="543" t="s">
        <v>1302</v>
      </c>
      <c r="J945" s="552"/>
      <c r="K945" s="552"/>
      <c r="L945" s="551"/>
      <c r="M945" s="540">
        <f>J945*L945</f>
        <v>0</v>
      </c>
    </row>
    <row r="946" spans="2:13" ht="28.5" outlineLevel="4">
      <c r="B946" s="529"/>
      <c r="E946" s="547"/>
      <c r="F946" s="546"/>
      <c r="G946" s="545" t="str">
        <f>G945</f>
        <v xml:space="preserve">C2030.10 </v>
      </c>
      <c r="H946" s="550" t="s">
        <v>1303</v>
      </c>
      <c r="I946" s="543" t="s">
        <v>1304</v>
      </c>
      <c r="J946" s="552"/>
      <c r="K946" s="552"/>
      <c r="L946" s="551"/>
      <c r="M946" s="540">
        <f>J946*L946</f>
        <v>0</v>
      </c>
    </row>
    <row r="947" spans="2:13" ht="15.75" outlineLevel="3">
      <c r="B947" s="529"/>
      <c r="E947" s="538" t="s">
        <v>1305</v>
      </c>
      <c r="F947" s="537" t="s">
        <v>1306</v>
      </c>
      <c r="G947" s="536"/>
      <c r="H947" s="535" t="s">
        <v>85</v>
      </c>
      <c r="I947" s="534" t="s">
        <v>85</v>
      </c>
      <c r="J947" s="533"/>
      <c r="K947" s="533"/>
      <c r="L947" s="532" t="str">
        <f>IF(J947&lt;&gt;0,SUMIF(G:G,E947,M:M)/J947,"")</f>
        <v/>
      </c>
      <c r="M947" s="531">
        <f>IF(J947="",SUMIF(G:G,E947,M:M),J947*L947)</f>
        <v>0</v>
      </c>
    </row>
    <row r="948" spans="2:13" ht="15.75" outlineLevel="4">
      <c r="B948" s="529"/>
      <c r="E948" s="547"/>
      <c r="F948" s="546"/>
      <c r="G948" s="545" t="str">
        <f>E947</f>
        <v xml:space="preserve">C2030.20 </v>
      </c>
      <c r="H948" s="544" t="s">
        <v>1307</v>
      </c>
      <c r="I948" s="543" t="s">
        <v>1239</v>
      </c>
      <c r="J948" s="552"/>
      <c r="K948" s="552"/>
      <c r="L948" s="551"/>
      <c r="M948" s="540">
        <f>J948*L948</f>
        <v>0</v>
      </c>
    </row>
    <row r="949" spans="2:13" ht="15.75" outlineLevel="3">
      <c r="B949" s="529"/>
      <c r="E949" s="538" t="s">
        <v>1308</v>
      </c>
      <c r="F949" s="537" t="s">
        <v>1309</v>
      </c>
      <c r="G949" s="536"/>
      <c r="H949" s="535" t="s">
        <v>85</v>
      </c>
      <c r="I949" s="534" t="s">
        <v>85</v>
      </c>
      <c r="J949" s="533"/>
      <c r="K949" s="533"/>
      <c r="L949" s="532" t="str">
        <f>IF(J949&lt;&gt;0,SUMIF(G:G,E949,M:M)/J949,"")</f>
        <v/>
      </c>
      <c r="M949" s="531">
        <f>IF(J949="",SUMIF(G:G,E949,M:M),J949*L949)</f>
        <v>0</v>
      </c>
    </row>
    <row r="950" spans="2:13" ht="15.75" outlineLevel="4">
      <c r="B950" s="529"/>
      <c r="E950" s="547"/>
      <c r="F950" s="546"/>
      <c r="G950" s="545" t="str">
        <f>E949</f>
        <v xml:space="preserve">C2030.30 </v>
      </c>
      <c r="H950" s="544" t="s">
        <v>1310</v>
      </c>
      <c r="I950" s="543" t="s">
        <v>1311</v>
      </c>
      <c r="J950" s="552"/>
      <c r="K950" s="552"/>
      <c r="L950" s="551"/>
      <c r="M950" s="540">
        <f t="shared" ref="M950:M961" si="86">J950*L950</f>
        <v>0</v>
      </c>
    </row>
    <row r="951" spans="2:13" ht="15.75" outlineLevel="4">
      <c r="B951" s="529"/>
      <c r="E951" s="547"/>
      <c r="F951" s="546"/>
      <c r="G951" s="545" t="str">
        <f t="shared" ref="G951:G961" si="87">G950</f>
        <v xml:space="preserve">C2030.30 </v>
      </c>
      <c r="H951" s="550" t="s">
        <v>1312</v>
      </c>
      <c r="I951" s="543" t="s">
        <v>85</v>
      </c>
      <c r="J951" s="552"/>
      <c r="K951" s="552"/>
      <c r="L951" s="551"/>
      <c r="M951" s="540">
        <f t="shared" si="86"/>
        <v>0</v>
      </c>
    </row>
    <row r="952" spans="2:13" ht="15.75" outlineLevel="4">
      <c r="B952" s="529"/>
      <c r="E952" s="547"/>
      <c r="F952" s="546"/>
      <c r="G952" s="545" t="str">
        <f t="shared" si="87"/>
        <v xml:space="preserve">C2030.30 </v>
      </c>
      <c r="H952" s="550" t="s">
        <v>1313</v>
      </c>
      <c r="I952" s="543" t="s">
        <v>1314</v>
      </c>
      <c r="J952" s="552"/>
      <c r="K952" s="552"/>
      <c r="L952" s="551"/>
      <c r="M952" s="540">
        <f t="shared" si="86"/>
        <v>0</v>
      </c>
    </row>
    <row r="953" spans="2:13" ht="15.75" outlineLevel="4">
      <c r="B953" s="529"/>
      <c r="E953" s="547"/>
      <c r="F953" s="546"/>
      <c r="G953" s="545" t="str">
        <f t="shared" si="87"/>
        <v xml:space="preserve">C2030.30 </v>
      </c>
      <c r="H953" s="544" t="s">
        <v>1315</v>
      </c>
      <c r="I953" s="543" t="s">
        <v>1316</v>
      </c>
      <c r="J953" s="552"/>
      <c r="K953" s="552"/>
      <c r="L953" s="551"/>
      <c r="M953" s="540">
        <f t="shared" si="86"/>
        <v>0</v>
      </c>
    </row>
    <row r="954" spans="2:13" ht="15.75" outlineLevel="4">
      <c r="B954" s="529"/>
      <c r="E954" s="547"/>
      <c r="F954" s="546"/>
      <c r="G954" s="545" t="str">
        <f t="shared" si="87"/>
        <v xml:space="preserve">C2030.30 </v>
      </c>
      <c r="H954" s="544" t="s">
        <v>1317</v>
      </c>
      <c r="I954" s="543" t="s">
        <v>1318</v>
      </c>
      <c r="J954" s="552"/>
      <c r="K954" s="552"/>
      <c r="L954" s="551"/>
      <c r="M954" s="540">
        <f t="shared" si="86"/>
        <v>0</v>
      </c>
    </row>
    <row r="955" spans="2:13" ht="15.75" outlineLevel="4">
      <c r="B955" s="529"/>
      <c r="E955" s="547"/>
      <c r="F955" s="546"/>
      <c r="G955" s="545" t="str">
        <f t="shared" si="87"/>
        <v xml:space="preserve">C2030.30 </v>
      </c>
      <c r="H955" s="544" t="s">
        <v>1319</v>
      </c>
      <c r="I955" s="543" t="s">
        <v>85</v>
      </c>
      <c r="J955" s="552"/>
      <c r="K955" s="552"/>
      <c r="L955" s="551"/>
      <c r="M955" s="540">
        <f t="shared" si="86"/>
        <v>0</v>
      </c>
    </row>
    <row r="956" spans="2:13" ht="15.75" outlineLevel="4">
      <c r="B956" s="529"/>
      <c r="E956" s="547"/>
      <c r="F956" s="546"/>
      <c r="G956" s="545" t="str">
        <f t="shared" si="87"/>
        <v xml:space="preserve">C2030.30 </v>
      </c>
      <c r="H956" s="550" t="s">
        <v>1320</v>
      </c>
      <c r="I956" s="543" t="s">
        <v>1321</v>
      </c>
      <c r="J956" s="552"/>
      <c r="K956" s="552"/>
      <c r="L956" s="551"/>
      <c r="M956" s="540">
        <f t="shared" si="86"/>
        <v>0</v>
      </c>
    </row>
    <row r="957" spans="2:13" ht="15.75" outlineLevel="4">
      <c r="B957" s="529"/>
      <c r="E957" s="547"/>
      <c r="F957" s="546"/>
      <c r="G957" s="545" t="str">
        <f t="shared" si="87"/>
        <v xml:space="preserve">C2030.30 </v>
      </c>
      <c r="H957" s="550" t="s">
        <v>1322</v>
      </c>
      <c r="I957" s="543" t="s">
        <v>1323</v>
      </c>
      <c r="J957" s="552"/>
      <c r="K957" s="552"/>
      <c r="L957" s="551"/>
      <c r="M957" s="540">
        <f t="shared" si="86"/>
        <v>0</v>
      </c>
    </row>
    <row r="958" spans="2:13" ht="15.75" outlineLevel="4">
      <c r="B958" s="529"/>
      <c r="E958" s="547"/>
      <c r="F958" s="546"/>
      <c r="G958" s="545" t="str">
        <f t="shared" si="87"/>
        <v xml:space="preserve">C2030.30 </v>
      </c>
      <c r="H958" s="550" t="s">
        <v>1324</v>
      </c>
      <c r="I958" s="543" t="s">
        <v>1325</v>
      </c>
      <c r="J958" s="552"/>
      <c r="K958" s="552"/>
      <c r="L958" s="551"/>
      <c r="M958" s="540">
        <f t="shared" si="86"/>
        <v>0</v>
      </c>
    </row>
    <row r="959" spans="2:13" ht="15.75" outlineLevel="4">
      <c r="B959" s="529"/>
      <c r="E959" s="547"/>
      <c r="F959" s="546"/>
      <c r="G959" s="545" t="str">
        <f t="shared" si="87"/>
        <v xml:space="preserve">C2030.30 </v>
      </c>
      <c r="H959" s="544" t="s">
        <v>1326</v>
      </c>
      <c r="I959" s="543" t="s">
        <v>85</v>
      </c>
      <c r="J959" s="552"/>
      <c r="K959" s="552"/>
      <c r="L959" s="551"/>
      <c r="M959" s="540">
        <f t="shared" si="86"/>
        <v>0</v>
      </c>
    </row>
    <row r="960" spans="2:13" ht="28.5" outlineLevel="4">
      <c r="B960" s="529"/>
      <c r="E960" s="547"/>
      <c r="F960" s="546"/>
      <c r="G960" s="545" t="str">
        <f t="shared" si="87"/>
        <v xml:space="preserve">C2030.30 </v>
      </c>
      <c r="H960" s="550" t="s">
        <v>1327</v>
      </c>
      <c r="I960" s="543" t="s">
        <v>1328</v>
      </c>
      <c r="J960" s="552"/>
      <c r="K960" s="552"/>
      <c r="L960" s="551"/>
      <c r="M960" s="540">
        <f t="shared" si="86"/>
        <v>0</v>
      </c>
    </row>
    <row r="961" spans="2:13" ht="30.75" customHeight="1" outlineLevel="4">
      <c r="B961" s="529"/>
      <c r="E961" s="547"/>
      <c r="F961" s="546"/>
      <c r="G961" s="545" t="str">
        <f t="shared" si="87"/>
        <v xml:space="preserve">C2030.30 </v>
      </c>
      <c r="H961" s="550" t="s">
        <v>1329</v>
      </c>
      <c r="I961" s="543" t="s">
        <v>1330</v>
      </c>
      <c r="J961" s="552"/>
      <c r="K961" s="552"/>
      <c r="L961" s="551"/>
      <c r="M961" s="540">
        <f t="shared" si="86"/>
        <v>0</v>
      </c>
    </row>
    <row r="962" spans="2:13" ht="15.75" outlineLevel="3">
      <c r="B962" s="529"/>
      <c r="E962" s="538" t="s">
        <v>1331</v>
      </c>
      <c r="F962" s="537" t="s">
        <v>1332</v>
      </c>
      <c r="G962" s="536"/>
      <c r="H962" s="535" t="s">
        <v>85</v>
      </c>
      <c r="I962" s="534" t="s">
        <v>85</v>
      </c>
      <c r="J962" s="533"/>
      <c r="K962" s="533"/>
      <c r="L962" s="532" t="str">
        <f>IF(J962&lt;&gt;0,SUMIF(G:G,E962,M:M)/J962,"")</f>
        <v/>
      </c>
      <c r="M962" s="531">
        <f>IF(J962="",SUMIF(G:G,E962,M:M),J962*L962)</f>
        <v>0</v>
      </c>
    </row>
    <row r="963" spans="2:13" ht="15.75" outlineLevel="4">
      <c r="B963" s="529"/>
      <c r="E963" s="547"/>
      <c r="F963" s="546"/>
      <c r="G963" s="545" t="str">
        <f>E962</f>
        <v xml:space="preserve">C2030.40 </v>
      </c>
      <c r="H963" s="544" t="s">
        <v>1333</v>
      </c>
      <c r="I963" s="543" t="s">
        <v>1334</v>
      </c>
      <c r="J963" s="552"/>
      <c r="K963" s="552"/>
      <c r="L963" s="551"/>
      <c r="M963" s="540">
        <f>J963*L963</f>
        <v>0</v>
      </c>
    </row>
    <row r="964" spans="2:13" ht="15.75" outlineLevel="4">
      <c r="B964" s="529"/>
      <c r="E964" s="547"/>
      <c r="F964" s="546"/>
      <c r="G964" s="545" t="str">
        <f>G963</f>
        <v xml:space="preserve">C2030.40 </v>
      </c>
      <c r="H964" s="544" t="s">
        <v>1335</v>
      </c>
      <c r="I964" s="543" t="s">
        <v>1336</v>
      </c>
      <c r="J964" s="552"/>
      <c r="K964" s="552"/>
      <c r="L964" s="551"/>
      <c r="M964" s="540">
        <f>J964*L964</f>
        <v>0</v>
      </c>
    </row>
    <row r="965" spans="2:13" ht="15.75" outlineLevel="4">
      <c r="B965" s="529"/>
      <c r="E965" s="547"/>
      <c r="F965" s="546"/>
      <c r="G965" s="545" t="str">
        <f>G964</f>
        <v xml:space="preserve">C2030.40 </v>
      </c>
      <c r="H965" s="544" t="s">
        <v>1337</v>
      </c>
      <c r="I965" s="543" t="s">
        <v>1338</v>
      </c>
      <c r="J965" s="552"/>
      <c r="K965" s="552"/>
      <c r="L965" s="551"/>
      <c r="M965" s="540">
        <f>J965*L965</f>
        <v>0</v>
      </c>
    </row>
    <row r="966" spans="2:13" ht="15.75" outlineLevel="4">
      <c r="B966" s="529"/>
      <c r="E966" s="547"/>
      <c r="F966" s="546"/>
      <c r="G966" s="545" t="str">
        <f>G965</f>
        <v xml:space="preserve">C2030.40 </v>
      </c>
      <c r="H966" s="544" t="s">
        <v>1339</v>
      </c>
      <c r="I966" s="543" t="s">
        <v>1340</v>
      </c>
      <c r="J966" s="552"/>
      <c r="K966" s="552"/>
      <c r="L966" s="551"/>
      <c r="M966" s="540">
        <f>J966*L966</f>
        <v>0</v>
      </c>
    </row>
    <row r="967" spans="2:13" ht="15.75" outlineLevel="3">
      <c r="B967" s="529"/>
      <c r="E967" s="538" t="s">
        <v>1341</v>
      </c>
      <c r="F967" s="537" t="s">
        <v>1342</v>
      </c>
      <c r="G967" s="536"/>
      <c r="H967" s="535" t="s">
        <v>85</v>
      </c>
      <c r="I967" s="534" t="s">
        <v>85</v>
      </c>
      <c r="J967" s="533"/>
      <c r="K967" s="533"/>
      <c r="L967" s="532" t="str">
        <f>IF(J967&lt;&gt;0,SUMIF(G:G,E967,M:M)/J967,"")</f>
        <v/>
      </c>
      <c r="M967" s="531">
        <f>IF(J967="",SUMIF(G:G,E967,M:M),J967*L967)</f>
        <v>0</v>
      </c>
    </row>
    <row r="968" spans="2:13" ht="15.75" outlineLevel="4">
      <c r="B968" s="529"/>
      <c r="E968" s="547"/>
      <c r="F968" s="546"/>
      <c r="G968" s="545" t="str">
        <f>E967</f>
        <v xml:space="preserve">C2030.45 </v>
      </c>
      <c r="H968" s="544" t="s">
        <v>1343</v>
      </c>
      <c r="I968" s="543" t="s">
        <v>1344</v>
      </c>
      <c r="J968" s="552"/>
      <c r="K968" s="552"/>
      <c r="L968" s="551"/>
      <c r="M968" s="540">
        <f>J968*L968</f>
        <v>0</v>
      </c>
    </row>
    <row r="969" spans="2:13" ht="15.75" outlineLevel="3">
      <c r="B969" s="529"/>
      <c r="E969" s="538" t="s">
        <v>1345</v>
      </c>
      <c r="F969" s="537" t="s">
        <v>1346</v>
      </c>
      <c r="G969" s="536"/>
      <c r="H969" s="535" t="s">
        <v>85</v>
      </c>
      <c r="I969" s="534" t="s">
        <v>85</v>
      </c>
      <c r="J969" s="533"/>
      <c r="K969" s="533"/>
      <c r="L969" s="532" t="str">
        <f>IF(J969&lt;&gt;0,SUMIF(G:G,E969,M:M)/J969,"")</f>
        <v/>
      </c>
      <c r="M969" s="531">
        <f>IF(J969="",SUMIF(G:G,E969,M:M),J969*L969)</f>
        <v>0</v>
      </c>
    </row>
    <row r="970" spans="2:13" ht="15.75" outlineLevel="4">
      <c r="B970" s="529"/>
      <c r="E970" s="547"/>
      <c r="F970" s="546"/>
      <c r="G970" s="545" t="str">
        <f>E969</f>
        <v xml:space="preserve">C2030.50 </v>
      </c>
      <c r="H970" s="544" t="s">
        <v>1347</v>
      </c>
      <c r="I970" s="543" t="s">
        <v>1348</v>
      </c>
      <c r="J970" s="552"/>
      <c r="K970" s="552"/>
      <c r="L970" s="551"/>
      <c r="M970" s="540">
        <f>J970*L970</f>
        <v>0</v>
      </c>
    </row>
    <row r="971" spans="2:13" ht="15.75" outlineLevel="3">
      <c r="B971" s="529"/>
      <c r="E971" s="538" t="s">
        <v>1349</v>
      </c>
      <c r="F971" s="537" t="s">
        <v>1350</v>
      </c>
      <c r="G971" s="536"/>
      <c r="H971" s="535" t="s">
        <v>85</v>
      </c>
      <c r="I971" s="534" t="s">
        <v>85</v>
      </c>
      <c r="J971" s="533"/>
      <c r="K971" s="533"/>
      <c r="L971" s="532" t="str">
        <f>IF(J971&lt;&gt;0,SUMIF(G:G,E971,M:M)/J971,"")</f>
        <v/>
      </c>
      <c r="M971" s="531">
        <f>IF(J971="",SUMIF(G:G,E971,M:M),J971*L971)</f>
        <v>0</v>
      </c>
    </row>
    <row r="972" spans="2:13" ht="15.75" outlineLevel="4">
      <c r="B972" s="529"/>
      <c r="E972" s="547"/>
      <c r="F972" s="546"/>
      <c r="G972" s="545" t="str">
        <f>E971</f>
        <v xml:space="preserve">C2030.60 </v>
      </c>
      <c r="H972" s="544" t="s">
        <v>1351</v>
      </c>
      <c r="I972" s="543" t="s">
        <v>1352</v>
      </c>
      <c r="J972" s="552"/>
      <c r="K972" s="552"/>
      <c r="L972" s="551"/>
      <c r="M972" s="540">
        <f>J972*L972</f>
        <v>0</v>
      </c>
    </row>
    <row r="973" spans="2:13" ht="15.75" outlineLevel="4">
      <c r="B973" s="529"/>
      <c r="E973" s="547"/>
      <c r="F973" s="546"/>
      <c r="G973" s="545" t="str">
        <f>G972</f>
        <v xml:space="preserve">C2030.60 </v>
      </c>
      <c r="H973" s="544" t="s">
        <v>1353</v>
      </c>
      <c r="I973" s="543" t="s">
        <v>1354</v>
      </c>
      <c r="J973" s="552"/>
      <c r="K973" s="552"/>
      <c r="L973" s="551"/>
      <c r="M973" s="540">
        <f>J973*L973</f>
        <v>0</v>
      </c>
    </row>
    <row r="974" spans="2:13" ht="15.75" outlineLevel="4">
      <c r="B974" s="529"/>
      <c r="E974" s="547"/>
      <c r="F974" s="546"/>
      <c r="G974" s="545" t="str">
        <f>G973</f>
        <v xml:space="preserve">C2030.60 </v>
      </c>
      <c r="H974" s="544" t="s">
        <v>1355</v>
      </c>
      <c r="I974" s="543" t="s">
        <v>1356</v>
      </c>
      <c r="J974" s="552"/>
      <c r="K974" s="552"/>
      <c r="L974" s="551"/>
      <c r="M974" s="540">
        <f>J974*L974</f>
        <v>0</v>
      </c>
    </row>
    <row r="975" spans="2:13" ht="15.75" outlineLevel="4">
      <c r="B975" s="529"/>
      <c r="E975" s="547"/>
      <c r="F975" s="546"/>
      <c r="G975" s="545" t="str">
        <f>G974</f>
        <v xml:space="preserve">C2030.60 </v>
      </c>
      <c r="H975" s="544" t="s">
        <v>1357</v>
      </c>
      <c r="I975" s="543" t="s">
        <v>1358</v>
      </c>
      <c r="J975" s="552"/>
      <c r="K975" s="552"/>
      <c r="L975" s="551"/>
      <c r="M975" s="540">
        <f>J975*L975</f>
        <v>0</v>
      </c>
    </row>
    <row r="976" spans="2:13" ht="15.75" outlineLevel="3">
      <c r="B976" s="529"/>
      <c r="E976" s="538" t="s">
        <v>1359</v>
      </c>
      <c r="F976" s="537" t="s">
        <v>1360</v>
      </c>
      <c r="G976" s="536"/>
      <c r="H976" s="535" t="s">
        <v>85</v>
      </c>
      <c r="I976" s="534" t="s">
        <v>85</v>
      </c>
      <c r="J976" s="533"/>
      <c r="K976" s="533"/>
      <c r="L976" s="532" t="str">
        <f>IF(J976&lt;&gt;0,SUMIF(G:G,E976,M:M)/J976,"")</f>
        <v/>
      </c>
      <c r="M976" s="531">
        <f>IF(J976="",SUMIF(G:G,E976,M:M),J976*L976)</f>
        <v>0</v>
      </c>
    </row>
    <row r="977" spans="2:13" ht="15.75" outlineLevel="4">
      <c r="B977" s="529"/>
      <c r="E977" s="547"/>
      <c r="F977" s="546"/>
      <c r="G977" s="545" t="str">
        <f>E976</f>
        <v xml:space="preserve">C2030.70 </v>
      </c>
      <c r="H977" s="544" t="s">
        <v>1361</v>
      </c>
      <c r="I977" s="543" t="s">
        <v>1362</v>
      </c>
      <c r="J977" s="552"/>
      <c r="K977" s="552"/>
      <c r="L977" s="551"/>
      <c r="M977" s="540">
        <f t="shared" ref="M977:M982" si="88">J977*L977</f>
        <v>0</v>
      </c>
    </row>
    <row r="978" spans="2:13" ht="15.75" outlineLevel="4">
      <c r="B978" s="529"/>
      <c r="E978" s="547"/>
      <c r="F978" s="546"/>
      <c r="G978" s="545" t="str">
        <f>G977</f>
        <v xml:space="preserve">C2030.70 </v>
      </c>
      <c r="H978" s="544" t="s">
        <v>1363</v>
      </c>
      <c r="I978" s="543" t="s">
        <v>1364</v>
      </c>
      <c r="J978" s="552"/>
      <c r="K978" s="552"/>
      <c r="L978" s="551"/>
      <c r="M978" s="540">
        <f t="shared" si="88"/>
        <v>0</v>
      </c>
    </row>
    <row r="979" spans="2:13" ht="15.75" outlineLevel="4">
      <c r="B979" s="529"/>
      <c r="E979" s="547"/>
      <c r="F979" s="546"/>
      <c r="G979" s="545" t="str">
        <f>G978</f>
        <v xml:space="preserve">C2030.70 </v>
      </c>
      <c r="H979" s="544" t="s">
        <v>1365</v>
      </c>
      <c r="I979" s="543" t="s">
        <v>1366</v>
      </c>
      <c r="J979" s="552"/>
      <c r="K979" s="552"/>
      <c r="L979" s="551"/>
      <c r="M979" s="540">
        <f t="shared" si="88"/>
        <v>0</v>
      </c>
    </row>
    <row r="980" spans="2:13" ht="15.75" outlineLevel="4">
      <c r="B980" s="529"/>
      <c r="E980" s="547"/>
      <c r="F980" s="546"/>
      <c r="G980" s="545" t="str">
        <f>G979</f>
        <v xml:space="preserve">C2030.70 </v>
      </c>
      <c r="H980" s="544" t="s">
        <v>1367</v>
      </c>
      <c r="I980" s="543" t="s">
        <v>1368</v>
      </c>
      <c r="J980" s="552"/>
      <c r="K980" s="552"/>
      <c r="L980" s="551"/>
      <c r="M980" s="540">
        <f t="shared" si="88"/>
        <v>0</v>
      </c>
    </row>
    <row r="981" spans="2:13" ht="15.75" outlineLevel="4">
      <c r="B981" s="529"/>
      <c r="E981" s="547"/>
      <c r="F981" s="546"/>
      <c r="G981" s="545" t="str">
        <f>G980</f>
        <v xml:space="preserve">C2030.70 </v>
      </c>
      <c r="H981" s="544" t="s">
        <v>1369</v>
      </c>
      <c r="I981" s="543" t="s">
        <v>1370</v>
      </c>
      <c r="J981" s="552"/>
      <c r="K981" s="552"/>
      <c r="L981" s="551"/>
      <c r="M981" s="540">
        <f t="shared" si="88"/>
        <v>0</v>
      </c>
    </row>
    <row r="982" spans="2:13" ht="15.75" outlineLevel="4">
      <c r="B982" s="529"/>
      <c r="E982" s="547"/>
      <c r="F982" s="546"/>
      <c r="G982" s="545" t="str">
        <f>G981</f>
        <v xml:space="preserve">C2030.70 </v>
      </c>
      <c r="H982" s="544" t="s">
        <v>1371</v>
      </c>
      <c r="I982" s="543" t="s">
        <v>1372</v>
      </c>
      <c r="J982" s="552"/>
      <c r="K982" s="552"/>
      <c r="L982" s="551"/>
      <c r="M982" s="540">
        <f t="shared" si="88"/>
        <v>0</v>
      </c>
    </row>
    <row r="983" spans="2:13" ht="15.75" outlineLevel="3">
      <c r="B983" s="529"/>
      <c r="E983" s="538" t="s">
        <v>1373</v>
      </c>
      <c r="F983" s="537" t="s">
        <v>1374</v>
      </c>
      <c r="G983" s="536"/>
      <c r="H983" s="535" t="s">
        <v>85</v>
      </c>
      <c r="I983" s="534" t="s">
        <v>85</v>
      </c>
      <c r="J983" s="533"/>
      <c r="K983" s="533"/>
      <c r="L983" s="532" t="str">
        <f>IF(J983&lt;&gt;0,SUMIF(G:G,E983,M:M)/J983,"")</f>
        <v/>
      </c>
      <c r="M983" s="531">
        <f>IF(J983="",SUMIF(G:G,E983,M:M),J983*L983)</f>
        <v>0</v>
      </c>
    </row>
    <row r="984" spans="2:13" ht="15.75" outlineLevel="4">
      <c r="B984" s="529"/>
      <c r="E984" s="547"/>
      <c r="F984" s="546"/>
      <c r="G984" s="545" t="str">
        <f>E983</f>
        <v xml:space="preserve">C2030.75 </v>
      </c>
      <c r="H984" s="544" t="s">
        <v>1375</v>
      </c>
      <c r="I984" s="543" t="s">
        <v>1376</v>
      </c>
      <c r="J984" s="552"/>
      <c r="K984" s="552"/>
      <c r="L984" s="551"/>
      <c r="M984" s="540">
        <f>J984*L984</f>
        <v>0</v>
      </c>
    </row>
    <row r="985" spans="2:13" ht="15.75" outlineLevel="4">
      <c r="B985" s="529"/>
      <c r="E985" s="547"/>
      <c r="F985" s="546"/>
      <c r="G985" s="545" t="str">
        <f>G984</f>
        <v xml:space="preserve">C2030.75 </v>
      </c>
      <c r="H985" s="544" t="s">
        <v>1377</v>
      </c>
      <c r="I985" s="543" t="s">
        <v>1378</v>
      </c>
      <c r="J985" s="552"/>
      <c r="K985" s="552"/>
      <c r="L985" s="551"/>
      <c r="M985" s="540">
        <f>J985*L985</f>
        <v>0</v>
      </c>
    </row>
    <row r="986" spans="2:13" ht="15.75" outlineLevel="4">
      <c r="B986" s="529"/>
      <c r="E986" s="547"/>
      <c r="F986" s="546"/>
      <c r="G986" s="545" t="str">
        <f>G985</f>
        <v xml:space="preserve">C2030.75 </v>
      </c>
      <c r="H986" s="544" t="s">
        <v>1379</v>
      </c>
      <c r="I986" s="543" t="s">
        <v>1380</v>
      </c>
      <c r="J986" s="552"/>
      <c r="K986" s="552"/>
      <c r="L986" s="551"/>
      <c r="M986" s="540">
        <f>J986*L986</f>
        <v>0</v>
      </c>
    </row>
    <row r="987" spans="2:13" ht="15.75" outlineLevel="3">
      <c r="B987" s="529"/>
      <c r="E987" s="538" t="s">
        <v>1381</v>
      </c>
      <c r="F987" s="537" t="s">
        <v>1382</v>
      </c>
      <c r="G987" s="536"/>
      <c r="H987" s="535" t="s">
        <v>85</v>
      </c>
      <c r="I987" s="534" t="s">
        <v>85</v>
      </c>
      <c r="J987" s="533"/>
      <c r="K987" s="533"/>
      <c r="L987" s="532" t="str">
        <f>IF(J987&lt;&gt;0,SUMIF(G:G,E987,M:M)/J987,"")</f>
        <v/>
      </c>
      <c r="M987" s="531">
        <f>IF(J987="",SUMIF(G:G,E987,M:M),J987*L987)</f>
        <v>0</v>
      </c>
    </row>
    <row r="988" spans="2:13" ht="15.75" outlineLevel="4">
      <c r="B988" s="529"/>
      <c r="E988" s="547"/>
      <c r="F988" s="546"/>
      <c r="G988" s="545" t="str">
        <f>E987</f>
        <v xml:space="preserve">C2030.80 </v>
      </c>
      <c r="H988" s="544" t="s">
        <v>1383</v>
      </c>
      <c r="I988" s="543" t="s">
        <v>1384</v>
      </c>
      <c r="J988" s="552"/>
      <c r="K988" s="552"/>
      <c r="L988" s="551"/>
      <c r="M988" s="540">
        <f>J988*L988</f>
        <v>0</v>
      </c>
    </row>
    <row r="989" spans="2:13" ht="15.75" outlineLevel="4">
      <c r="B989" s="529"/>
      <c r="E989" s="547"/>
      <c r="F989" s="546"/>
      <c r="G989" s="545" t="str">
        <f>G988</f>
        <v xml:space="preserve">C2030.80 </v>
      </c>
      <c r="H989" s="544" t="s">
        <v>1385</v>
      </c>
      <c r="I989" s="543" t="s">
        <v>1386</v>
      </c>
      <c r="J989" s="552"/>
      <c r="K989" s="552"/>
      <c r="L989" s="551"/>
      <c r="M989" s="540">
        <f>J989*L989</f>
        <v>0</v>
      </c>
    </row>
    <row r="990" spans="2:13" ht="15.75" outlineLevel="4">
      <c r="B990" s="529"/>
      <c r="E990" s="547"/>
      <c r="F990" s="546"/>
      <c r="G990" s="545" t="str">
        <f>G989</f>
        <v xml:space="preserve">C2030.80 </v>
      </c>
      <c r="H990" s="544" t="s">
        <v>1387</v>
      </c>
      <c r="I990" s="543" t="s">
        <v>1388</v>
      </c>
      <c r="J990" s="552"/>
      <c r="K990" s="552"/>
      <c r="L990" s="551"/>
      <c r="M990" s="540">
        <f>J990*L990</f>
        <v>0</v>
      </c>
    </row>
    <row r="991" spans="2:13" ht="15.75" outlineLevel="3">
      <c r="B991" s="529"/>
      <c r="E991" s="538" t="s">
        <v>1389</v>
      </c>
      <c r="F991" s="537" t="s">
        <v>1390</v>
      </c>
      <c r="G991" s="536"/>
      <c r="H991" s="535" t="s">
        <v>85</v>
      </c>
      <c r="I991" s="534" t="s">
        <v>85</v>
      </c>
      <c r="J991" s="533"/>
      <c r="K991" s="533"/>
      <c r="L991" s="532" t="str">
        <f>IF(J991&lt;&gt;0,SUMIF(G:G,E991,M:M)/J991,"")</f>
        <v/>
      </c>
      <c r="M991" s="531">
        <f>IF(J991="",SUMIF(G:G,E991,M:M),J991*L991)</f>
        <v>0</v>
      </c>
    </row>
    <row r="992" spans="2:13" ht="15.75" outlineLevel="4">
      <c r="B992" s="529"/>
      <c r="E992" s="547"/>
      <c r="F992" s="546"/>
      <c r="G992" s="545" t="str">
        <f>E991</f>
        <v xml:space="preserve">C2030.85 </v>
      </c>
      <c r="H992" s="544" t="s">
        <v>1391</v>
      </c>
      <c r="I992" s="543" t="s">
        <v>1392</v>
      </c>
      <c r="J992" s="552"/>
      <c r="K992" s="552"/>
      <c r="L992" s="551"/>
      <c r="M992" s="540">
        <f>J992*L992</f>
        <v>0</v>
      </c>
    </row>
    <row r="993" spans="2:13" ht="15.75" outlineLevel="4">
      <c r="B993" s="529"/>
      <c r="E993" s="547"/>
      <c r="F993" s="546"/>
      <c r="G993" s="545" t="str">
        <f>G992</f>
        <v xml:space="preserve">C2030.85 </v>
      </c>
      <c r="H993" s="544" t="s">
        <v>1393</v>
      </c>
      <c r="I993" s="543" t="s">
        <v>1394</v>
      </c>
      <c r="J993" s="552"/>
      <c r="K993" s="552"/>
      <c r="L993" s="551"/>
      <c r="M993" s="540">
        <f>J993*L993</f>
        <v>0</v>
      </c>
    </row>
    <row r="994" spans="2:13" ht="15.75" outlineLevel="4">
      <c r="B994" s="529"/>
      <c r="E994" s="547"/>
      <c r="F994" s="546"/>
      <c r="G994" s="545" t="str">
        <f>G993</f>
        <v xml:space="preserve">C2030.85 </v>
      </c>
      <c r="H994" s="544" t="s">
        <v>1395</v>
      </c>
      <c r="I994" s="543" t="s">
        <v>1396</v>
      </c>
      <c r="J994" s="552"/>
      <c r="K994" s="552"/>
      <c r="L994" s="551"/>
      <c r="M994" s="540">
        <f>J994*L994</f>
        <v>0</v>
      </c>
    </row>
    <row r="995" spans="2:13" ht="15.75" outlineLevel="4">
      <c r="B995" s="529"/>
      <c r="E995" s="547"/>
      <c r="F995" s="546"/>
      <c r="G995" s="545" t="str">
        <f>G994</f>
        <v xml:space="preserve">C2030.85 </v>
      </c>
      <c r="H995" s="544" t="s">
        <v>1397</v>
      </c>
      <c r="I995" s="543" t="s">
        <v>1398</v>
      </c>
      <c r="J995" s="552"/>
      <c r="K995" s="552"/>
      <c r="L995" s="551"/>
      <c r="M995" s="540">
        <f>J995*L995</f>
        <v>0</v>
      </c>
    </row>
    <row r="996" spans="2:13" ht="15.75" outlineLevel="4">
      <c r="B996" s="529"/>
      <c r="E996" s="547"/>
      <c r="F996" s="546"/>
      <c r="G996" s="545" t="str">
        <f>G995</f>
        <v xml:space="preserve">C2030.85 </v>
      </c>
      <c r="H996" s="544" t="s">
        <v>1399</v>
      </c>
      <c r="I996" s="543" t="s">
        <v>1400</v>
      </c>
      <c r="J996" s="552"/>
      <c r="K996" s="552"/>
      <c r="L996" s="551"/>
      <c r="M996" s="540">
        <f>J996*L996</f>
        <v>0</v>
      </c>
    </row>
    <row r="997" spans="2:13" ht="15.75" outlineLevel="3">
      <c r="B997" s="529"/>
      <c r="E997" s="538" t="s">
        <v>1401</v>
      </c>
      <c r="F997" s="537" t="s">
        <v>1402</v>
      </c>
      <c r="G997" s="536"/>
      <c r="H997" s="535" t="s">
        <v>85</v>
      </c>
      <c r="I997" s="534" t="s">
        <v>85</v>
      </c>
      <c r="J997" s="533"/>
      <c r="K997" s="533"/>
      <c r="L997" s="532" t="str">
        <f>IF(J997&lt;&gt;0,SUMIF(G:G,E997,M:M)/J997,"")</f>
        <v/>
      </c>
      <c r="M997" s="531">
        <f>IF(J997="",SUMIF(G:G,E997,M:M),J997*L997)</f>
        <v>0</v>
      </c>
    </row>
    <row r="998" spans="2:13" ht="15.75" outlineLevel="4">
      <c r="B998" s="529"/>
      <c r="E998" s="528"/>
      <c r="F998" s="527"/>
      <c r="G998" s="526" t="str">
        <f>E997</f>
        <v xml:space="preserve">C2030.90 </v>
      </c>
      <c r="H998" s="530" t="s">
        <v>1289</v>
      </c>
      <c r="I998" s="524" t="s">
        <v>1290</v>
      </c>
      <c r="J998" s="571"/>
      <c r="K998" s="571"/>
      <c r="L998" s="570"/>
      <c r="M998" s="521">
        <f>J998*L998</f>
        <v>0</v>
      </c>
    </row>
    <row r="999" spans="2:13" ht="15.75" outlineLevel="4">
      <c r="B999" s="529"/>
      <c r="E999" s="528"/>
      <c r="F999" s="527"/>
      <c r="G999" s="526" t="str">
        <f>G998</f>
        <v xml:space="preserve">C2030.90 </v>
      </c>
      <c r="H999" s="530" t="s">
        <v>1403</v>
      </c>
      <c r="I999" s="524" t="s">
        <v>1404</v>
      </c>
      <c r="J999" s="571"/>
      <c r="K999" s="571"/>
      <c r="L999" s="570"/>
      <c r="M999" s="521">
        <f>J999*L999</f>
        <v>0</v>
      </c>
    </row>
    <row r="1000" spans="2:13" ht="15.75" outlineLevel="4">
      <c r="B1000" s="529"/>
      <c r="E1000" s="528"/>
      <c r="F1000" s="527"/>
      <c r="G1000" s="526" t="str">
        <f>G999</f>
        <v xml:space="preserve">C2030.90 </v>
      </c>
      <c r="H1000" s="530" t="s">
        <v>1405</v>
      </c>
      <c r="I1000" s="524" t="s">
        <v>1406</v>
      </c>
      <c r="J1000" s="571"/>
      <c r="K1000" s="571"/>
      <c r="L1000" s="570"/>
      <c r="M1000" s="521">
        <f>J1000*L1000</f>
        <v>0</v>
      </c>
    </row>
    <row r="1001" spans="2:13" ht="15.75" outlineLevel="4">
      <c r="B1001" s="529"/>
      <c r="E1001" s="528"/>
      <c r="F1001" s="527"/>
      <c r="G1001" s="526" t="str">
        <f>G1000</f>
        <v xml:space="preserve">C2030.90 </v>
      </c>
      <c r="H1001" s="530" t="s">
        <v>1407</v>
      </c>
      <c r="I1001" s="524" t="s">
        <v>1408</v>
      </c>
      <c r="J1001" s="571"/>
      <c r="K1001" s="571"/>
      <c r="L1001" s="570"/>
      <c r="M1001" s="521">
        <f>J1001*L1001</f>
        <v>0</v>
      </c>
    </row>
    <row r="1002" spans="2:13" s="553" customFormat="1" ht="17.25" customHeight="1" outlineLevel="2">
      <c r="B1002" s="561"/>
      <c r="C1002" s="560"/>
      <c r="D1002" s="560" t="s">
        <v>1409</v>
      </c>
      <c r="E1002" s="560" t="s">
        <v>1410</v>
      </c>
      <c r="F1002" s="560"/>
      <c r="G1002" s="559"/>
      <c r="H1002" s="558" t="s">
        <v>85</v>
      </c>
      <c r="I1002" s="557" t="s">
        <v>85</v>
      </c>
      <c r="J1002" s="556"/>
      <c r="K1002" s="556"/>
      <c r="L1002" s="555" t="str">
        <f>IF(J1002&lt;&gt;0,SUMIF(E:E,"C2040*",M:M)/J1002,"")</f>
        <v/>
      </c>
      <c r="M1002" s="554">
        <f>IF(J1002="",SUMIF(E:E,"C2040*",M:M),L1002*J1002)</f>
        <v>0</v>
      </c>
    </row>
    <row r="1003" spans="2:13" ht="15.75" outlineLevel="3">
      <c r="B1003" s="529"/>
      <c r="E1003" s="538" t="s">
        <v>1411</v>
      </c>
      <c r="F1003" s="537" t="s">
        <v>1412</v>
      </c>
      <c r="G1003" s="536"/>
      <c r="H1003" s="535" t="s">
        <v>85</v>
      </c>
      <c r="I1003" s="534" t="s">
        <v>85</v>
      </c>
      <c r="J1003" s="533"/>
      <c r="K1003" s="533"/>
      <c r="L1003" s="532" t="str">
        <f>IF(J1003&lt;&gt;0,SUMIF(G:G,E1003,M:M)/J1003,"")</f>
        <v/>
      </c>
      <c r="M1003" s="531">
        <f>IF(J1003="",SUMIF(G:G,E1003,M:M),J1003*L1003)</f>
        <v>0</v>
      </c>
    </row>
    <row r="1004" spans="2:13" ht="15.75" outlineLevel="4">
      <c r="B1004" s="529"/>
      <c r="E1004" s="547"/>
      <c r="F1004" s="546"/>
      <c r="G1004" s="545" t="str">
        <f>E1003</f>
        <v xml:space="preserve">C2040.20 </v>
      </c>
      <c r="H1004" s="544" t="s">
        <v>1413</v>
      </c>
      <c r="I1004" s="543" t="s">
        <v>1239</v>
      </c>
      <c r="J1004" s="552"/>
      <c r="K1004" s="552"/>
      <c r="L1004" s="551"/>
      <c r="M1004" s="540">
        <f>J1004*L1004</f>
        <v>0</v>
      </c>
    </row>
    <row r="1005" spans="2:13" ht="15.75" outlineLevel="3">
      <c r="B1005" s="529"/>
      <c r="E1005" s="538" t="s">
        <v>1414</v>
      </c>
      <c r="F1005" s="537" t="s">
        <v>1415</v>
      </c>
      <c r="G1005" s="536"/>
      <c r="H1005" s="535" t="s">
        <v>85</v>
      </c>
      <c r="I1005" s="534" t="s">
        <v>85</v>
      </c>
      <c r="J1005" s="533"/>
      <c r="K1005" s="533"/>
      <c r="L1005" s="532" t="str">
        <f>IF(J1005&lt;&gt;0,SUMIF(G:G,E1005,M:M)/J1005,"")</f>
        <v/>
      </c>
      <c r="M1005" s="531">
        <f>IF(J1005="",SUMIF(G:G,E1005,M:M),J1005*L1005)</f>
        <v>0</v>
      </c>
    </row>
    <row r="1006" spans="2:13" ht="15.75" outlineLevel="4">
      <c r="B1006" s="529"/>
      <c r="E1006" s="547"/>
      <c r="F1006" s="546"/>
      <c r="G1006" s="545" t="str">
        <f>E1005</f>
        <v xml:space="preserve">C2040.40 </v>
      </c>
      <c r="H1006" s="544" t="s">
        <v>1416</v>
      </c>
      <c r="I1006" s="543" t="s">
        <v>1334</v>
      </c>
      <c r="J1006" s="552"/>
      <c r="K1006" s="552"/>
      <c r="L1006" s="551"/>
      <c r="M1006" s="540">
        <f>J1006*L1006</f>
        <v>0</v>
      </c>
    </row>
    <row r="1007" spans="2:13" ht="15.75" outlineLevel="3">
      <c r="B1007" s="529"/>
      <c r="E1007" s="538" t="s">
        <v>1417</v>
      </c>
      <c r="F1007" s="537" t="s">
        <v>1418</v>
      </c>
      <c r="G1007" s="536"/>
      <c r="H1007" s="535" t="s">
        <v>85</v>
      </c>
      <c r="I1007" s="534" t="s">
        <v>85</v>
      </c>
      <c r="J1007" s="533"/>
      <c r="K1007" s="533"/>
      <c r="L1007" s="532" t="str">
        <f>IF(J1007&lt;&gt;0,SUMIF(G:G,E1007,M:M)/J1007,"")</f>
        <v/>
      </c>
      <c r="M1007" s="531">
        <f>IF(J1007="",SUMIF(G:G,E1007,M:M),J1007*L1007)</f>
        <v>0</v>
      </c>
    </row>
    <row r="1008" spans="2:13" ht="15.75" outlineLevel="4">
      <c r="B1008" s="529"/>
      <c r="E1008" s="547"/>
      <c r="F1008" s="546"/>
      <c r="G1008" s="545" t="str">
        <f>E1007</f>
        <v xml:space="preserve">C2040.45 </v>
      </c>
      <c r="H1008" s="544" t="s">
        <v>1419</v>
      </c>
      <c r="I1008" s="543" t="s">
        <v>1344</v>
      </c>
      <c r="J1008" s="552"/>
      <c r="K1008" s="552"/>
      <c r="L1008" s="551"/>
      <c r="M1008" s="540">
        <f>J1008*L1008</f>
        <v>0</v>
      </c>
    </row>
    <row r="1009" spans="2:13" ht="15.75" outlineLevel="3">
      <c r="B1009" s="529"/>
      <c r="E1009" s="538" t="s">
        <v>1420</v>
      </c>
      <c r="F1009" s="537" t="s">
        <v>1421</v>
      </c>
      <c r="G1009" s="536"/>
      <c r="H1009" s="535" t="s">
        <v>85</v>
      </c>
      <c r="I1009" s="534" t="s">
        <v>85</v>
      </c>
      <c r="J1009" s="533"/>
      <c r="K1009" s="533"/>
      <c r="L1009" s="532" t="str">
        <f>IF(J1009&lt;&gt;0,SUMIF(G:G,E1009,M:M)/J1009,"")</f>
        <v/>
      </c>
      <c r="M1009" s="531">
        <f>IF(J1009="",SUMIF(G:G,E1009,M:M),J1009*L1009)</f>
        <v>0</v>
      </c>
    </row>
    <row r="1010" spans="2:13" ht="15.75" outlineLevel="4">
      <c r="B1010" s="529"/>
      <c r="E1010" s="547"/>
      <c r="F1010" s="546"/>
      <c r="G1010" s="545" t="str">
        <f>E1009</f>
        <v xml:space="preserve">C2040.50 </v>
      </c>
      <c r="H1010" s="544" t="s">
        <v>1422</v>
      </c>
      <c r="I1010" s="543" t="s">
        <v>1348</v>
      </c>
      <c r="J1010" s="552"/>
      <c r="K1010" s="552"/>
      <c r="L1010" s="551"/>
      <c r="M1010" s="540">
        <f>J1010*L1010</f>
        <v>0</v>
      </c>
    </row>
    <row r="1011" spans="2:13" ht="15.75" outlineLevel="3">
      <c r="B1011" s="529"/>
      <c r="E1011" s="538" t="s">
        <v>1423</v>
      </c>
      <c r="F1011" s="537" t="s">
        <v>1424</v>
      </c>
      <c r="G1011" s="536"/>
      <c r="H1011" s="535" t="s">
        <v>85</v>
      </c>
      <c r="I1011" s="534" t="s">
        <v>85</v>
      </c>
      <c r="J1011" s="533"/>
      <c r="K1011" s="533"/>
      <c r="L1011" s="532" t="str">
        <f>IF(J1011&lt;&gt;0,SUMIF(G:G,E1011,M:M)/J1011,"")</f>
        <v/>
      </c>
      <c r="M1011" s="531">
        <f>IF(J1011="",SUMIF(G:G,E1011,M:M),J1011*L1011)</f>
        <v>0</v>
      </c>
    </row>
    <row r="1012" spans="2:13" ht="15.75" outlineLevel="4">
      <c r="B1012" s="529"/>
      <c r="E1012" s="547"/>
      <c r="F1012" s="546"/>
      <c r="G1012" s="545" t="str">
        <f>E1011</f>
        <v xml:space="preserve">C2040.60 </v>
      </c>
      <c r="H1012" s="544" t="s">
        <v>1425</v>
      </c>
      <c r="I1012" s="543" t="s">
        <v>1352</v>
      </c>
      <c r="J1012" s="552"/>
      <c r="K1012" s="552"/>
      <c r="L1012" s="551"/>
      <c r="M1012" s="540">
        <f>J1012*L1012</f>
        <v>0</v>
      </c>
    </row>
    <row r="1013" spans="2:13" ht="15.75" outlineLevel="3">
      <c r="B1013" s="529"/>
      <c r="E1013" s="538" t="s">
        <v>1426</v>
      </c>
      <c r="F1013" s="537" t="s">
        <v>1427</v>
      </c>
      <c r="G1013" s="536"/>
      <c r="H1013" s="535" t="s">
        <v>85</v>
      </c>
      <c r="I1013" s="534" t="s">
        <v>85</v>
      </c>
      <c r="J1013" s="533"/>
      <c r="K1013" s="533"/>
      <c r="L1013" s="532" t="str">
        <f>IF(J1013&lt;&gt;0,SUMIF(G:G,E1013,M:M)/J1013,"")</f>
        <v/>
      </c>
      <c r="M1013" s="531">
        <f>IF(J1013="",SUMIF(G:G,E1013,M:M),J1013*L1013)</f>
        <v>0</v>
      </c>
    </row>
    <row r="1014" spans="2:13" ht="15.75" outlineLevel="4">
      <c r="B1014" s="529"/>
      <c r="E1014" s="528"/>
      <c r="F1014" s="527"/>
      <c r="G1014" s="526" t="str">
        <f>E1013</f>
        <v xml:space="preserve">C2040.75 </v>
      </c>
      <c r="H1014" s="530" t="s">
        <v>1428</v>
      </c>
      <c r="I1014" s="524" t="s">
        <v>1376</v>
      </c>
      <c r="J1014" s="571"/>
      <c r="K1014" s="571"/>
      <c r="L1014" s="570"/>
      <c r="M1014" s="521">
        <f>J1014*L1014</f>
        <v>0</v>
      </c>
    </row>
    <row r="1015" spans="2:13" s="553" customFormat="1" ht="17.25" customHeight="1" outlineLevel="2">
      <c r="B1015" s="561"/>
      <c r="C1015" s="560"/>
      <c r="D1015" s="560" t="s">
        <v>1429</v>
      </c>
      <c r="E1015" s="560" t="s">
        <v>1430</v>
      </c>
      <c r="F1015" s="560"/>
      <c r="G1015" s="559"/>
      <c r="H1015" s="558" t="s">
        <v>85</v>
      </c>
      <c r="I1015" s="557" t="s">
        <v>1431</v>
      </c>
      <c r="J1015" s="556"/>
      <c r="K1015" s="556"/>
      <c r="L1015" s="555" t="str">
        <f>IF(J1015&lt;&gt;0,SUMIF(E:E,"C2050*",M:M)/J1015,"")</f>
        <v/>
      </c>
      <c r="M1015" s="554">
        <f>IF(J1015="",SUMIF(E:E,"C2050*",M:M),L1015*J1015)</f>
        <v>0</v>
      </c>
    </row>
    <row r="1016" spans="2:13" ht="15.75" outlineLevel="3">
      <c r="B1016" s="529"/>
      <c r="E1016" s="538" t="s">
        <v>1432</v>
      </c>
      <c r="F1016" s="537" t="s">
        <v>1433</v>
      </c>
      <c r="G1016" s="536"/>
      <c r="H1016" s="535" t="s">
        <v>85</v>
      </c>
      <c r="I1016" s="534" t="s">
        <v>85</v>
      </c>
      <c r="J1016" s="533"/>
      <c r="K1016" s="533"/>
      <c r="L1016" s="532" t="str">
        <f>IF(J1016&lt;&gt;0,SUMIF(G:G,E1016,M:M)/J1016,"")</f>
        <v/>
      </c>
      <c r="M1016" s="531">
        <f>IF(J1016="",SUMIF(G:G,E1016,M:M),J1016*L1016)</f>
        <v>0</v>
      </c>
    </row>
    <row r="1017" spans="2:13" ht="15.75" outlineLevel="4">
      <c r="B1017" s="529"/>
      <c r="E1017" s="547"/>
      <c r="F1017" s="546"/>
      <c r="G1017" s="545" t="str">
        <f>E1016</f>
        <v xml:space="preserve">C2050.10 </v>
      </c>
      <c r="H1017" s="544" t="s">
        <v>1434</v>
      </c>
      <c r="I1017" s="543" t="s">
        <v>151</v>
      </c>
      <c r="J1017" s="552"/>
      <c r="K1017" s="552"/>
      <c r="L1017" s="551"/>
      <c r="M1017" s="540">
        <f>J1017*L1017</f>
        <v>0</v>
      </c>
    </row>
    <row r="1018" spans="2:13" ht="15.75" outlineLevel="3">
      <c r="B1018" s="529"/>
      <c r="E1018" s="538" t="s">
        <v>1435</v>
      </c>
      <c r="F1018" s="537" t="s">
        <v>1436</v>
      </c>
      <c r="G1018" s="536"/>
      <c r="H1018" s="535" t="s">
        <v>85</v>
      </c>
      <c r="I1018" s="534" t="s">
        <v>85</v>
      </c>
      <c r="J1018" s="533"/>
      <c r="K1018" s="533"/>
      <c r="L1018" s="532" t="str">
        <f>IF(J1018&lt;&gt;0,SUMIF(G:G,E1018,M:M)/J1018,"")</f>
        <v/>
      </c>
      <c r="M1018" s="531">
        <f>IF(J1018="",SUMIF(G:G,E1018,M:M),J1018*L1018)</f>
        <v>0</v>
      </c>
    </row>
    <row r="1019" spans="2:13" ht="15.75" outlineLevel="4">
      <c r="B1019" s="529"/>
      <c r="E1019" s="547"/>
      <c r="F1019" s="546"/>
      <c r="G1019" s="545" t="str">
        <f>E1018</f>
        <v xml:space="preserve">C2050.20 </v>
      </c>
      <c r="H1019" s="544" t="s">
        <v>1242</v>
      </c>
      <c r="I1019" s="543" t="s">
        <v>1243</v>
      </c>
      <c r="J1019" s="552"/>
      <c r="K1019" s="552"/>
      <c r="L1019" s="551"/>
      <c r="M1019" s="540">
        <f>J1019*L1019</f>
        <v>0</v>
      </c>
    </row>
    <row r="1020" spans="2:13" ht="15.75" outlineLevel="4">
      <c r="B1020" s="529"/>
      <c r="E1020" s="547"/>
      <c r="F1020" s="546"/>
      <c r="G1020" s="545" t="str">
        <f>G1019</f>
        <v xml:space="preserve">C2050.20 </v>
      </c>
      <c r="H1020" s="550" t="s">
        <v>1244</v>
      </c>
      <c r="I1020" s="543" t="s">
        <v>1245</v>
      </c>
      <c r="J1020" s="552"/>
      <c r="K1020" s="552"/>
      <c r="L1020" s="551"/>
      <c r="M1020" s="540">
        <f>J1020*L1020</f>
        <v>0</v>
      </c>
    </row>
    <row r="1021" spans="2:13" ht="15.75" outlineLevel="4">
      <c r="B1021" s="529"/>
      <c r="E1021" s="547"/>
      <c r="F1021" s="546"/>
      <c r="G1021" s="545" t="str">
        <f>G1020</f>
        <v xml:space="preserve">C2050.20 </v>
      </c>
      <c r="H1021" s="550" t="s">
        <v>1246</v>
      </c>
      <c r="I1021" s="543" t="s">
        <v>1247</v>
      </c>
      <c r="J1021" s="552"/>
      <c r="K1021" s="552"/>
      <c r="L1021" s="551"/>
      <c r="M1021" s="540">
        <f>J1021*L1021</f>
        <v>0</v>
      </c>
    </row>
    <row r="1022" spans="2:13" ht="15.75" outlineLevel="4">
      <c r="B1022" s="529"/>
      <c r="E1022" s="547"/>
      <c r="F1022" s="546"/>
      <c r="G1022" s="545" t="str">
        <f>G1021</f>
        <v xml:space="preserve">C2050.20 </v>
      </c>
      <c r="H1022" s="544" t="s">
        <v>1248</v>
      </c>
      <c r="I1022" s="543" t="s">
        <v>1249</v>
      </c>
      <c r="J1022" s="552"/>
      <c r="K1022" s="552"/>
      <c r="L1022" s="551"/>
      <c r="M1022" s="540">
        <f>J1022*L1022</f>
        <v>0</v>
      </c>
    </row>
    <row r="1023" spans="2:13" ht="15.75" outlineLevel="4">
      <c r="B1023" s="529"/>
      <c r="E1023" s="547"/>
      <c r="F1023" s="546"/>
      <c r="G1023" s="545" t="str">
        <f>G1022</f>
        <v xml:space="preserve">C2050.20 </v>
      </c>
      <c r="H1023" s="544" t="s">
        <v>1250</v>
      </c>
      <c r="I1023" s="543" t="s">
        <v>1251</v>
      </c>
      <c r="J1023" s="552"/>
      <c r="K1023" s="552"/>
      <c r="L1023" s="551"/>
      <c r="M1023" s="540">
        <f>J1023*L1023</f>
        <v>0</v>
      </c>
    </row>
    <row r="1024" spans="2:13" ht="15.75" outlineLevel="3">
      <c r="B1024" s="529"/>
      <c r="E1024" s="538" t="s">
        <v>1437</v>
      </c>
      <c r="F1024" s="537" t="s">
        <v>1438</v>
      </c>
      <c r="G1024" s="536"/>
      <c r="H1024" s="535" t="s">
        <v>85</v>
      </c>
      <c r="I1024" s="534" t="s">
        <v>85</v>
      </c>
      <c r="J1024" s="533"/>
      <c r="K1024" s="533"/>
      <c r="L1024" s="532" t="str">
        <f>IF(J1024&lt;&gt;0,SUMIF(G:G,E1024,M:M)/J1024,"")</f>
        <v/>
      </c>
      <c r="M1024" s="531">
        <f>IF(J1024="",SUMIF(G:G,E1024,M:M),J1024*L1024)</f>
        <v>0</v>
      </c>
    </row>
    <row r="1025" spans="2:13" ht="15.75" outlineLevel="4">
      <c r="B1025" s="529"/>
      <c r="E1025" s="547"/>
      <c r="F1025" s="546"/>
      <c r="G1025" s="545" t="str">
        <f>E1024</f>
        <v xml:space="preserve">C2050.70 </v>
      </c>
      <c r="H1025" s="544" t="s">
        <v>1439</v>
      </c>
      <c r="I1025" s="543" t="s">
        <v>475</v>
      </c>
      <c r="J1025" s="552"/>
      <c r="K1025" s="552"/>
      <c r="L1025" s="551"/>
      <c r="M1025" s="540">
        <f>J1025*L1025</f>
        <v>0</v>
      </c>
    </row>
    <row r="1026" spans="2:13" ht="15.75" outlineLevel="3">
      <c r="B1026" s="529"/>
      <c r="E1026" s="538" t="s">
        <v>1440</v>
      </c>
      <c r="F1026" s="537" t="s">
        <v>1441</v>
      </c>
      <c r="G1026" s="536"/>
      <c r="H1026" s="535" t="s">
        <v>85</v>
      </c>
      <c r="I1026" s="534" t="s">
        <v>85</v>
      </c>
      <c r="J1026" s="533"/>
      <c r="K1026" s="533"/>
      <c r="L1026" s="532" t="str">
        <f>IF(J1026&lt;&gt;0,SUMIF(G:G,E1026,M:M)/J1026,"")</f>
        <v/>
      </c>
      <c r="M1026" s="531">
        <f>IF(J1026="",SUMIF(G:G,E1026,M:M),J1026*L1026)</f>
        <v>0</v>
      </c>
    </row>
    <row r="1027" spans="2:13" ht="15.75" outlineLevel="4">
      <c r="B1027" s="529"/>
      <c r="E1027" s="547"/>
      <c r="F1027" s="546"/>
      <c r="G1027" s="545" t="str">
        <f>E1026</f>
        <v xml:space="preserve">C2050.80 </v>
      </c>
      <c r="H1027" s="544" t="s">
        <v>329</v>
      </c>
      <c r="I1027" s="543" t="s">
        <v>330</v>
      </c>
      <c r="J1027" s="552"/>
      <c r="K1027" s="552"/>
      <c r="L1027" s="551"/>
      <c r="M1027" s="540">
        <f>J1027*L1027</f>
        <v>0</v>
      </c>
    </row>
    <row r="1028" spans="2:13" ht="15.75" outlineLevel="4">
      <c r="B1028" s="529"/>
      <c r="E1028" s="547"/>
      <c r="F1028" s="546"/>
      <c r="G1028" s="545" t="str">
        <f>G1027</f>
        <v xml:space="preserve">C2050.80 </v>
      </c>
      <c r="H1028" s="544" t="s">
        <v>1442</v>
      </c>
      <c r="I1028" s="543" t="s">
        <v>1443</v>
      </c>
      <c r="J1028" s="552"/>
      <c r="K1028" s="552"/>
      <c r="L1028" s="551"/>
      <c r="M1028" s="540">
        <f>J1028*L1028</f>
        <v>0</v>
      </c>
    </row>
    <row r="1029" spans="2:13" ht="15.75" outlineLevel="4">
      <c r="B1029" s="529"/>
      <c r="E1029" s="547"/>
      <c r="F1029" s="546"/>
      <c r="G1029" s="545" t="str">
        <f>G1028</f>
        <v xml:space="preserve">C2050.80 </v>
      </c>
      <c r="H1029" s="544" t="s">
        <v>1283</v>
      </c>
      <c r="I1029" s="543" t="s">
        <v>1284</v>
      </c>
      <c r="J1029" s="552"/>
      <c r="K1029" s="552"/>
      <c r="L1029" s="551"/>
      <c r="M1029" s="540">
        <f>J1029*L1029</f>
        <v>0</v>
      </c>
    </row>
    <row r="1030" spans="2:13" ht="15.75" outlineLevel="4">
      <c r="B1030" s="529"/>
      <c r="E1030" s="547"/>
      <c r="F1030" s="546"/>
      <c r="G1030" s="545" t="str">
        <f>G1029</f>
        <v xml:space="preserve">C2050.80 </v>
      </c>
      <c r="H1030" s="550" t="s">
        <v>1444</v>
      </c>
      <c r="I1030" s="543" t="s">
        <v>1445</v>
      </c>
      <c r="J1030" s="552"/>
      <c r="K1030" s="552"/>
      <c r="L1030" s="551"/>
      <c r="M1030" s="540">
        <f>J1030*L1030</f>
        <v>0</v>
      </c>
    </row>
    <row r="1031" spans="2:13" ht="15.75" outlineLevel="3">
      <c r="B1031" s="529"/>
      <c r="E1031" s="538" t="s">
        <v>1446</v>
      </c>
      <c r="F1031" s="537" t="s">
        <v>1447</v>
      </c>
      <c r="G1031" s="536"/>
      <c r="H1031" s="535" t="s">
        <v>85</v>
      </c>
      <c r="I1031" s="534" t="s">
        <v>85</v>
      </c>
      <c r="J1031" s="533"/>
      <c r="K1031" s="533"/>
      <c r="L1031" s="532" t="str">
        <f>IF(J1031&lt;&gt;0,SUMIF(G:G,E1031,M:M)/J1031,"")</f>
        <v/>
      </c>
      <c r="M1031" s="531">
        <f>IF(J1031="",SUMIF(G:G,E1031,M:M),J1031*L1031)</f>
        <v>0</v>
      </c>
    </row>
    <row r="1032" spans="2:13" ht="15.75" outlineLevel="4">
      <c r="B1032" s="529"/>
      <c r="E1032" s="528"/>
      <c r="F1032" s="527"/>
      <c r="G1032" s="526" t="str">
        <f>E1031</f>
        <v xml:space="preserve">C2050.90 </v>
      </c>
      <c r="H1032" s="530" t="s">
        <v>1289</v>
      </c>
      <c r="I1032" s="524" t="s">
        <v>1290</v>
      </c>
      <c r="J1032" s="571"/>
      <c r="K1032" s="571"/>
      <c r="L1032" s="570"/>
      <c r="M1032" s="521">
        <f>J1032*L1032</f>
        <v>0</v>
      </c>
    </row>
    <row r="1033" spans="2:13" ht="15.75" outlineLevel="4">
      <c r="B1033" s="529"/>
      <c r="E1033" s="528"/>
      <c r="F1033" s="527"/>
      <c r="G1033" s="526" t="str">
        <f>G1032</f>
        <v xml:space="preserve">C2050.90 </v>
      </c>
      <c r="H1033" s="530" t="s">
        <v>1291</v>
      </c>
      <c r="I1033" s="524" t="s">
        <v>1292</v>
      </c>
      <c r="J1033" s="571"/>
      <c r="K1033" s="571"/>
      <c r="L1033" s="570"/>
      <c r="M1033" s="521">
        <f>J1033*L1033</f>
        <v>0</v>
      </c>
    </row>
    <row r="1034" spans="2:13" ht="15.75" outlineLevel="4">
      <c r="B1034" s="529"/>
      <c r="E1034" s="528"/>
      <c r="F1034" s="527"/>
      <c r="G1034" s="526" t="str">
        <f>G1033</f>
        <v xml:space="preserve">C2050.90 </v>
      </c>
      <c r="H1034" s="530" t="s">
        <v>1448</v>
      </c>
      <c r="I1034" s="524" t="s">
        <v>372</v>
      </c>
      <c r="J1034" s="571"/>
      <c r="K1034" s="571"/>
      <c r="L1034" s="570"/>
      <c r="M1034" s="521">
        <f>J1034*L1034</f>
        <v>0</v>
      </c>
    </row>
    <row r="1035" spans="2:13" s="553" customFormat="1" ht="17.25" customHeight="1" outlineLevel="2">
      <c r="B1035" s="561"/>
      <c r="C1035" s="560"/>
      <c r="D1035" s="560" t="s">
        <v>1449</v>
      </c>
      <c r="E1035" s="560" t="s">
        <v>1450</v>
      </c>
      <c r="F1035" s="560"/>
      <c r="G1035" s="559"/>
      <c r="H1035" s="558" t="s">
        <v>85</v>
      </c>
      <c r="I1035" s="557" t="s">
        <v>85</v>
      </c>
      <c r="J1035" s="556"/>
      <c r="K1035" s="556"/>
      <c r="L1035" s="555" t="str">
        <f>IF(J1035&lt;&gt;0,SUMIF(E:E,"C2090*",M:M)/J1035,"")</f>
        <v/>
      </c>
      <c r="M1035" s="554">
        <f>IF(J1035="",SUMIF(E:E,"C2090*",M:M),L1035*J1035)</f>
        <v>0</v>
      </c>
    </row>
    <row r="1036" spans="2:13" ht="15.75" outlineLevel="3">
      <c r="B1036" s="529"/>
      <c r="E1036" s="538" t="s">
        <v>1451</v>
      </c>
      <c r="F1036" s="537" t="s">
        <v>1450</v>
      </c>
      <c r="G1036" s="536"/>
      <c r="H1036" s="535"/>
      <c r="I1036" s="534"/>
      <c r="J1036" s="533"/>
      <c r="K1036" s="533"/>
      <c r="L1036" s="532" t="str">
        <f>IF(J1036&lt;&gt;0,SUMIF(G:G,E1036,M:M)/J1036,"")</f>
        <v/>
      </c>
      <c r="M1036" s="531">
        <f>IF(J1036="",SUMIF(G:G,E1036,M:M),J1036*L1036)</f>
        <v>0</v>
      </c>
    </row>
    <row r="1037" spans="2:13" ht="15.75" outlineLevel="4">
      <c r="B1037" s="529"/>
      <c r="E1037" s="528"/>
      <c r="F1037" s="527"/>
      <c r="G1037" s="526" t="str">
        <f>E1036</f>
        <v>C2090.10</v>
      </c>
      <c r="H1037" s="530" t="s">
        <v>1452</v>
      </c>
      <c r="I1037" s="524" t="s">
        <v>1453</v>
      </c>
      <c r="J1037" s="571"/>
      <c r="K1037" s="571"/>
      <c r="L1037" s="570"/>
      <c r="M1037" s="521">
        <f>J1037*L1037</f>
        <v>0</v>
      </c>
    </row>
    <row r="1038" spans="2:13" s="504" customFormat="1" ht="23.25" customHeight="1">
      <c r="B1038" s="590" t="s">
        <v>38</v>
      </c>
      <c r="C1038" s="589" t="s">
        <v>1454</v>
      </c>
      <c r="D1038" s="589"/>
      <c r="E1038" s="589"/>
      <c r="F1038" s="589"/>
      <c r="G1038" s="588"/>
      <c r="H1038" s="587" t="s">
        <v>85</v>
      </c>
      <c r="I1038" s="586" t="s">
        <v>85</v>
      </c>
      <c r="J1038" s="585"/>
      <c r="K1038" s="585"/>
      <c r="L1038" s="584" t="str">
        <f>IF(J1038&lt;&gt;0,SUMIF(C:C,"D*",M:M)/J1038,"")</f>
        <v/>
      </c>
      <c r="M1038" s="583">
        <f>IF(J1038="",SUMIF(C:C,"D*",M:M),J1038*L1038)</f>
        <v>0</v>
      </c>
    </row>
    <row r="1039" spans="2:13" s="553" customFormat="1" ht="19.5" customHeight="1" outlineLevel="1">
      <c r="B1039" s="582"/>
      <c r="C1039" s="581" t="s">
        <v>1455</v>
      </c>
      <c r="D1039" s="581" t="s">
        <v>1456</v>
      </c>
      <c r="E1039" s="581"/>
      <c r="F1039" s="581"/>
      <c r="G1039" s="580"/>
      <c r="H1039" s="579" t="s">
        <v>85</v>
      </c>
      <c r="I1039" s="578" t="s">
        <v>85</v>
      </c>
      <c r="J1039" s="577"/>
      <c r="K1039" s="577"/>
      <c r="L1039" s="563" t="str">
        <f>IF(J1039&lt;&gt;0,SUMIF(D:D,"D10*",M:M)/J1039,"")</f>
        <v/>
      </c>
      <c r="M1039" s="562">
        <f>IF(J1039="",SUMIF(D:D,"D10*",M:M),J1039*L1039)</f>
        <v>0</v>
      </c>
    </row>
    <row r="1040" spans="2:13" s="553" customFormat="1" ht="17.25" customHeight="1" outlineLevel="2">
      <c r="B1040" s="561"/>
      <c r="C1040" s="560"/>
      <c r="D1040" s="560" t="s">
        <v>1457</v>
      </c>
      <c r="E1040" s="560" t="s">
        <v>1458</v>
      </c>
      <c r="F1040" s="560"/>
      <c r="G1040" s="559"/>
      <c r="H1040" s="558" t="s">
        <v>85</v>
      </c>
      <c r="I1040" s="557" t="s">
        <v>85</v>
      </c>
      <c r="J1040" s="556"/>
      <c r="K1040" s="556"/>
      <c r="L1040" s="555" t="str">
        <f>IF(J1040&lt;&gt;0,SUMIF(E:E,"D1010*",M:M)/J1040,"")</f>
        <v/>
      </c>
      <c r="M1040" s="554">
        <f>IF(J1040="",SUMIF(E:E,"D1010*",M:M),L1040*J1040)</f>
        <v>0</v>
      </c>
    </row>
    <row r="1041" spans="2:13" ht="15.75" outlineLevel="3">
      <c r="B1041" s="529"/>
      <c r="E1041" s="538" t="s">
        <v>1459</v>
      </c>
      <c r="F1041" s="537" t="s">
        <v>1460</v>
      </c>
      <c r="G1041" s="536"/>
      <c r="H1041" s="535" t="s">
        <v>85</v>
      </c>
      <c r="I1041" s="534" t="s">
        <v>85</v>
      </c>
      <c r="J1041" s="533"/>
      <c r="K1041" s="533"/>
      <c r="L1041" s="532" t="str">
        <f>IF(J1041&lt;&gt;0,SUMIF(G:G,E1041,M:M)/J1041,"")</f>
        <v/>
      </c>
      <c r="M1041" s="531">
        <f>IF(J1041="",SUMIF(G:G,E1041,M:M),J1041*L1041)</f>
        <v>0</v>
      </c>
    </row>
    <row r="1042" spans="2:13" ht="15.75" outlineLevel="4">
      <c r="B1042" s="529"/>
      <c r="E1042" s="547"/>
      <c r="F1042" s="546"/>
      <c r="G1042" s="545" t="str">
        <f>E1041</f>
        <v xml:space="preserve">D1010.10 </v>
      </c>
      <c r="H1042" s="544" t="s">
        <v>1461</v>
      </c>
      <c r="I1042" s="543" t="s">
        <v>1462</v>
      </c>
      <c r="J1042" s="552"/>
      <c r="K1042" s="552"/>
      <c r="L1042" s="551"/>
      <c r="M1042" s="540">
        <f t="shared" ref="M1042:M1062" si="89">J1042*L1042</f>
        <v>0</v>
      </c>
    </row>
    <row r="1043" spans="2:13" ht="15.75" outlineLevel="4">
      <c r="B1043" s="529"/>
      <c r="E1043" s="547"/>
      <c r="F1043" s="546"/>
      <c r="G1043" s="545" t="str">
        <f t="shared" ref="G1043:G1062" si="90">G1042</f>
        <v xml:space="preserve">D1010.10 </v>
      </c>
      <c r="H1043" s="544" t="s">
        <v>1463</v>
      </c>
      <c r="I1043" s="543" t="s">
        <v>1464</v>
      </c>
      <c r="J1043" s="552"/>
      <c r="K1043" s="552"/>
      <c r="L1043" s="551"/>
      <c r="M1043" s="540">
        <f t="shared" si="89"/>
        <v>0</v>
      </c>
    </row>
    <row r="1044" spans="2:13" ht="15.75" outlineLevel="4">
      <c r="B1044" s="529"/>
      <c r="E1044" s="547"/>
      <c r="F1044" s="546"/>
      <c r="G1044" s="545" t="str">
        <f t="shared" si="90"/>
        <v xml:space="preserve">D1010.10 </v>
      </c>
      <c r="H1044" s="550" t="s">
        <v>1465</v>
      </c>
      <c r="I1044" s="543" t="s">
        <v>1464</v>
      </c>
      <c r="J1044" s="552"/>
      <c r="K1044" s="552"/>
      <c r="L1044" s="551"/>
      <c r="M1044" s="540">
        <f t="shared" si="89"/>
        <v>0</v>
      </c>
    </row>
    <row r="1045" spans="2:13" ht="15.75" outlineLevel="4">
      <c r="B1045" s="529"/>
      <c r="E1045" s="547"/>
      <c r="F1045" s="546"/>
      <c r="G1045" s="545" t="str">
        <f t="shared" si="90"/>
        <v xml:space="preserve">D1010.10 </v>
      </c>
      <c r="H1045" s="550" t="s">
        <v>1466</v>
      </c>
      <c r="I1045" s="543" t="s">
        <v>1464</v>
      </c>
      <c r="J1045" s="552"/>
      <c r="K1045" s="552"/>
      <c r="L1045" s="551"/>
      <c r="M1045" s="540">
        <f t="shared" si="89"/>
        <v>0</v>
      </c>
    </row>
    <row r="1046" spans="2:13" ht="15.75" outlineLevel="4">
      <c r="B1046" s="529"/>
      <c r="E1046" s="547"/>
      <c r="F1046" s="546"/>
      <c r="G1046" s="545" t="str">
        <f t="shared" si="90"/>
        <v xml:space="preserve">D1010.10 </v>
      </c>
      <c r="H1046" s="550" t="s">
        <v>1467</v>
      </c>
      <c r="I1046" s="543" t="s">
        <v>1464</v>
      </c>
      <c r="J1046" s="552"/>
      <c r="K1046" s="552"/>
      <c r="L1046" s="551"/>
      <c r="M1046" s="540">
        <f t="shared" si="89"/>
        <v>0</v>
      </c>
    </row>
    <row r="1047" spans="2:13" ht="15.75" outlineLevel="4">
      <c r="B1047" s="529"/>
      <c r="E1047" s="547"/>
      <c r="F1047" s="546"/>
      <c r="G1047" s="545" t="str">
        <f t="shared" si="90"/>
        <v xml:space="preserve">D1010.10 </v>
      </c>
      <c r="H1047" s="550" t="s">
        <v>1468</v>
      </c>
      <c r="I1047" s="543" t="s">
        <v>1464</v>
      </c>
      <c r="J1047" s="552"/>
      <c r="K1047" s="552"/>
      <c r="L1047" s="551"/>
      <c r="M1047" s="540">
        <f t="shared" si="89"/>
        <v>0</v>
      </c>
    </row>
    <row r="1048" spans="2:13" ht="15.75" outlineLevel="4">
      <c r="B1048" s="529"/>
      <c r="E1048" s="547"/>
      <c r="F1048" s="546"/>
      <c r="G1048" s="545" t="str">
        <f t="shared" si="90"/>
        <v xml:space="preserve">D1010.10 </v>
      </c>
      <c r="H1048" s="544" t="s">
        <v>1469</v>
      </c>
      <c r="I1048" s="543" t="s">
        <v>1462</v>
      </c>
      <c r="J1048" s="552"/>
      <c r="K1048" s="552"/>
      <c r="L1048" s="551"/>
      <c r="M1048" s="540">
        <f t="shared" si="89"/>
        <v>0</v>
      </c>
    </row>
    <row r="1049" spans="2:13" ht="28.5" outlineLevel="4">
      <c r="B1049" s="529"/>
      <c r="E1049" s="547"/>
      <c r="F1049" s="546"/>
      <c r="G1049" s="545" t="str">
        <f t="shared" si="90"/>
        <v xml:space="preserve">D1010.10 </v>
      </c>
      <c r="H1049" s="550" t="s">
        <v>1470</v>
      </c>
      <c r="I1049" s="543" t="s">
        <v>1471</v>
      </c>
      <c r="J1049" s="552"/>
      <c r="K1049" s="552"/>
      <c r="L1049" s="551"/>
      <c r="M1049" s="540">
        <f t="shared" si="89"/>
        <v>0</v>
      </c>
    </row>
    <row r="1050" spans="2:13" ht="15.75" outlineLevel="4">
      <c r="B1050" s="529"/>
      <c r="E1050" s="547"/>
      <c r="F1050" s="546"/>
      <c r="G1050" s="545" t="str">
        <f t="shared" si="90"/>
        <v xml:space="preserve">D1010.10 </v>
      </c>
      <c r="H1050" s="550" t="s">
        <v>1472</v>
      </c>
      <c r="I1050" s="543" t="s">
        <v>1473</v>
      </c>
      <c r="J1050" s="552"/>
      <c r="K1050" s="552"/>
      <c r="L1050" s="551"/>
      <c r="M1050" s="540">
        <f t="shared" si="89"/>
        <v>0</v>
      </c>
    </row>
    <row r="1051" spans="2:13" ht="15.75" outlineLevel="4">
      <c r="B1051" s="529"/>
      <c r="E1051" s="547"/>
      <c r="F1051" s="546"/>
      <c r="G1051" s="545" t="str">
        <f t="shared" si="90"/>
        <v xml:space="preserve">D1010.10 </v>
      </c>
      <c r="H1051" s="544" t="s">
        <v>1474</v>
      </c>
      <c r="I1051" s="543" t="s">
        <v>1462</v>
      </c>
      <c r="J1051" s="552"/>
      <c r="K1051" s="552"/>
      <c r="L1051" s="551"/>
      <c r="M1051" s="540">
        <f t="shared" si="89"/>
        <v>0</v>
      </c>
    </row>
    <row r="1052" spans="2:13" ht="28.5" outlineLevel="4">
      <c r="B1052" s="529"/>
      <c r="E1052" s="547"/>
      <c r="F1052" s="546"/>
      <c r="G1052" s="545" t="str">
        <f t="shared" si="90"/>
        <v xml:space="preserve">D1010.10 </v>
      </c>
      <c r="H1052" s="550" t="s">
        <v>1475</v>
      </c>
      <c r="I1052" s="543" t="s">
        <v>1476</v>
      </c>
      <c r="J1052" s="552"/>
      <c r="K1052" s="552"/>
      <c r="L1052" s="551"/>
      <c r="M1052" s="540">
        <f t="shared" si="89"/>
        <v>0</v>
      </c>
    </row>
    <row r="1053" spans="2:13" ht="15.75" outlineLevel="4">
      <c r="B1053" s="529"/>
      <c r="E1053" s="547"/>
      <c r="F1053" s="546"/>
      <c r="G1053" s="545" t="str">
        <f t="shared" si="90"/>
        <v xml:space="preserve">D1010.10 </v>
      </c>
      <c r="H1053" s="550" t="s">
        <v>1477</v>
      </c>
      <c r="I1053" s="543" t="s">
        <v>1478</v>
      </c>
      <c r="J1053" s="552"/>
      <c r="K1053" s="552"/>
      <c r="L1053" s="551"/>
      <c r="M1053" s="540">
        <f t="shared" si="89"/>
        <v>0</v>
      </c>
    </row>
    <row r="1054" spans="2:13" ht="15.75" outlineLevel="4">
      <c r="B1054" s="529"/>
      <c r="E1054" s="547"/>
      <c r="F1054" s="546"/>
      <c r="G1054" s="545" t="str">
        <f t="shared" si="90"/>
        <v xml:space="preserve">D1010.10 </v>
      </c>
      <c r="H1054" s="544" t="s">
        <v>1479</v>
      </c>
      <c r="I1054" s="543" t="s">
        <v>1462</v>
      </c>
      <c r="J1054" s="552"/>
      <c r="K1054" s="552"/>
      <c r="L1054" s="551"/>
      <c r="M1054" s="540">
        <f t="shared" si="89"/>
        <v>0</v>
      </c>
    </row>
    <row r="1055" spans="2:13" ht="28.5" outlineLevel="4">
      <c r="B1055" s="529"/>
      <c r="E1055" s="547"/>
      <c r="F1055" s="546"/>
      <c r="G1055" s="545" t="str">
        <f t="shared" si="90"/>
        <v xml:space="preserve">D1010.10 </v>
      </c>
      <c r="H1055" s="550" t="s">
        <v>1480</v>
      </c>
      <c r="I1055" s="543" t="s">
        <v>1481</v>
      </c>
      <c r="J1055" s="552"/>
      <c r="K1055" s="552"/>
      <c r="L1055" s="551"/>
      <c r="M1055" s="540">
        <f t="shared" si="89"/>
        <v>0</v>
      </c>
    </row>
    <row r="1056" spans="2:13" ht="15.75" outlineLevel="4">
      <c r="B1056" s="529"/>
      <c r="E1056" s="547"/>
      <c r="F1056" s="546"/>
      <c r="G1056" s="545" t="str">
        <f t="shared" si="90"/>
        <v xml:space="preserve">D1010.10 </v>
      </c>
      <c r="H1056" s="550" t="s">
        <v>1482</v>
      </c>
      <c r="I1056" s="543" t="s">
        <v>1483</v>
      </c>
      <c r="J1056" s="552"/>
      <c r="K1056" s="552"/>
      <c r="L1056" s="551"/>
      <c r="M1056" s="540">
        <f t="shared" si="89"/>
        <v>0</v>
      </c>
    </row>
    <row r="1057" spans="2:13" ht="15.75" outlineLevel="4">
      <c r="B1057" s="529"/>
      <c r="E1057" s="547"/>
      <c r="F1057" s="546"/>
      <c r="G1057" s="545" t="str">
        <f t="shared" si="90"/>
        <v xml:space="preserve">D1010.10 </v>
      </c>
      <c r="H1057" s="544" t="s">
        <v>1484</v>
      </c>
      <c r="I1057" s="543" t="s">
        <v>1462</v>
      </c>
      <c r="J1057" s="552"/>
      <c r="K1057" s="552"/>
      <c r="L1057" s="551"/>
      <c r="M1057" s="540">
        <f t="shared" si="89"/>
        <v>0</v>
      </c>
    </row>
    <row r="1058" spans="2:13" ht="28.5" outlineLevel="4">
      <c r="B1058" s="529"/>
      <c r="E1058" s="547"/>
      <c r="F1058" s="546"/>
      <c r="G1058" s="545" t="str">
        <f t="shared" si="90"/>
        <v xml:space="preserve">D1010.10 </v>
      </c>
      <c r="H1058" s="550" t="s">
        <v>1485</v>
      </c>
      <c r="I1058" s="543" t="s">
        <v>1486</v>
      </c>
      <c r="J1058" s="552"/>
      <c r="K1058" s="552"/>
      <c r="L1058" s="551"/>
      <c r="M1058" s="540">
        <f t="shared" si="89"/>
        <v>0</v>
      </c>
    </row>
    <row r="1059" spans="2:13" ht="15.75" outlineLevel="4">
      <c r="B1059" s="529"/>
      <c r="E1059" s="547"/>
      <c r="F1059" s="546"/>
      <c r="G1059" s="545" t="str">
        <f t="shared" si="90"/>
        <v xml:space="preserve">D1010.10 </v>
      </c>
      <c r="H1059" s="550" t="s">
        <v>1487</v>
      </c>
      <c r="I1059" s="543" t="s">
        <v>1488</v>
      </c>
      <c r="J1059" s="552"/>
      <c r="K1059" s="552"/>
      <c r="L1059" s="551"/>
      <c r="M1059" s="540">
        <f t="shared" si="89"/>
        <v>0</v>
      </c>
    </row>
    <row r="1060" spans="2:13" ht="28.5" outlineLevel="4">
      <c r="B1060" s="529"/>
      <c r="E1060" s="547"/>
      <c r="F1060" s="546"/>
      <c r="G1060" s="545" t="str">
        <f t="shared" si="90"/>
        <v xml:space="preserve">D1010.10 </v>
      </c>
      <c r="H1060" s="544" t="s">
        <v>1489</v>
      </c>
      <c r="I1060" s="543" t="s">
        <v>1490</v>
      </c>
      <c r="J1060" s="552"/>
      <c r="K1060" s="552"/>
      <c r="L1060" s="551"/>
      <c r="M1060" s="540">
        <f t="shared" si="89"/>
        <v>0</v>
      </c>
    </row>
    <row r="1061" spans="2:13" ht="15.75" outlineLevel="4">
      <c r="B1061" s="529"/>
      <c r="E1061" s="547"/>
      <c r="F1061" s="546"/>
      <c r="G1061" s="545" t="str">
        <f t="shared" si="90"/>
        <v xml:space="preserve">D1010.10 </v>
      </c>
      <c r="H1061" s="544" t="s">
        <v>1491</v>
      </c>
      <c r="I1061" s="543" t="s">
        <v>1492</v>
      </c>
      <c r="J1061" s="552"/>
      <c r="K1061" s="552"/>
      <c r="L1061" s="551"/>
      <c r="M1061" s="540">
        <f t="shared" si="89"/>
        <v>0</v>
      </c>
    </row>
    <row r="1062" spans="2:13" ht="15.75" outlineLevel="4">
      <c r="B1062" s="529"/>
      <c r="E1062" s="547"/>
      <c r="F1062" s="546"/>
      <c r="G1062" s="545" t="str">
        <f t="shared" si="90"/>
        <v xml:space="preserve">D1010.10 </v>
      </c>
      <c r="H1062" s="544" t="s">
        <v>1493</v>
      </c>
      <c r="I1062" s="543" t="s">
        <v>1494</v>
      </c>
      <c r="J1062" s="552"/>
      <c r="K1062" s="552"/>
      <c r="L1062" s="551"/>
      <c r="M1062" s="540">
        <f t="shared" si="89"/>
        <v>0</v>
      </c>
    </row>
    <row r="1063" spans="2:13" ht="15.75" outlineLevel="3">
      <c r="B1063" s="529"/>
      <c r="E1063" s="538" t="s">
        <v>1495</v>
      </c>
      <c r="F1063" s="537" t="s">
        <v>1496</v>
      </c>
      <c r="G1063" s="536"/>
      <c r="H1063" s="535" t="s">
        <v>85</v>
      </c>
      <c r="I1063" s="534" t="s">
        <v>85</v>
      </c>
      <c r="J1063" s="533"/>
      <c r="K1063" s="533"/>
      <c r="L1063" s="532" t="str">
        <f>IF(J1063&lt;&gt;0,SUMIF(G:G,E1063,M:M)/J1063,"")</f>
        <v/>
      </c>
      <c r="M1063" s="531">
        <f>IF(J1063="",SUMIF(G:G,E1063,M:M),J1063*L1063)</f>
        <v>0</v>
      </c>
    </row>
    <row r="1064" spans="2:13" ht="15.75" outlineLevel="4">
      <c r="B1064" s="529"/>
      <c r="E1064" s="547"/>
      <c r="F1064" s="546"/>
      <c r="G1064" s="545" t="str">
        <f>E1063</f>
        <v xml:space="preserve">D1010.20 </v>
      </c>
      <c r="H1064" s="544" t="s">
        <v>1497</v>
      </c>
      <c r="I1064" s="543" t="s">
        <v>1498</v>
      </c>
      <c r="J1064" s="552"/>
      <c r="K1064" s="552"/>
      <c r="L1064" s="551"/>
      <c r="M1064" s="540">
        <f t="shared" ref="M1064:M1073" si="91">J1064*L1064</f>
        <v>0</v>
      </c>
    </row>
    <row r="1065" spans="2:13" ht="15.75" outlineLevel="4">
      <c r="B1065" s="529"/>
      <c r="E1065" s="547"/>
      <c r="F1065" s="546"/>
      <c r="G1065" s="545" t="str">
        <f t="shared" ref="G1065:G1073" si="92">G1064</f>
        <v xml:space="preserve">D1010.20 </v>
      </c>
      <c r="H1065" s="544" t="s">
        <v>1499</v>
      </c>
      <c r="I1065" s="543" t="s">
        <v>1464</v>
      </c>
      <c r="J1065" s="552"/>
      <c r="K1065" s="552"/>
      <c r="L1065" s="551"/>
      <c r="M1065" s="540">
        <f t="shared" si="91"/>
        <v>0</v>
      </c>
    </row>
    <row r="1066" spans="2:13" ht="15.75" outlineLevel="4">
      <c r="B1066" s="529"/>
      <c r="E1066" s="547"/>
      <c r="F1066" s="546"/>
      <c r="G1066" s="545" t="str">
        <f t="shared" si="92"/>
        <v xml:space="preserve">D1010.20 </v>
      </c>
      <c r="H1066" s="550" t="s">
        <v>1500</v>
      </c>
      <c r="I1066" s="543" t="s">
        <v>1464</v>
      </c>
      <c r="J1066" s="552"/>
      <c r="K1066" s="552"/>
      <c r="L1066" s="551"/>
      <c r="M1066" s="540">
        <f t="shared" si="91"/>
        <v>0</v>
      </c>
    </row>
    <row r="1067" spans="2:13" ht="15.75" outlineLevel="4">
      <c r="B1067" s="529"/>
      <c r="E1067" s="547"/>
      <c r="F1067" s="546"/>
      <c r="G1067" s="545" t="str">
        <f t="shared" si="92"/>
        <v xml:space="preserve">D1010.20 </v>
      </c>
      <c r="H1067" s="544" t="s">
        <v>1501</v>
      </c>
      <c r="I1067" s="543" t="s">
        <v>1502</v>
      </c>
      <c r="J1067" s="552"/>
      <c r="K1067" s="552"/>
      <c r="L1067" s="551"/>
      <c r="M1067" s="540">
        <f t="shared" si="91"/>
        <v>0</v>
      </c>
    </row>
    <row r="1068" spans="2:13" ht="15.75" outlineLevel="4">
      <c r="B1068" s="529"/>
      <c r="E1068" s="547"/>
      <c r="F1068" s="546"/>
      <c r="G1068" s="545" t="str">
        <f t="shared" si="92"/>
        <v xml:space="preserve">D1010.20 </v>
      </c>
      <c r="H1068" s="544" t="s">
        <v>1503</v>
      </c>
      <c r="I1068" s="543" t="s">
        <v>1504</v>
      </c>
      <c r="J1068" s="552"/>
      <c r="K1068" s="552"/>
      <c r="L1068" s="551"/>
      <c r="M1068" s="540">
        <f t="shared" si="91"/>
        <v>0</v>
      </c>
    </row>
    <row r="1069" spans="2:13" ht="15.75" outlineLevel="4">
      <c r="B1069" s="529"/>
      <c r="E1069" s="547"/>
      <c r="F1069" s="546"/>
      <c r="G1069" s="545" t="str">
        <f t="shared" si="92"/>
        <v xml:space="preserve">D1010.20 </v>
      </c>
      <c r="H1069" s="544" t="s">
        <v>1505</v>
      </c>
      <c r="I1069" s="543" t="s">
        <v>1506</v>
      </c>
      <c r="J1069" s="552"/>
      <c r="K1069" s="552"/>
      <c r="L1069" s="551"/>
      <c r="M1069" s="540">
        <f t="shared" si="91"/>
        <v>0</v>
      </c>
    </row>
    <row r="1070" spans="2:13" ht="15.75" outlineLevel="4">
      <c r="B1070" s="529"/>
      <c r="E1070" s="547"/>
      <c r="F1070" s="546"/>
      <c r="G1070" s="545" t="str">
        <f t="shared" si="92"/>
        <v xml:space="preserve">D1010.20 </v>
      </c>
      <c r="H1070" s="550" t="s">
        <v>1507</v>
      </c>
      <c r="I1070" s="543" t="s">
        <v>1508</v>
      </c>
      <c r="J1070" s="552"/>
      <c r="K1070" s="552"/>
      <c r="L1070" s="551"/>
      <c r="M1070" s="540">
        <f t="shared" si="91"/>
        <v>0</v>
      </c>
    </row>
    <row r="1071" spans="2:13" ht="15.75" outlineLevel="4">
      <c r="B1071" s="529"/>
      <c r="E1071" s="547"/>
      <c r="F1071" s="546"/>
      <c r="G1071" s="545" t="str">
        <f t="shared" si="92"/>
        <v xml:space="preserve">D1010.20 </v>
      </c>
      <c r="H1071" s="550" t="s">
        <v>1509</v>
      </c>
      <c r="I1071" s="543" t="s">
        <v>1510</v>
      </c>
      <c r="J1071" s="552"/>
      <c r="K1071" s="552"/>
      <c r="L1071" s="551"/>
      <c r="M1071" s="540">
        <f t="shared" si="91"/>
        <v>0</v>
      </c>
    </row>
    <row r="1072" spans="2:13" ht="15.75" outlineLevel="4">
      <c r="B1072" s="529"/>
      <c r="E1072" s="547"/>
      <c r="F1072" s="546"/>
      <c r="G1072" s="545" t="str">
        <f t="shared" si="92"/>
        <v xml:space="preserve">D1010.20 </v>
      </c>
      <c r="H1072" s="544" t="s">
        <v>1511</v>
      </c>
      <c r="I1072" s="543" t="s">
        <v>1512</v>
      </c>
      <c r="J1072" s="552"/>
      <c r="K1072" s="552"/>
      <c r="L1072" s="551"/>
      <c r="M1072" s="540">
        <f t="shared" si="91"/>
        <v>0</v>
      </c>
    </row>
    <row r="1073" spans="2:13" ht="15.75" outlineLevel="4">
      <c r="B1073" s="529"/>
      <c r="E1073" s="547"/>
      <c r="F1073" s="546"/>
      <c r="G1073" s="545" t="str">
        <f t="shared" si="92"/>
        <v xml:space="preserve">D1010.20 </v>
      </c>
      <c r="H1073" s="544" t="s">
        <v>1513</v>
      </c>
      <c r="I1073" s="543" t="s">
        <v>1514</v>
      </c>
      <c r="J1073" s="552"/>
      <c r="K1073" s="552"/>
      <c r="L1073" s="551"/>
      <c r="M1073" s="540">
        <f t="shared" si="91"/>
        <v>0</v>
      </c>
    </row>
    <row r="1074" spans="2:13" ht="15.75" outlineLevel="3">
      <c r="B1074" s="529"/>
      <c r="E1074" s="538" t="s">
        <v>1515</v>
      </c>
      <c r="F1074" s="537" t="s">
        <v>1516</v>
      </c>
      <c r="G1074" s="536"/>
      <c r="H1074" s="535" t="s">
        <v>85</v>
      </c>
      <c r="I1074" s="534" t="s">
        <v>85</v>
      </c>
      <c r="J1074" s="533"/>
      <c r="K1074" s="533"/>
      <c r="L1074" s="532" t="str">
        <f>IF(J1074&lt;&gt;0,SUMIF(G:G,E1074,M:M)/J1074,"")</f>
        <v/>
      </c>
      <c r="M1074" s="531">
        <f>IF(J1074="",SUMIF(G:G,E1074,M:M),J1074*L1074)</f>
        <v>0</v>
      </c>
    </row>
    <row r="1075" spans="2:13" ht="15.75" outlineLevel="4">
      <c r="B1075" s="529"/>
      <c r="E1075" s="547"/>
      <c r="F1075" s="546"/>
      <c r="G1075" s="545" t="str">
        <f>E1074</f>
        <v xml:space="preserve">D1010.30 </v>
      </c>
      <c r="H1075" s="544" t="s">
        <v>1517</v>
      </c>
      <c r="I1075" s="543" t="s">
        <v>1518</v>
      </c>
      <c r="J1075" s="552"/>
      <c r="K1075" s="552"/>
      <c r="L1075" s="551"/>
      <c r="M1075" s="540">
        <f>J1075*L1075</f>
        <v>0</v>
      </c>
    </row>
    <row r="1076" spans="2:13" ht="28.5" outlineLevel="4">
      <c r="B1076" s="529"/>
      <c r="E1076" s="547"/>
      <c r="F1076" s="546"/>
      <c r="G1076" s="545" t="str">
        <f>G1075</f>
        <v xml:space="preserve">D1010.30 </v>
      </c>
      <c r="H1076" s="544" t="s">
        <v>1519</v>
      </c>
      <c r="I1076" s="543" t="s">
        <v>1464</v>
      </c>
      <c r="J1076" s="552"/>
      <c r="K1076" s="552"/>
      <c r="L1076" s="551"/>
      <c r="M1076" s="540">
        <f>J1076*L1076</f>
        <v>0</v>
      </c>
    </row>
    <row r="1077" spans="2:13" ht="15.75" outlineLevel="3">
      <c r="B1077" s="529"/>
      <c r="E1077" s="538" t="s">
        <v>1520</v>
      </c>
      <c r="F1077" s="537" t="s">
        <v>1521</v>
      </c>
      <c r="G1077" s="536"/>
      <c r="H1077" s="535" t="s">
        <v>85</v>
      </c>
      <c r="I1077" s="534" t="s">
        <v>85</v>
      </c>
      <c r="J1077" s="533"/>
      <c r="K1077" s="533"/>
      <c r="L1077" s="532" t="str">
        <f>IF(J1077&lt;&gt;0,SUMIF(G:G,E1077,M:M)/J1077,"")</f>
        <v/>
      </c>
      <c r="M1077" s="531">
        <f>IF(J1077="",SUMIF(G:G,E1077,M:M),J1077*L1077)</f>
        <v>0</v>
      </c>
    </row>
    <row r="1078" spans="2:13" ht="15.75" outlineLevel="4">
      <c r="B1078" s="529"/>
      <c r="E1078" s="547"/>
      <c r="F1078" s="546"/>
      <c r="G1078" s="545" t="str">
        <f>E1077</f>
        <v xml:space="preserve">D1010.50 </v>
      </c>
      <c r="H1078" s="544" t="s">
        <v>1522</v>
      </c>
      <c r="I1078" s="543" t="s">
        <v>1523</v>
      </c>
      <c r="J1078" s="552"/>
      <c r="K1078" s="552"/>
      <c r="L1078" s="551"/>
      <c r="M1078" s="540">
        <f>J1078*L1078</f>
        <v>0</v>
      </c>
    </row>
    <row r="1079" spans="2:13" ht="28.5" outlineLevel="4">
      <c r="B1079" s="529"/>
      <c r="E1079" s="547"/>
      <c r="F1079" s="546"/>
      <c r="G1079" s="545" t="str">
        <f>G1078</f>
        <v xml:space="preserve">D1010.50 </v>
      </c>
      <c r="H1079" s="544" t="s">
        <v>1524</v>
      </c>
      <c r="I1079" s="543" t="s">
        <v>1464</v>
      </c>
      <c r="J1079" s="552"/>
      <c r="K1079" s="552"/>
      <c r="L1079" s="551"/>
      <c r="M1079" s="540">
        <f>J1079*L1079</f>
        <v>0</v>
      </c>
    </row>
    <row r="1080" spans="2:13" ht="15.75" outlineLevel="3">
      <c r="B1080" s="529"/>
      <c r="E1080" s="538" t="s">
        <v>1525</v>
      </c>
      <c r="F1080" s="537" t="s">
        <v>1526</v>
      </c>
      <c r="G1080" s="536"/>
      <c r="H1080" s="535" t="s">
        <v>85</v>
      </c>
      <c r="I1080" s="534" t="s">
        <v>85</v>
      </c>
      <c r="J1080" s="533"/>
      <c r="K1080" s="533"/>
      <c r="L1080" s="532" t="str">
        <f>IF(J1080&lt;&gt;0,SUMIF(G:G,E1080,M:M)/J1080,"")</f>
        <v/>
      </c>
      <c r="M1080" s="531">
        <f>IF(J1080="",SUMIF(G:G,E1080,M:M),J1080*L1080)</f>
        <v>0</v>
      </c>
    </row>
    <row r="1081" spans="2:13" ht="15.75" outlineLevel="4">
      <c r="B1081" s="529"/>
      <c r="E1081" s="528"/>
      <c r="F1081" s="527"/>
      <c r="G1081" s="526" t="str">
        <f>E1080</f>
        <v xml:space="preserve">D1010.60 </v>
      </c>
      <c r="H1081" s="530" t="s">
        <v>1527</v>
      </c>
      <c r="I1081" s="524" t="s">
        <v>1528</v>
      </c>
      <c r="J1081" s="571"/>
      <c r="K1081" s="571"/>
      <c r="L1081" s="570"/>
      <c r="M1081" s="521">
        <f>J1081*L1081</f>
        <v>0</v>
      </c>
    </row>
    <row r="1082" spans="2:13" ht="28.5" outlineLevel="4">
      <c r="B1082" s="529"/>
      <c r="E1082" s="528"/>
      <c r="F1082" s="527"/>
      <c r="G1082" s="526" t="str">
        <f>G1081</f>
        <v xml:space="preserve">D1010.60 </v>
      </c>
      <c r="H1082" s="530" t="s">
        <v>1529</v>
      </c>
      <c r="I1082" s="524" t="s">
        <v>1464</v>
      </c>
      <c r="J1082" s="571"/>
      <c r="K1082" s="571"/>
      <c r="L1082" s="570"/>
      <c r="M1082" s="521">
        <f>J1082*L1082</f>
        <v>0</v>
      </c>
    </row>
    <row r="1083" spans="2:13" s="553" customFormat="1" ht="17.25" customHeight="1" outlineLevel="2">
      <c r="B1083" s="561"/>
      <c r="C1083" s="560"/>
      <c r="D1083" s="560" t="s">
        <v>1530</v>
      </c>
      <c r="E1083" s="560" t="s">
        <v>1531</v>
      </c>
      <c r="F1083" s="560"/>
      <c r="G1083" s="559"/>
      <c r="H1083" s="558" t="s">
        <v>85</v>
      </c>
      <c r="I1083" s="557" t="s">
        <v>85</v>
      </c>
      <c r="J1083" s="556"/>
      <c r="K1083" s="556"/>
      <c r="L1083" s="555" t="str">
        <f>IF(J1083&lt;&gt;0,SUMIF(E:E,"D1030*",M:M)/J1083,"")</f>
        <v/>
      </c>
      <c r="M1083" s="554">
        <f>IF(J1083="",SUMIF(E:E,"D1030*",M:M),L1083*J1083)</f>
        <v>0</v>
      </c>
    </row>
    <row r="1084" spans="2:13" ht="15.75" outlineLevel="3">
      <c r="B1084" s="529"/>
      <c r="E1084" s="538" t="s">
        <v>1532</v>
      </c>
      <c r="F1084" s="537" t="s">
        <v>1533</v>
      </c>
      <c r="G1084" s="536"/>
      <c r="H1084" s="535" t="s">
        <v>85</v>
      </c>
      <c r="I1084" s="534" t="s">
        <v>85</v>
      </c>
      <c r="J1084" s="533"/>
      <c r="K1084" s="533"/>
      <c r="L1084" s="532" t="str">
        <f>IF(J1084&lt;&gt;0,SUMIF(G:G,E1084,M:M)/J1084,"")</f>
        <v/>
      </c>
      <c r="M1084" s="531">
        <f>IF(J1084="",SUMIF(G:G,E1084,M:M),J1084*L1084)</f>
        <v>0</v>
      </c>
    </row>
    <row r="1085" spans="2:13" ht="15.75" outlineLevel="4">
      <c r="B1085" s="529"/>
      <c r="E1085" s="547"/>
      <c r="F1085" s="546"/>
      <c r="G1085" s="545" t="str">
        <f>E1084</f>
        <v xml:space="preserve">D1030.10 </v>
      </c>
      <c r="H1085" s="544" t="s">
        <v>1534</v>
      </c>
      <c r="I1085" s="543" t="s">
        <v>1535</v>
      </c>
      <c r="J1085" s="552"/>
      <c r="K1085" s="552"/>
      <c r="L1085" s="551"/>
      <c r="M1085" s="540">
        <f>J1085*L1085</f>
        <v>0</v>
      </c>
    </row>
    <row r="1086" spans="2:13" ht="28.5" outlineLevel="4">
      <c r="B1086" s="529"/>
      <c r="E1086" s="547"/>
      <c r="F1086" s="546"/>
      <c r="G1086" s="545" t="str">
        <f>G1085</f>
        <v xml:space="preserve">D1030.10 </v>
      </c>
      <c r="H1086" s="544" t="s">
        <v>1536</v>
      </c>
      <c r="I1086" s="543" t="s">
        <v>1464</v>
      </c>
      <c r="J1086" s="552"/>
      <c r="K1086" s="552"/>
      <c r="L1086" s="551"/>
      <c r="M1086" s="540">
        <f>J1086*L1086</f>
        <v>0</v>
      </c>
    </row>
    <row r="1087" spans="2:13" ht="15.75" outlineLevel="4">
      <c r="B1087" s="529"/>
      <c r="E1087" s="599"/>
      <c r="F1087" s="598"/>
      <c r="G1087" s="536" t="str">
        <f>G1086</f>
        <v xml:space="preserve">D1030.10 </v>
      </c>
      <c r="H1087" s="600" t="s">
        <v>1500</v>
      </c>
      <c r="I1087" s="596" t="s">
        <v>1464</v>
      </c>
      <c r="J1087" s="533"/>
      <c r="K1087" s="533"/>
      <c r="L1087" s="595"/>
      <c r="M1087" s="531">
        <f>J1087*L1087</f>
        <v>0</v>
      </c>
    </row>
    <row r="1088" spans="2:13" ht="15.75" outlineLevel="3">
      <c r="B1088" s="529"/>
      <c r="E1088" s="538" t="s">
        <v>1537</v>
      </c>
      <c r="F1088" s="537" t="s">
        <v>1538</v>
      </c>
      <c r="G1088" s="536"/>
      <c r="H1088" s="535" t="s">
        <v>85</v>
      </c>
      <c r="I1088" s="534" t="s">
        <v>85</v>
      </c>
      <c r="J1088" s="533"/>
      <c r="K1088" s="533"/>
      <c r="L1088" s="532" t="str">
        <f>IF(J1088&lt;&gt;0,SUMIF(G:G,E1088,M:M)/J1088,"")</f>
        <v/>
      </c>
      <c r="M1088" s="531">
        <f>IF(J1088="",SUMIF(G:G,E1088,M:M),J1088*L1088)</f>
        <v>0</v>
      </c>
    </row>
    <row r="1089" spans="2:13" ht="15.75" outlineLevel="4">
      <c r="B1089" s="529"/>
      <c r="E1089" s="547"/>
      <c r="F1089" s="546"/>
      <c r="G1089" s="545" t="str">
        <f>E1088</f>
        <v xml:space="preserve">D1030.30 </v>
      </c>
      <c r="H1089" s="544" t="s">
        <v>1539</v>
      </c>
      <c r="I1089" s="543" t="s">
        <v>1540</v>
      </c>
      <c r="J1089" s="552"/>
      <c r="K1089" s="552"/>
      <c r="L1089" s="551"/>
      <c r="M1089" s="540">
        <f t="shared" ref="M1089:M1098" si="93">J1089*L1089</f>
        <v>0</v>
      </c>
    </row>
    <row r="1090" spans="2:13" ht="15.75" outlineLevel="4">
      <c r="B1090" s="529"/>
      <c r="E1090" s="547"/>
      <c r="F1090" s="546"/>
      <c r="G1090" s="545" t="str">
        <f t="shared" ref="G1090:G1098" si="94">G1089</f>
        <v xml:space="preserve">D1030.30 </v>
      </c>
      <c r="H1090" s="544" t="s">
        <v>1541</v>
      </c>
      <c r="I1090" s="543" t="s">
        <v>1464</v>
      </c>
      <c r="J1090" s="552"/>
      <c r="K1090" s="552"/>
      <c r="L1090" s="551"/>
      <c r="M1090" s="540">
        <f t="shared" si="93"/>
        <v>0</v>
      </c>
    </row>
    <row r="1091" spans="2:13" ht="15.75" outlineLevel="4">
      <c r="B1091" s="529"/>
      <c r="E1091" s="547"/>
      <c r="F1091" s="546"/>
      <c r="G1091" s="545" t="str">
        <f t="shared" si="94"/>
        <v xml:space="preserve">D1030.30 </v>
      </c>
      <c r="H1091" s="544" t="s">
        <v>1542</v>
      </c>
      <c r="I1091" s="543" t="s">
        <v>1543</v>
      </c>
      <c r="J1091" s="552"/>
      <c r="K1091" s="552"/>
      <c r="L1091" s="551"/>
      <c r="M1091" s="540">
        <f t="shared" si="93"/>
        <v>0</v>
      </c>
    </row>
    <row r="1092" spans="2:13" ht="15.75" outlineLevel="4">
      <c r="B1092" s="529"/>
      <c r="E1092" s="547"/>
      <c r="F1092" s="546"/>
      <c r="G1092" s="545" t="str">
        <f t="shared" si="94"/>
        <v xml:space="preserve">D1030.30 </v>
      </c>
      <c r="H1092" s="550" t="s">
        <v>1544</v>
      </c>
      <c r="I1092" s="543" t="s">
        <v>1545</v>
      </c>
      <c r="J1092" s="552"/>
      <c r="K1092" s="552"/>
      <c r="L1092" s="551"/>
      <c r="M1092" s="540">
        <f t="shared" si="93"/>
        <v>0</v>
      </c>
    </row>
    <row r="1093" spans="2:13" ht="15.75" outlineLevel="4">
      <c r="B1093" s="529"/>
      <c r="E1093" s="547"/>
      <c r="F1093" s="546"/>
      <c r="G1093" s="545" t="str">
        <f t="shared" si="94"/>
        <v xml:space="preserve">D1030.30 </v>
      </c>
      <c r="H1093" s="544" t="s">
        <v>1546</v>
      </c>
      <c r="I1093" s="543" t="s">
        <v>1547</v>
      </c>
      <c r="J1093" s="552"/>
      <c r="K1093" s="552"/>
      <c r="L1093" s="551"/>
      <c r="M1093" s="540">
        <f t="shared" si="93"/>
        <v>0</v>
      </c>
    </row>
    <row r="1094" spans="2:13" ht="15.75" outlineLevel="4">
      <c r="B1094" s="529"/>
      <c r="E1094" s="547"/>
      <c r="F1094" s="546"/>
      <c r="G1094" s="545" t="str">
        <f t="shared" si="94"/>
        <v xml:space="preserve">D1030.30 </v>
      </c>
      <c r="H1094" s="550" t="s">
        <v>1548</v>
      </c>
      <c r="I1094" s="543" t="s">
        <v>1549</v>
      </c>
      <c r="J1094" s="552"/>
      <c r="K1094" s="552"/>
      <c r="L1094" s="551"/>
      <c r="M1094" s="540">
        <f t="shared" si="93"/>
        <v>0</v>
      </c>
    </row>
    <row r="1095" spans="2:13" ht="15.75" outlineLevel="4">
      <c r="B1095" s="529"/>
      <c r="E1095" s="547"/>
      <c r="F1095" s="546"/>
      <c r="G1095" s="545" t="str">
        <f t="shared" si="94"/>
        <v xml:space="preserve">D1030.30 </v>
      </c>
      <c r="H1095" s="544" t="s">
        <v>1550</v>
      </c>
      <c r="I1095" s="543" t="s">
        <v>1551</v>
      </c>
      <c r="J1095" s="552"/>
      <c r="K1095" s="552"/>
      <c r="L1095" s="551"/>
      <c r="M1095" s="540">
        <f t="shared" si="93"/>
        <v>0</v>
      </c>
    </row>
    <row r="1096" spans="2:13" ht="15.75" outlineLevel="4">
      <c r="B1096" s="529"/>
      <c r="E1096" s="547"/>
      <c r="F1096" s="546"/>
      <c r="G1096" s="545" t="str">
        <f t="shared" si="94"/>
        <v xml:space="preserve">D1030.30 </v>
      </c>
      <c r="H1096" s="550" t="s">
        <v>1552</v>
      </c>
      <c r="I1096" s="543" t="s">
        <v>1553</v>
      </c>
      <c r="J1096" s="552"/>
      <c r="K1096" s="552"/>
      <c r="L1096" s="551"/>
      <c r="M1096" s="540">
        <f t="shared" si="93"/>
        <v>0</v>
      </c>
    </row>
    <row r="1097" spans="2:13" ht="15.75" outlineLevel="4">
      <c r="B1097" s="529"/>
      <c r="E1097" s="547"/>
      <c r="F1097" s="546"/>
      <c r="G1097" s="545" t="str">
        <f t="shared" si="94"/>
        <v xml:space="preserve">D1030.30 </v>
      </c>
      <c r="H1097" s="544" t="s">
        <v>1554</v>
      </c>
      <c r="I1097" s="543" t="s">
        <v>1555</v>
      </c>
      <c r="J1097" s="552"/>
      <c r="K1097" s="552"/>
      <c r="L1097" s="551"/>
      <c r="M1097" s="540">
        <f t="shared" si="93"/>
        <v>0</v>
      </c>
    </row>
    <row r="1098" spans="2:13" ht="15.75" outlineLevel="4">
      <c r="B1098" s="529"/>
      <c r="E1098" s="547"/>
      <c r="F1098" s="546"/>
      <c r="G1098" s="545" t="str">
        <f t="shared" si="94"/>
        <v xml:space="preserve">D1030.30 </v>
      </c>
      <c r="H1098" s="550" t="s">
        <v>1556</v>
      </c>
      <c r="I1098" s="543" t="s">
        <v>1557</v>
      </c>
      <c r="J1098" s="552"/>
      <c r="K1098" s="552"/>
      <c r="L1098" s="551"/>
      <c r="M1098" s="540">
        <f t="shared" si="93"/>
        <v>0</v>
      </c>
    </row>
    <row r="1099" spans="2:13" ht="15.75" outlineLevel="3">
      <c r="B1099" s="529"/>
      <c r="E1099" s="538" t="s">
        <v>1558</v>
      </c>
      <c r="F1099" s="537" t="s">
        <v>1559</v>
      </c>
      <c r="G1099" s="536"/>
      <c r="H1099" s="535" t="s">
        <v>85</v>
      </c>
      <c r="I1099" s="534" t="s">
        <v>85</v>
      </c>
      <c r="J1099" s="533"/>
      <c r="K1099" s="533"/>
      <c r="L1099" s="532" t="str">
        <f>IF(J1099&lt;&gt;0,SUMIF(G:G,E1099,M:M)/J1099,"")</f>
        <v/>
      </c>
      <c r="M1099" s="531">
        <f>IF(J1099="",SUMIF(G:G,E1099,M:M),J1099*L1099)</f>
        <v>0</v>
      </c>
    </row>
    <row r="1100" spans="2:13" ht="15.75" outlineLevel="4">
      <c r="B1100" s="529"/>
      <c r="E1100" s="547"/>
      <c r="F1100" s="546"/>
      <c r="G1100" s="545" t="str">
        <f>E1099</f>
        <v xml:space="preserve">D1030.50 </v>
      </c>
      <c r="H1100" s="544" t="s">
        <v>1560</v>
      </c>
      <c r="I1100" s="543" t="s">
        <v>1561</v>
      </c>
      <c r="J1100" s="552"/>
      <c r="K1100" s="552"/>
      <c r="L1100" s="551"/>
      <c r="M1100" s="540">
        <f>J1100*L1100</f>
        <v>0</v>
      </c>
    </row>
    <row r="1101" spans="2:13" ht="28.5" outlineLevel="4">
      <c r="B1101" s="529"/>
      <c r="E1101" s="547"/>
      <c r="F1101" s="546"/>
      <c r="G1101" s="545" t="str">
        <f>G1100</f>
        <v xml:space="preserve">D1030.50 </v>
      </c>
      <c r="H1101" s="544" t="s">
        <v>1562</v>
      </c>
      <c r="I1101" s="543" t="s">
        <v>1464</v>
      </c>
      <c r="J1101" s="552"/>
      <c r="K1101" s="552"/>
      <c r="L1101" s="551"/>
      <c r="M1101" s="540">
        <f>J1101*L1101</f>
        <v>0</v>
      </c>
    </row>
    <row r="1102" spans="2:13" ht="15.75" outlineLevel="4">
      <c r="B1102" s="529"/>
      <c r="E1102" s="547"/>
      <c r="F1102" s="546"/>
      <c r="G1102" s="545" t="str">
        <f>G1101</f>
        <v xml:space="preserve">D1030.50 </v>
      </c>
      <c r="H1102" s="544" t="s">
        <v>1563</v>
      </c>
      <c r="I1102" s="543" t="s">
        <v>1561</v>
      </c>
      <c r="J1102" s="552"/>
      <c r="K1102" s="552"/>
      <c r="L1102" s="551"/>
      <c r="M1102" s="540">
        <f>J1102*L1102</f>
        <v>0</v>
      </c>
    </row>
    <row r="1103" spans="2:13" ht="15.75" outlineLevel="4">
      <c r="B1103" s="529"/>
      <c r="E1103" s="547"/>
      <c r="F1103" s="546"/>
      <c r="G1103" s="545" t="str">
        <f>G1102</f>
        <v xml:space="preserve">D1030.50 </v>
      </c>
      <c r="H1103" s="544" t="s">
        <v>1564</v>
      </c>
      <c r="I1103" s="543" t="s">
        <v>1561</v>
      </c>
      <c r="J1103" s="552"/>
      <c r="K1103" s="552"/>
      <c r="L1103" s="551"/>
      <c r="M1103" s="540">
        <f>J1103*L1103</f>
        <v>0</v>
      </c>
    </row>
    <row r="1104" spans="2:13" ht="15.75" outlineLevel="3">
      <c r="B1104" s="529"/>
      <c r="E1104" s="538" t="s">
        <v>1565</v>
      </c>
      <c r="F1104" s="537" t="s">
        <v>1566</v>
      </c>
      <c r="G1104" s="536"/>
      <c r="H1104" s="535" t="s">
        <v>85</v>
      </c>
      <c r="I1104" s="534" t="s">
        <v>85</v>
      </c>
      <c r="J1104" s="533"/>
      <c r="K1104" s="533"/>
      <c r="L1104" s="532" t="str">
        <f>IF(J1104&lt;&gt;0,SUMIF(G:G,E1104,M:M)/J1104,"")</f>
        <v/>
      </c>
      <c r="M1104" s="531">
        <f>IF(J1104="",SUMIF(G:G,E1104,M:M),J1104*L1104)</f>
        <v>0</v>
      </c>
    </row>
    <row r="1105" spans="2:13" ht="28.5" outlineLevel="4">
      <c r="B1105" s="529"/>
      <c r="E1105" s="528"/>
      <c r="F1105" s="527"/>
      <c r="G1105" s="526" t="str">
        <f>E1104</f>
        <v xml:space="preserve">D1030.70 </v>
      </c>
      <c r="H1105" s="530" t="s">
        <v>1567</v>
      </c>
      <c r="I1105" s="524" t="s">
        <v>1464</v>
      </c>
      <c r="J1105" s="571"/>
      <c r="K1105" s="571"/>
      <c r="L1105" s="570"/>
      <c r="M1105" s="521">
        <f>J1105*L1105</f>
        <v>0</v>
      </c>
    </row>
    <row r="1106" spans="2:13" ht="15.75" outlineLevel="4">
      <c r="B1106" s="529"/>
      <c r="E1106" s="528"/>
      <c r="F1106" s="527"/>
      <c r="G1106" s="526" t="str">
        <f>G1105</f>
        <v xml:space="preserve">D1030.70 </v>
      </c>
      <c r="H1106" s="530" t="s">
        <v>1568</v>
      </c>
      <c r="I1106" s="524" t="s">
        <v>1569</v>
      </c>
      <c r="J1106" s="571"/>
      <c r="K1106" s="571"/>
      <c r="L1106" s="570"/>
      <c r="M1106" s="521">
        <f>J1106*L1106</f>
        <v>0</v>
      </c>
    </row>
    <row r="1107" spans="2:13" ht="15.75" outlineLevel="4">
      <c r="B1107" s="529"/>
      <c r="E1107" s="528"/>
      <c r="F1107" s="527"/>
      <c r="G1107" s="526" t="str">
        <f>G1106</f>
        <v xml:space="preserve">D1030.70 </v>
      </c>
      <c r="H1107" s="530" t="s">
        <v>1570</v>
      </c>
      <c r="I1107" s="524" t="s">
        <v>1571</v>
      </c>
      <c r="J1107" s="571"/>
      <c r="K1107" s="571"/>
      <c r="L1107" s="570"/>
      <c r="M1107" s="521">
        <f>J1107*L1107</f>
        <v>0</v>
      </c>
    </row>
    <row r="1108" spans="2:13" ht="15.75" outlineLevel="4">
      <c r="B1108" s="529"/>
      <c r="E1108" s="528"/>
      <c r="F1108" s="527"/>
      <c r="G1108" s="526" t="str">
        <f>G1107</f>
        <v xml:space="preserve">D1030.70 </v>
      </c>
      <c r="H1108" s="530" t="s">
        <v>1572</v>
      </c>
      <c r="I1108" s="524" t="s">
        <v>1573</v>
      </c>
      <c r="J1108" s="571"/>
      <c r="K1108" s="571"/>
      <c r="L1108" s="570"/>
      <c r="M1108" s="521">
        <f>J1108*L1108</f>
        <v>0</v>
      </c>
    </row>
    <row r="1109" spans="2:13" s="553" customFormat="1" ht="17.25" customHeight="1" outlineLevel="2">
      <c r="B1109" s="561"/>
      <c r="C1109" s="560"/>
      <c r="D1109" s="560" t="s">
        <v>1574</v>
      </c>
      <c r="E1109" s="560" t="s">
        <v>1575</v>
      </c>
      <c r="F1109" s="560"/>
      <c r="G1109" s="559"/>
      <c r="H1109" s="558" t="s">
        <v>85</v>
      </c>
      <c r="I1109" s="557" t="s">
        <v>85</v>
      </c>
      <c r="J1109" s="556"/>
      <c r="K1109" s="556"/>
      <c r="L1109" s="555" t="str">
        <f>IF(J1109&lt;&gt;0,SUMIF(E:E,"D1050*",M:M)/J1109,"")</f>
        <v/>
      </c>
      <c r="M1109" s="554">
        <f>IF(J1109="",SUMIF(E:E,"D1050*",M:M),L1109*J1109)</f>
        <v>0</v>
      </c>
    </row>
    <row r="1110" spans="2:13" ht="15.75" outlineLevel="3">
      <c r="B1110" s="529"/>
      <c r="E1110" s="538" t="s">
        <v>1576</v>
      </c>
      <c r="F1110" s="537" t="s">
        <v>1577</v>
      </c>
      <c r="G1110" s="536"/>
      <c r="H1110" s="535" t="s">
        <v>85</v>
      </c>
      <c r="I1110" s="534" t="s">
        <v>85</v>
      </c>
      <c r="J1110" s="533"/>
      <c r="K1110" s="533"/>
      <c r="L1110" s="532" t="str">
        <f>IF(J1110&lt;&gt;0,SUMIF(G:G,E1110,M:M)/J1110,"")</f>
        <v/>
      </c>
      <c r="M1110" s="531">
        <f>IF(J1110="",SUMIF(G:G,E1110,M:M),J1110*L1110)</f>
        <v>0</v>
      </c>
    </row>
    <row r="1111" spans="2:13" ht="15.75" outlineLevel="4">
      <c r="B1111" s="529"/>
      <c r="E1111" s="547"/>
      <c r="F1111" s="546"/>
      <c r="G1111" s="545" t="str">
        <f>E1110</f>
        <v xml:space="preserve">D1050.10 </v>
      </c>
      <c r="H1111" s="544" t="s">
        <v>1578</v>
      </c>
      <c r="I1111" s="543" t="s">
        <v>1579</v>
      </c>
      <c r="J1111" s="552"/>
      <c r="K1111" s="552"/>
      <c r="L1111" s="551"/>
      <c r="M1111" s="540">
        <f>J1111*L1111</f>
        <v>0</v>
      </c>
    </row>
    <row r="1112" spans="2:13" ht="15.75" outlineLevel="3">
      <c r="B1112" s="529"/>
      <c r="E1112" s="538" t="s">
        <v>1580</v>
      </c>
      <c r="F1112" s="537" t="s">
        <v>1581</v>
      </c>
      <c r="G1112" s="536"/>
      <c r="H1112" s="535" t="s">
        <v>85</v>
      </c>
      <c r="I1112" s="534" t="s">
        <v>85</v>
      </c>
      <c r="J1112" s="533"/>
      <c r="K1112" s="533"/>
      <c r="L1112" s="532" t="str">
        <f>IF(J1112&lt;&gt;0,SUMIF(G:G,E1112,M:M)/J1112,"")</f>
        <v/>
      </c>
      <c r="M1112" s="531">
        <f>IF(J1112="",SUMIF(G:G,E1112,M:M),J1112*L1112)</f>
        <v>0</v>
      </c>
    </row>
    <row r="1113" spans="2:13" ht="15.75" outlineLevel="4">
      <c r="B1113" s="529"/>
      <c r="D1113" s="548"/>
      <c r="E1113" s="547"/>
      <c r="F1113" s="546"/>
      <c r="G1113" s="545" t="str">
        <f>E1112</f>
        <v xml:space="preserve">D1050.20 </v>
      </c>
      <c r="H1113" s="544" t="s">
        <v>1582</v>
      </c>
      <c r="I1113" s="543" t="s">
        <v>1583</v>
      </c>
      <c r="J1113" s="552"/>
      <c r="K1113" s="552"/>
      <c r="L1113" s="551"/>
      <c r="M1113" s="540">
        <f>J1113*L1113</f>
        <v>0</v>
      </c>
    </row>
    <row r="1114" spans="2:13" ht="15.75" outlineLevel="3">
      <c r="B1114" s="529"/>
      <c r="E1114" s="538" t="s">
        <v>1584</v>
      </c>
      <c r="F1114" s="537" t="s">
        <v>1585</v>
      </c>
      <c r="G1114" s="536"/>
      <c r="H1114" s="535" t="s">
        <v>85</v>
      </c>
      <c r="I1114" s="534" t="s">
        <v>85</v>
      </c>
      <c r="J1114" s="533"/>
      <c r="K1114" s="533"/>
      <c r="L1114" s="532" t="str">
        <f>IF(J1114&lt;&gt;0,SUMIF(G:G,E1114,M:M)/J1114,"")</f>
        <v/>
      </c>
      <c r="M1114" s="531">
        <f>IF(J1114="",SUMIF(G:G,E1114,M:M),J1114*L1114)</f>
        <v>0</v>
      </c>
    </row>
    <row r="1115" spans="2:13" ht="15.75" outlineLevel="4">
      <c r="B1115" s="529"/>
      <c r="E1115" s="547"/>
      <c r="F1115" s="546"/>
      <c r="G1115" s="545" t="str">
        <f>E1114</f>
        <v xml:space="preserve">D1050.30 </v>
      </c>
      <c r="H1115" s="544" t="s">
        <v>1586</v>
      </c>
      <c r="I1115" s="543" t="s">
        <v>1587</v>
      </c>
      <c r="J1115" s="552"/>
      <c r="K1115" s="552"/>
      <c r="L1115" s="551"/>
      <c r="M1115" s="540">
        <f>J1115*L1115</f>
        <v>0</v>
      </c>
    </row>
    <row r="1116" spans="2:13" ht="15.75" outlineLevel="3">
      <c r="B1116" s="529"/>
      <c r="E1116" s="538" t="s">
        <v>1588</v>
      </c>
      <c r="F1116" s="537" t="s">
        <v>1589</v>
      </c>
      <c r="G1116" s="536"/>
      <c r="H1116" s="535" t="s">
        <v>85</v>
      </c>
      <c r="I1116" s="534" t="s">
        <v>85</v>
      </c>
      <c r="J1116" s="533"/>
      <c r="K1116" s="533"/>
      <c r="L1116" s="532" t="str">
        <f>IF(J1116&lt;&gt;0,SUMIF(G:G,E1116,M:M)/J1116,"")</f>
        <v/>
      </c>
      <c r="M1116" s="531">
        <f>IF(J1116="",SUMIF(G:G,E1116,M:M),J1116*L1116)</f>
        <v>0</v>
      </c>
    </row>
    <row r="1117" spans="2:13" ht="15.75" outlineLevel="4">
      <c r="B1117" s="529"/>
      <c r="D1117" s="548"/>
      <c r="E1117" s="547"/>
      <c r="F1117" s="546"/>
      <c r="G1117" s="545" t="str">
        <f>E1116</f>
        <v xml:space="preserve">D1050.40 </v>
      </c>
      <c r="H1117" s="544" t="s">
        <v>1590</v>
      </c>
      <c r="I1117" s="543" t="s">
        <v>1591</v>
      </c>
      <c r="J1117" s="552"/>
      <c r="K1117" s="552"/>
      <c r="L1117" s="551"/>
      <c r="M1117" s="540">
        <f>J1117*L1117</f>
        <v>0</v>
      </c>
    </row>
    <row r="1118" spans="2:13" ht="15.75" outlineLevel="3">
      <c r="B1118" s="529"/>
      <c r="D1118" s="548"/>
      <c r="E1118" s="538" t="s">
        <v>1592</v>
      </c>
      <c r="F1118" s="537" t="s">
        <v>1593</v>
      </c>
      <c r="G1118" s="536"/>
      <c r="H1118" s="535" t="s">
        <v>85</v>
      </c>
      <c r="I1118" s="534" t="s">
        <v>85</v>
      </c>
      <c r="J1118" s="533"/>
      <c r="K1118" s="533"/>
      <c r="L1118" s="532" t="str">
        <f>IF(J1118&lt;&gt;0,SUMIF(G:G,E1118,M:M)/J1118,"")</f>
        <v/>
      </c>
      <c r="M1118" s="531">
        <f>IF(J1118="",SUMIF(G:G,E1118,M:M),J1118*L1118)</f>
        <v>0</v>
      </c>
    </row>
    <row r="1119" spans="2:13" ht="15.75" outlineLevel="4">
      <c r="B1119" s="529"/>
      <c r="E1119" s="547"/>
      <c r="F1119" s="546"/>
      <c r="G1119" s="545" t="str">
        <f>E1118</f>
        <v xml:space="preserve">D1050.50 </v>
      </c>
      <c r="H1119" s="544" t="s">
        <v>1594</v>
      </c>
      <c r="I1119" s="543" t="s">
        <v>1595</v>
      </c>
      <c r="J1119" s="552"/>
      <c r="K1119" s="552"/>
      <c r="L1119" s="551"/>
      <c r="M1119" s="540">
        <f>J1119*L1119</f>
        <v>0</v>
      </c>
    </row>
    <row r="1120" spans="2:13" ht="15.75" outlineLevel="3">
      <c r="B1120" s="529"/>
      <c r="E1120" s="538" t="s">
        <v>1596</v>
      </c>
      <c r="F1120" s="537" t="s">
        <v>1597</v>
      </c>
      <c r="G1120" s="536"/>
      <c r="H1120" s="535" t="s">
        <v>85</v>
      </c>
      <c r="I1120" s="534" t="s">
        <v>85</v>
      </c>
      <c r="J1120" s="533"/>
      <c r="K1120" s="533"/>
      <c r="L1120" s="532" t="str">
        <f>IF(J1120&lt;&gt;0,SUMIF(G:G,E1120,M:M)/J1120,"")</f>
        <v/>
      </c>
      <c r="M1120" s="531">
        <f>IF(J1120="",SUMIF(G:G,E1120,M:M),J1120*L1120)</f>
        <v>0</v>
      </c>
    </row>
    <row r="1121" spans="2:13" ht="15.75" outlineLevel="4">
      <c r="B1121" s="529"/>
      <c r="E1121" s="547"/>
      <c r="F1121" s="546"/>
      <c r="G1121" s="545" t="str">
        <f>E1120</f>
        <v xml:space="preserve">D1050.60 </v>
      </c>
      <c r="H1121" s="544" t="s">
        <v>1598</v>
      </c>
      <c r="I1121" s="543" t="s">
        <v>1599</v>
      </c>
      <c r="J1121" s="552"/>
      <c r="K1121" s="552"/>
      <c r="L1121" s="551"/>
      <c r="M1121" s="540">
        <f>J1121*L1121</f>
        <v>0</v>
      </c>
    </row>
    <row r="1122" spans="2:13" ht="15.75" outlineLevel="4">
      <c r="B1122" s="529"/>
      <c r="E1122" s="547"/>
      <c r="F1122" s="546"/>
      <c r="G1122" s="545" t="str">
        <f>G1121</f>
        <v xml:space="preserve">D1050.60 </v>
      </c>
      <c r="H1122" s="550" t="s">
        <v>1600</v>
      </c>
      <c r="I1122" s="543" t="s">
        <v>1601</v>
      </c>
      <c r="J1122" s="552"/>
      <c r="K1122" s="552"/>
      <c r="L1122" s="551"/>
      <c r="M1122" s="540">
        <f>J1122*L1122</f>
        <v>0</v>
      </c>
    </row>
    <row r="1123" spans="2:13" ht="15.75" outlineLevel="4">
      <c r="B1123" s="529"/>
      <c r="E1123" s="547"/>
      <c r="F1123" s="546"/>
      <c r="G1123" s="545" t="str">
        <f>G1122</f>
        <v xml:space="preserve">D1050.60 </v>
      </c>
      <c r="H1123" s="550" t="s">
        <v>1602</v>
      </c>
      <c r="I1123" s="543" t="s">
        <v>1603</v>
      </c>
      <c r="J1123" s="552"/>
      <c r="K1123" s="552"/>
      <c r="L1123" s="551"/>
      <c r="M1123" s="540">
        <f>J1123*L1123</f>
        <v>0</v>
      </c>
    </row>
    <row r="1124" spans="2:13" ht="15.75" outlineLevel="4">
      <c r="B1124" s="529"/>
      <c r="E1124" s="547"/>
      <c r="F1124" s="546"/>
      <c r="G1124" s="545" t="str">
        <f>G1123</f>
        <v xml:space="preserve">D1050.60 </v>
      </c>
      <c r="H1124" s="550" t="s">
        <v>1604</v>
      </c>
      <c r="I1124" s="543" t="s">
        <v>1605</v>
      </c>
      <c r="J1124" s="552"/>
      <c r="K1124" s="552"/>
      <c r="L1124" s="551"/>
      <c r="M1124" s="540">
        <f>J1124*L1124</f>
        <v>0</v>
      </c>
    </row>
    <row r="1125" spans="2:13" ht="15.75" outlineLevel="3">
      <c r="B1125" s="529"/>
      <c r="E1125" s="538" t="s">
        <v>1606</v>
      </c>
      <c r="F1125" s="537" t="s">
        <v>1607</v>
      </c>
      <c r="G1125" s="536"/>
      <c r="H1125" s="535" t="s">
        <v>85</v>
      </c>
      <c r="I1125" s="534" t="s">
        <v>85</v>
      </c>
      <c r="J1125" s="533"/>
      <c r="K1125" s="533"/>
      <c r="L1125" s="532" t="str">
        <f>IF(J1125&lt;&gt;0,SUMIF(G:G,E1125,M:M)/J1125,"")</f>
        <v/>
      </c>
      <c r="M1125" s="531">
        <f>IF(J1125="",SUMIF(G:G,E1125,M:M),J1125*L1125)</f>
        <v>0</v>
      </c>
    </row>
    <row r="1126" spans="2:13" ht="15.75" outlineLevel="4">
      <c r="B1126" s="529"/>
      <c r="E1126" s="528"/>
      <c r="F1126" s="527"/>
      <c r="G1126" s="526" t="str">
        <f>E1125</f>
        <v xml:space="preserve">D1050.70 </v>
      </c>
      <c r="H1126" s="530" t="s">
        <v>1608</v>
      </c>
      <c r="I1126" s="524" t="s">
        <v>1609</v>
      </c>
      <c r="J1126" s="571"/>
      <c r="K1126" s="571"/>
      <c r="L1126" s="570"/>
      <c r="M1126" s="521">
        <f>J1126*L1126</f>
        <v>0</v>
      </c>
    </row>
    <row r="1127" spans="2:13" s="553" customFormat="1" ht="17.25" customHeight="1" outlineLevel="2">
      <c r="B1127" s="561"/>
      <c r="C1127" s="560"/>
      <c r="D1127" s="560" t="s">
        <v>1610</v>
      </c>
      <c r="E1127" s="560" t="s">
        <v>1611</v>
      </c>
      <c r="F1127" s="560"/>
      <c r="G1127" s="559"/>
      <c r="H1127" s="558" t="s">
        <v>85</v>
      </c>
      <c r="I1127" s="557" t="s">
        <v>85</v>
      </c>
      <c r="J1127" s="556"/>
      <c r="K1127" s="556"/>
      <c r="L1127" s="555" t="str">
        <f>IF(J1127&lt;&gt;0,SUMIF(E:E,"D1080*",M:M)/J1127,"")</f>
        <v/>
      </c>
      <c r="M1127" s="554">
        <f>IF(J1127="",SUMIF(E:E,"D1080*",M:M),L1127*J1127)</f>
        <v>0</v>
      </c>
    </row>
    <row r="1128" spans="2:13" ht="15.75" outlineLevel="3">
      <c r="B1128" s="529"/>
      <c r="E1128" s="538" t="s">
        <v>1612</v>
      </c>
      <c r="F1128" s="537" t="s">
        <v>1613</v>
      </c>
      <c r="G1128" s="536"/>
      <c r="H1128" s="535" t="s">
        <v>85</v>
      </c>
      <c r="I1128" s="534" t="s">
        <v>85</v>
      </c>
      <c r="J1128" s="533"/>
      <c r="K1128" s="533"/>
      <c r="L1128" s="532" t="str">
        <f>IF(J1128&lt;&gt;0,SUMIF(G:G,E1128,M:M)/J1128,"")</f>
        <v/>
      </c>
      <c r="M1128" s="531">
        <f>IF(J1128="",SUMIF(G:G,E1128,M:M),J1128*L1128)</f>
        <v>0</v>
      </c>
    </row>
    <row r="1129" spans="2:13" ht="15.75" outlineLevel="4">
      <c r="B1129" s="529"/>
      <c r="E1129" s="547"/>
      <c r="F1129" s="546"/>
      <c r="G1129" s="545" t="str">
        <f>E1128</f>
        <v xml:space="preserve">D1080.10 </v>
      </c>
      <c r="H1129" s="544" t="s">
        <v>1614</v>
      </c>
      <c r="I1129" s="543" t="s">
        <v>1615</v>
      </c>
      <c r="J1129" s="552"/>
      <c r="K1129" s="552"/>
      <c r="L1129" s="551"/>
      <c r="M1129" s="540">
        <f>J1129*L1129</f>
        <v>0</v>
      </c>
    </row>
    <row r="1130" spans="2:13" ht="15.75" outlineLevel="3">
      <c r="B1130" s="529"/>
      <c r="E1130" s="538" t="s">
        <v>1616</v>
      </c>
      <c r="F1130" s="537" t="s">
        <v>1617</v>
      </c>
      <c r="G1130" s="536"/>
      <c r="H1130" s="535" t="s">
        <v>85</v>
      </c>
      <c r="I1130" s="534" t="s">
        <v>85</v>
      </c>
      <c r="J1130" s="533"/>
      <c r="K1130" s="533"/>
      <c r="L1130" s="532" t="str">
        <f>IF(J1130&lt;&gt;0,SUMIF(G:G,E1130,M:M)/J1130,"")</f>
        <v/>
      </c>
      <c r="M1130" s="531">
        <f>IF(J1130="",SUMIF(G:G,E1130,M:M),J1130*L1130)</f>
        <v>0</v>
      </c>
    </row>
    <row r="1131" spans="2:13" ht="15.75" outlineLevel="4">
      <c r="B1131" s="529"/>
      <c r="E1131" s="547"/>
      <c r="F1131" s="546"/>
      <c r="G1131" s="545" t="str">
        <f>E1130</f>
        <v xml:space="preserve">D1080.20 </v>
      </c>
      <c r="H1131" s="544" t="s">
        <v>1618</v>
      </c>
      <c r="I1131" s="543" t="s">
        <v>1619</v>
      </c>
      <c r="J1131" s="552"/>
      <c r="K1131" s="552"/>
      <c r="L1131" s="551"/>
      <c r="M1131" s="540">
        <f>J1131*L1131</f>
        <v>0</v>
      </c>
    </row>
    <row r="1132" spans="2:13" ht="15.75" outlineLevel="3">
      <c r="B1132" s="529"/>
      <c r="E1132" s="538" t="s">
        <v>1620</v>
      </c>
      <c r="F1132" s="537" t="s">
        <v>1621</v>
      </c>
      <c r="G1132" s="536"/>
      <c r="H1132" s="535" t="s">
        <v>85</v>
      </c>
      <c r="I1132" s="534" t="s">
        <v>85</v>
      </c>
      <c r="J1132" s="533"/>
      <c r="K1132" s="533"/>
      <c r="L1132" s="532" t="str">
        <f>IF(J1132&lt;&gt;0,SUMIF(G:G,E1132,M:M)/J1132,"")</f>
        <v/>
      </c>
      <c r="M1132" s="531">
        <f>IF(J1132="",SUMIF(G:G,E1132,M:M),J1132*L1132)</f>
        <v>0</v>
      </c>
    </row>
    <row r="1133" spans="2:13" ht="15" customHeight="1" outlineLevel="4">
      <c r="B1133" s="529"/>
      <c r="E1133" s="547"/>
      <c r="F1133" s="546"/>
      <c r="G1133" s="545" t="str">
        <f>E1132</f>
        <v xml:space="preserve">D1080.30 </v>
      </c>
      <c r="H1133" s="544" t="s">
        <v>1622</v>
      </c>
      <c r="I1133" s="543" t="s">
        <v>1623</v>
      </c>
      <c r="J1133" s="552"/>
      <c r="K1133" s="552"/>
      <c r="L1133" s="551"/>
      <c r="M1133" s="540">
        <f>J1133*L1133</f>
        <v>0</v>
      </c>
    </row>
    <row r="1134" spans="2:13" ht="15.75" outlineLevel="3">
      <c r="B1134" s="529"/>
      <c r="E1134" s="538" t="s">
        <v>1624</v>
      </c>
      <c r="F1134" s="537" t="s">
        <v>1625</v>
      </c>
      <c r="G1134" s="536"/>
      <c r="H1134" s="535" t="s">
        <v>85</v>
      </c>
      <c r="I1134" s="534" t="s">
        <v>85</v>
      </c>
      <c r="J1134" s="533"/>
      <c r="K1134" s="533"/>
      <c r="L1134" s="532" t="str">
        <f>IF(J1134&lt;&gt;0,SUMIF(G:G,E1134,M:M)/J1134,"")</f>
        <v/>
      </c>
      <c r="M1134" s="531">
        <f>IF(J1134="",SUMIF(G:G,E1134,M:M),J1134*L1134)</f>
        <v>0</v>
      </c>
    </row>
    <row r="1135" spans="2:13" ht="15.75" outlineLevel="4">
      <c r="B1135" s="529"/>
      <c r="E1135" s="547"/>
      <c r="F1135" s="546"/>
      <c r="G1135" s="545" t="str">
        <f>E1134</f>
        <v xml:space="preserve">D1080.40 </v>
      </c>
      <c r="H1135" s="544" t="s">
        <v>1626</v>
      </c>
      <c r="I1135" s="543" t="s">
        <v>1627</v>
      </c>
      <c r="J1135" s="552"/>
      <c r="K1135" s="552"/>
      <c r="L1135" s="551"/>
      <c r="M1135" s="540">
        <f>J1135*L1135</f>
        <v>0</v>
      </c>
    </row>
    <row r="1136" spans="2:13" ht="15.75" outlineLevel="4">
      <c r="B1136" s="529"/>
      <c r="E1136" s="547"/>
      <c r="F1136" s="546"/>
      <c r="G1136" s="545" t="str">
        <f>G1135</f>
        <v xml:space="preserve">D1080.40 </v>
      </c>
      <c r="H1136" s="544" t="s">
        <v>1628</v>
      </c>
      <c r="I1136" s="543" t="s">
        <v>1629</v>
      </c>
      <c r="J1136" s="552"/>
      <c r="K1136" s="552"/>
      <c r="L1136" s="551"/>
      <c r="M1136" s="540">
        <f>J1136*L1136</f>
        <v>0</v>
      </c>
    </row>
    <row r="1137" spans="2:13" ht="15.75" outlineLevel="3">
      <c r="B1137" s="529"/>
      <c r="E1137" s="538" t="s">
        <v>1630</v>
      </c>
      <c r="F1137" s="537" t="s">
        <v>1631</v>
      </c>
      <c r="G1137" s="536"/>
      <c r="H1137" s="535" t="s">
        <v>85</v>
      </c>
      <c r="I1137" s="534" t="s">
        <v>85</v>
      </c>
      <c r="J1137" s="533"/>
      <c r="K1137" s="533"/>
      <c r="L1137" s="532" t="str">
        <f>IF(J1137&lt;&gt;0,SUMIF(G:G,E1137,M:M)/J1137,"")</f>
        <v/>
      </c>
      <c r="M1137" s="531">
        <f>IF(J1137="",SUMIF(G:G,E1137,M:M),J1137*L1137)</f>
        <v>0</v>
      </c>
    </row>
    <row r="1138" spans="2:13" ht="15.75" outlineLevel="4">
      <c r="B1138" s="529"/>
      <c r="E1138" s="528"/>
      <c r="F1138" s="527"/>
      <c r="G1138" s="526" t="str">
        <f>E1137</f>
        <v xml:space="preserve">D1080.50 </v>
      </c>
      <c r="H1138" s="530" t="s">
        <v>1632</v>
      </c>
      <c r="I1138" s="524" t="s">
        <v>1633</v>
      </c>
      <c r="J1138" s="571"/>
      <c r="K1138" s="571"/>
      <c r="L1138" s="570"/>
      <c r="M1138" s="521">
        <f>J1138*L1138</f>
        <v>0</v>
      </c>
    </row>
    <row r="1139" spans="2:13" s="553" customFormat="1" ht="19.5" customHeight="1" outlineLevel="1">
      <c r="B1139" s="569"/>
      <c r="C1139" s="568" t="s">
        <v>1634</v>
      </c>
      <c r="D1139" s="568" t="s">
        <v>1635</v>
      </c>
      <c r="E1139" s="568"/>
      <c r="F1139" s="568"/>
      <c r="G1139" s="567"/>
      <c r="H1139" s="566" t="s">
        <v>85</v>
      </c>
      <c r="I1139" s="565" t="s">
        <v>85</v>
      </c>
      <c r="J1139" s="564"/>
      <c r="K1139" s="564"/>
      <c r="L1139" s="563" t="str">
        <f>IF(J1139&lt;&gt;0,SUMIF(D:D,"D20*",M:M)/J1139,"")</f>
        <v/>
      </c>
      <c r="M1139" s="562">
        <f>IF(J1139="",SUMIF(D:D,"D20*",M:M),J1139*L1139)</f>
        <v>0</v>
      </c>
    </row>
    <row r="1140" spans="2:13" s="553" customFormat="1" ht="17.25" customHeight="1" outlineLevel="2">
      <c r="B1140" s="561"/>
      <c r="C1140" s="560"/>
      <c r="D1140" s="560" t="s">
        <v>1636</v>
      </c>
      <c r="E1140" s="560" t="s">
        <v>1637</v>
      </c>
      <c r="F1140" s="560"/>
      <c r="G1140" s="559"/>
      <c r="H1140" s="558" t="s">
        <v>85</v>
      </c>
      <c r="I1140" s="557" t="s">
        <v>1638</v>
      </c>
      <c r="J1140" s="556"/>
      <c r="K1140" s="556"/>
      <c r="L1140" s="555" t="str">
        <f>IF(J1140&lt;&gt;0,SUMIF(E:E,"D2010*",M:M)/J1140,"")</f>
        <v/>
      </c>
      <c r="M1140" s="554">
        <f>IF(J1140="",SUMIF(E:E,"D2010*",M:M),L1140*J1140)</f>
        <v>0</v>
      </c>
    </row>
    <row r="1141" spans="2:13" ht="15.75" outlineLevel="3">
      <c r="B1141" s="529"/>
      <c r="E1141" s="538" t="s">
        <v>1639</v>
      </c>
      <c r="F1141" s="537" t="s">
        <v>1640</v>
      </c>
      <c r="G1141" s="536"/>
      <c r="H1141" s="535" t="s">
        <v>85</v>
      </c>
      <c r="I1141" s="534" t="s">
        <v>85</v>
      </c>
      <c r="J1141" s="533"/>
      <c r="K1141" s="533"/>
      <c r="L1141" s="532" t="str">
        <f>IF(J1141&lt;&gt;0,SUMIF(G:G,E1141,M:M)/J1141,"")</f>
        <v/>
      </c>
      <c r="M1141" s="531">
        <f>IF(J1141="",SUMIF(G:G,E1141,M:M),J1141*L1141)</f>
        <v>0</v>
      </c>
    </row>
    <row r="1142" spans="2:13" ht="15.75" outlineLevel="4">
      <c r="B1142" s="529"/>
      <c r="E1142" s="547"/>
      <c r="F1142" s="546"/>
      <c r="G1142" s="545" t="str">
        <f>E1141</f>
        <v xml:space="preserve">D2010.10 </v>
      </c>
      <c r="H1142" s="544" t="s">
        <v>1641</v>
      </c>
      <c r="I1142" s="543" t="s">
        <v>1642</v>
      </c>
      <c r="J1142" s="552"/>
      <c r="K1142" s="552"/>
      <c r="L1142" s="551"/>
      <c r="M1142" s="540">
        <f>J1142*L1142</f>
        <v>0</v>
      </c>
    </row>
    <row r="1143" spans="2:13" ht="15.75" outlineLevel="3">
      <c r="B1143" s="529"/>
      <c r="E1143" s="538" t="s">
        <v>1643</v>
      </c>
      <c r="F1143" s="537" t="s">
        <v>1644</v>
      </c>
      <c r="G1143" s="536"/>
      <c r="H1143" s="535" t="s">
        <v>85</v>
      </c>
      <c r="I1143" s="534" t="s">
        <v>85</v>
      </c>
      <c r="J1143" s="533"/>
      <c r="K1143" s="533"/>
      <c r="L1143" s="532" t="str">
        <f>IF(J1143&lt;&gt;0,SUMIF(G:G,E1143,M:M)/J1143,"")</f>
        <v/>
      </c>
      <c r="M1143" s="531">
        <f>IF(J1143="",SUMIF(G:G,E1143,M:M),J1143*L1143)</f>
        <v>0</v>
      </c>
    </row>
    <row r="1144" spans="2:13" ht="15.75" outlineLevel="4">
      <c r="B1144" s="529"/>
      <c r="E1144" s="547"/>
      <c r="F1144" s="546"/>
      <c r="G1144" s="545" t="str">
        <f>E1143</f>
        <v xml:space="preserve">D2010.20 </v>
      </c>
      <c r="H1144" s="544" t="s">
        <v>1645</v>
      </c>
      <c r="I1144" s="543" t="s">
        <v>1646</v>
      </c>
      <c r="J1144" s="552"/>
      <c r="K1144" s="552"/>
      <c r="L1144" s="551"/>
      <c r="M1144" s="540">
        <f t="shared" ref="M1144:M1150" si="95">J1144*L1144</f>
        <v>0</v>
      </c>
    </row>
    <row r="1145" spans="2:13" ht="15.75" outlineLevel="4">
      <c r="B1145" s="529"/>
      <c r="E1145" s="547"/>
      <c r="F1145" s="546"/>
      <c r="G1145" s="545" t="str">
        <f t="shared" ref="G1145:G1150" si="96">G1144</f>
        <v xml:space="preserve">D2010.20 </v>
      </c>
      <c r="H1145" s="544" t="s">
        <v>1647</v>
      </c>
      <c r="I1145" s="543" t="s">
        <v>1648</v>
      </c>
      <c r="J1145" s="552"/>
      <c r="K1145" s="552"/>
      <c r="L1145" s="551"/>
      <c r="M1145" s="540">
        <f t="shared" si="95"/>
        <v>0</v>
      </c>
    </row>
    <row r="1146" spans="2:13" ht="15.75" outlineLevel="4">
      <c r="B1146" s="529"/>
      <c r="E1146" s="547"/>
      <c r="F1146" s="546"/>
      <c r="G1146" s="545" t="str">
        <f t="shared" si="96"/>
        <v xml:space="preserve">D2010.20 </v>
      </c>
      <c r="H1146" s="544" t="s">
        <v>1649</v>
      </c>
      <c r="I1146" s="543" t="s">
        <v>1650</v>
      </c>
      <c r="J1146" s="552"/>
      <c r="K1146" s="552"/>
      <c r="L1146" s="551"/>
      <c r="M1146" s="540">
        <f t="shared" si="95"/>
        <v>0</v>
      </c>
    </row>
    <row r="1147" spans="2:13" ht="15.75" outlineLevel="4">
      <c r="B1147" s="529"/>
      <c r="E1147" s="547"/>
      <c r="F1147" s="546"/>
      <c r="G1147" s="545" t="str">
        <f t="shared" si="96"/>
        <v xml:space="preserve">D2010.20 </v>
      </c>
      <c r="H1147" s="544" t="s">
        <v>1651</v>
      </c>
      <c r="I1147" s="543" t="s">
        <v>85</v>
      </c>
      <c r="J1147" s="552"/>
      <c r="K1147" s="552"/>
      <c r="L1147" s="551"/>
      <c r="M1147" s="540">
        <f t="shared" si="95"/>
        <v>0</v>
      </c>
    </row>
    <row r="1148" spans="2:13" ht="28.5" outlineLevel="4">
      <c r="B1148" s="529"/>
      <c r="E1148" s="547"/>
      <c r="F1148" s="546"/>
      <c r="G1148" s="545" t="str">
        <f t="shared" si="96"/>
        <v xml:space="preserve">D2010.20 </v>
      </c>
      <c r="H1148" s="550" t="s">
        <v>1652</v>
      </c>
      <c r="I1148" s="543" t="s">
        <v>1653</v>
      </c>
      <c r="J1148" s="552"/>
      <c r="K1148" s="552"/>
      <c r="L1148" s="551"/>
      <c r="M1148" s="540">
        <f t="shared" si="95"/>
        <v>0</v>
      </c>
    </row>
    <row r="1149" spans="2:13" ht="28.5" outlineLevel="4">
      <c r="B1149" s="529"/>
      <c r="E1149" s="547"/>
      <c r="F1149" s="546"/>
      <c r="G1149" s="545" t="str">
        <f t="shared" si="96"/>
        <v xml:space="preserve">D2010.20 </v>
      </c>
      <c r="H1149" s="550" t="s">
        <v>1654</v>
      </c>
      <c r="I1149" s="543" t="s">
        <v>1655</v>
      </c>
      <c r="J1149" s="552"/>
      <c r="K1149" s="552"/>
      <c r="L1149" s="551"/>
      <c r="M1149" s="540">
        <f t="shared" si="95"/>
        <v>0</v>
      </c>
    </row>
    <row r="1150" spans="2:13" ht="15.75" outlineLevel="4">
      <c r="B1150" s="529"/>
      <c r="E1150" s="547"/>
      <c r="F1150" s="546"/>
      <c r="G1150" s="545" t="str">
        <f t="shared" si="96"/>
        <v xml:space="preserve">D2010.20 </v>
      </c>
      <c r="H1150" s="544" t="s">
        <v>1656</v>
      </c>
      <c r="I1150" s="543" t="s">
        <v>1657</v>
      </c>
      <c r="J1150" s="552"/>
      <c r="K1150" s="552"/>
      <c r="L1150" s="551"/>
      <c r="M1150" s="540">
        <f t="shared" si="95"/>
        <v>0</v>
      </c>
    </row>
    <row r="1151" spans="2:13" ht="15.75" outlineLevel="3">
      <c r="B1151" s="529"/>
      <c r="E1151" s="538" t="s">
        <v>1658</v>
      </c>
      <c r="F1151" s="537" t="s">
        <v>1659</v>
      </c>
      <c r="G1151" s="536"/>
      <c r="H1151" s="535" t="s">
        <v>85</v>
      </c>
      <c r="I1151" s="534" t="s">
        <v>85</v>
      </c>
      <c r="J1151" s="533"/>
      <c r="K1151" s="533"/>
      <c r="L1151" s="532" t="str">
        <f>IF(J1151&lt;&gt;0,SUMIF(G:G,E1151,M:M)/J1151,"")</f>
        <v/>
      </c>
      <c r="M1151" s="531">
        <f>IF(J1151="",SUMIF(G:G,E1151,M:M),J1151*L1151)</f>
        <v>0</v>
      </c>
    </row>
    <row r="1152" spans="2:13" ht="15.75" outlineLevel="4">
      <c r="B1152" s="529"/>
      <c r="E1152" s="547"/>
      <c r="F1152" s="546"/>
      <c r="G1152" s="545" t="str">
        <f>E1151</f>
        <v xml:space="preserve">D2010.40 </v>
      </c>
      <c r="H1152" s="544" t="s">
        <v>1660</v>
      </c>
      <c r="I1152" s="543" t="s">
        <v>1661</v>
      </c>
      <c r="J1152" s="552"/>
      <c r="K1152" s="552"/>
      <c r="L1152" s="551"/>
      <c r="M1152" s="540">
        <f>J1152*L1152</f>
        <v>0</v>
      </c>
    </row>
    <row r="1153" spans="2:13" ht="15.75" outlineLevel="4">
      <c r="B1153" s="529"/>
      <c r="E1153" s="547"/>
      <c r="F1153" s="546"/>
      <c r="G1153" s="545" t="str">
        <f>G1152</f>
        <v xml:space="preserve">D2010.40 </v>
      </c>
      <c r="H1153" s="544" t="s">
        <v>1662</v>
      </c>
      <c r="I1153" s="543" t="s">
        <v>1663</v>
      </c>
      <c r="J1153" s="552"/>
      <c r="K1153" s="552"/>
      <c r="L1153" s="551"/>
      <c r="M1153" s="540">
        <f>J1153*L1153</f>
        <v>0</v>
      </c>
    </row>
    <row r="1154" spans="2:13" ht="15.75" outlineLevel="3">
      <c r="B1154" s="529"/>
      <c r="E1154" s="538" t="s">
        <v>1664</v>
      </c>
      <c r="F1154" s="537" t="s">
        <v>1665</v>
      </c>
      <c r="G1154" s="536"/>
      <c r="H1154" s="535" t="s">
        <v>85</v>
      </c>
      <c r="I1154" s="534" t="s">
        <v>85</v>
      </c>
      <c r="J1154" s="533"/>
      <c r="K1154" s="533"/>
      <c r="L1154" s="532" t="str">
        <f>IF(J1154&lt;&gt;0,SUMIF(G:G,E1154,M:M)/J1154,"")</f>
        <v/>
      </c>
      <c r="M1154" s="531">
        <f>IF(J1154="",SUMIF(G:G,E1154,M:M),J1154*L1154)</f>
        <v>0</v>
      </c>
    </row>
    <row r="1155" spans="2:13" ht="15.75" outlineLevel="4">
      <c r="B1155" s="529"/>
      <c r="E1155" s="547"/>
      <c r="F1155" s="546"/>
      <c r="G1155" s="545" t="str">
        <f>E1154</f>
        <v xml:space="preserve">D2010.60 </v>
      </c>
      <c r="H1155" s="544" t="s">
        <v>1666</v>
      </c>
      <c r="I1155" s="543" t="s">
        <v>1667</v>
      </c>
      <c r="J1155" s="552"/>
      <c r="K1155" s="552"/>
      <c r="L1155" s="551"/>
      <c r="M1155" s="540">
        <f t="shared" ref="M1155:M1186" si="97">J1155*L1155</f>
        <v>0</v>
      </c>
    </row>
    <row r="1156" spans="2:13" ht="15.75" outlineLevel="4">
      <c r="B1156" s="529"/>
      <c r="E1156" s="547"/>
      <c r="F1156" s="546"/>
      <c r="G1156" s="545" t="str">
        <f t="shared" ref="G1156:G1187" si="98">G1155</f>
        <v xml:space="preserve">D2010.60 </v>
      </c>
      <c r="H1156" s="550" t="s">
        <v>1668</v>
      </c>
      <c r="I1156" s="543" t="s">
        <v>1669</v>
      </c>
      <c r="J1156" s="552"/>
      <c r="K1156" s="552"/>
      <c r="L1156" s="551"/>
      <c r="M1156" s="540">
        <f t="shared" si="97"/>
        <v>0</v>
      </c>
    </row>
    <row r="1157" spans="2:13" ht="15.75" outlineLevel="4">
      <c r="B1157" s="529"/>
      <c r="E1157" s="547"/>
      <c r="F1157" s="546"/>
      <c r="G1157" s="545" t="str">
        <f t="shared" si="98"/>
        <v xml:space="preserve">D2010.60 </v>
      </c>
      <c r="H1157" s="550" t="s">
        <v>1670</v>
      </c>
      <c r="I1157" s="543" t="s">
        <v>1671</v>
      </c>
      <c r="J1157" s="552"/>
      <c r="K1157" s="552"/>
      <c r="L1157" s="551"/>
      <c r="M1157" s="540">
        <f t="shared" si="97"/>
        <v>0</v>
      </c>
    </row>
    <row r="1158" spans="2:13" ht="15.75" outlineLevel="4">
      <c r="B1158" s="529"/>
      <c r="E1158" s="547"/>
      <c r="F1158" s="546"/>
      <c r="G1158" s="545" t="str">
        <f t="shared" si="98"/>
        <v xml:space="preserve">D2010.60 </v>
      </c>
      <c r="H1158" s="550" t="s">
        <v>1672</v>
      </c>
      <c r="I1158" s="543" t="s">
        <v>1671</v>
      </c>
      <c r="J1158" s="552"/>
      <c r="K1158" s="552"/>
      <c r="L1158" s="551"/>
      <c r="M1158" s="540">
        <f t="shared" si="97"/>
        <v>0</v>
      </c>
    </row>
    <row r="1159" spans="2:13" ht="15.75" outlineLevel="4">
      <c r="B1159" s="529"/>
      <c r="E1159" s="547"/>
      <c r="F1159" s="546"/>
      <c r="G1159" s="545" t="str">
        <f t="shared" si="98"/>
        <v xml:space="preserve">D2010.60 </v>
      </c>
      <c r="H1159" s="550" t="s">
        <v>1673</v>
      </c>
      <c r="I1159" s="543" t="s">
        <v>1671</v>
      </c>
      <c r="J1159" s="552"/>
      <c r="K1159" s="552"/>
      <c r="L1159" s="551"/>
      <c r="M1159" s="540">
        <f t="shared" si="97"/>
        <v>0</v>
      </c>
    </row>
    <row r="1160" spans="2:13" ht="15.75" outlineLevel="4">
      <c r="B1160" s="529"/>
      <c r="E1160" s="547"/>
      <c r="F1160" s="546"/>
      <c r="G1160" s="545" t="str">
        <f t="shared" si="98"/>
        <v xml:space="preserve">D2010.60 </v>
      </c>
      <c r="H1160" s="550" t="s">
        <v>1674</v>
      </c>
      <c r="I1160" s="543" t="s">
        <v>1675</v>
      </c>
      <c r="J1160" s="552"/>
      <c r="K1160" s="552"/>
      <c r="L1160" s="551"/>
      <c r="M1160" s="540">
        <f t="shared" si="97"/>
        <v>0</v>
      </c>
    </row>
    <row r="1161" spans="2:13" ht="15.75" outlineLevel="4">
      <c r="B1161" s="529"/>
      <c r="E1161" s="547"/>
      <c r="F1161" s="546"/>
      <c r="G1161" s="545" t="str">
        <f t="shared" si="98"/>
        <v xml:space="preserve">D2010.60 </v>
      </c>
      <c r="H1161" s="550" t="s">
        <v>1676</v>
      </c>
      <c r="I1161" s="543" t="s">
        <v>1675</v>
      </c>
      <c r="J1161" s="552"/>
      <c r="K1161" s="552"/>
      <c r="L1161" s="551"/>
      <c r="M1161" s="540">
        <f t="shared" si="97"/>
        <v>0</v>
      </c>
    </row>
    <row r="1162" spans="2:13" ht="15.75" outlineLevel="4">
      <c r="B1162" s="529"/>
      <c r="E1162" s="547"/>
      <c r="F1162" s="546"/>
      <c r="G1162" s="545" t="str">
        <f t="shared" si="98"/>
        <v xml:space="preserve">D2010.60 </v>
      </c>
      <c r="H1162" s="550" t="s">
        <v>1677</v>
      </c>
      <c r="I1162" s="543" t="s">
        <v>1678</v>
      </c>
      <c r="J1162" s="552"/>
      <c r="K1162" s="552"/>
      <c r="L1162" s="551"/>
      <c r="M1162" s="540">
        <f t="shared" si="97"/>
        <v>0</v>
      </c>
    </row>
    <row r="1163" spans="2:13" ht="15.75" outlineLevel="4">
      <c r="B1163" s="529"/>
      <c r="E1163" s="547"/>
      <c r="F1163" s="546"/>
      <c r="G1163" s="545" t="str">
        <f t="shared" si="98"/>
        <v xml:space="preserve">D2010.60 </v>
      </c>
      <c r="H1163" s="550" t="s">
        <v>1679</v>
      </c>
      <c r="I1163" s="543" t="s">
        <v>1680</v>
      </c>
      <c r="J1163" s="552"/>
      <c r="K1163" s="552"/>
      <c r="L1163" s="551"/>
      <c r="M1163" s="540">
        <f t="shared" si="97"/>
        <v>0</v>
      </c>
    </row>
    <row r="1164" spans="2:13" ht="15.75" outlineLevel="4">
      <c r="B1164" s="529"/>
      <c r="E1164" s="547"/>
      <c r="F1164" s="546"/>
      <c r="G1164" s="545" t="str">
        <f t="shared" si="98"/>
        <v xml:space="preserve">D2010.60 </v>
      </c>
      <c r="H1164" s="550" t="s">
        <v>1681</v>
      </c>
      <c r="I1164" s="543" t="s">
        <v>1682</v>
      </c>
      <c r="J1164" s="552"/>
      <c r="K1164" s="552"/>
      <c r="L1164" s="551"/>
      <c r="M1164" s="540">
        <f t="shared" si="97"/>
        <v>0</v>
      </c>
    </row>
    <row r="1165" spans="2:13" ht="15.75" outlineLevel="4">
      <c r="B1165" s="529"/>
      <c r="E1165" s="547"/>
      <c r="F1165" s="546"/>
      <c r="G1165" s="545" t="str">
        <f t="shared" si="98"/>
        <v xml:space="preserve">D2010.60 </v>
      </c>
      <c r="H1165" s="550" t="s">
        <v>1683</v>
      </c>
      <c r="I1165" s="543" t="s">
        <v>1684</v>
      </c>
      <c r="J1165" s="552"/>
      <c r="K1165" s="552"/>
      <c r="L1165" s="551"/>
      <c r="M1165" s="540">
        <f t="shared" si="97"/>
        <v>0</v>
      </c>
    </row>
    <row r="1166" spans="2:13" ht="28.5" outlineLevel="4">
      <c r="B1166" s="529"/>
      <c r="E1166" s="547"/>
      <c r="F1166" s="546"/>
      <c r="G1166" s="545" t="str">
        <f t="shared" si="98"/>
        <v xml:space="preserve">D2010.60 </v>
      </c>
      <c r="H1166" s="550" t="s">
        <v>1685</v>
      </c>
      <c r="I1166" s="543" t="s">
        <v>1686</v>
      </c>
      <c r="J1166" s="552"/>
      <c r="K1166" s="552"/>
      <c r="L1166" s="551"/>
      <c r="M1166" s="540">
        <f t="shared" si="97"/>
        <v>0</v>
      </c>
    </row>
    <row r="1167" spans="2:13" ht="15.75" outlineLevel="4">
      <c r="B1167" s="529"/>
      <c r="E1167" s="547"/>
      <c r="F1167" s="546"/>
      <c r="G1167" s="545" t="str">
        <f t="shared" si="98"/>
        <v xml:space="preserve">D2010.60 </v>
      </c>
      <c r="H1167" s="544" t="s">
        <v>1687</v>
      </c>
      <c r="I1167" s="543" t="s">
        <v>1688</v>
      </c>
      <c r="J1167" s="552"/>
      <c r="K1167" s="552"/>
      <c r="L1167" s="551"/>
      <c r="M1167" s="540">
        <f t="shared" si="97"/>
        <v>0</v>
      </c>
    </row>
    <row r="1168" spans="2:13" ht="15.75" outlineLevel="4">
      <c r="B1168" s="529"/>
      <c r="E1168" s="547"/>
      <c r="F1168" s="546"/>
      <c r="G1168" s="545" t="str">
        <f t="shared" si="98"/>
        <v xml:space="preserve">D2010.60 </v>
      </c>
      <c r="H1168" s="550" t="s">
        <v>1689</v>
      </c>
      <c r="I1168" s="543" t="s">
        <v>1690</v>
      </c>
      <c r="J1168" s="552"/>
      <c r="K1168" s="552"/>
      <c r="L1168" s="551"/>
      <c r="M1168" s="540">
        <f t="shared" si="97"/>
        <v>0</v>
      </c>
    </row>
    <row r="1169" spans="2:13" ht="15.75" outlineLevel="4">
      <c r="B1169" s="529"/>
      <c r="E1169" s="547"/>
      <c r="F1169" s="546"/>
      <c r="G1169" s="545" t="str">
        <f t="shared" si="98"/>
        <v xml:space="preserve">D2010.60 </v>
      </c>
      <c r="H1169" s="550" t="s">
        <v>1691</v>
      </c>
      <c r="I1169" s="543" t="s">
        <v>1690</v>
      </c>
      <c r="J1169" s="552"/>
      <c r="K1169" s="552"/>
      <c r="L1169" s="551"/>
      <c r="M1169" s="540">
        <f t="shared" si="97"/>
        <v>0</v>
      </c>
    </row>
    <row r="1170" spans="2:13" ht="15.75" outlineLevel="4">
      <c r="B1170" s="529"/>
      <c r="E1170" s="547"/>
      <c r="F1170" s="546"/>
      <c r="G1170" s="545" t="str">
        <f t="shared" si="98"/>
        <v xml:space="preserve">D2010.60 </v>
      </c>
      <c r="H1170" s="550" t="s">
        <v>1692</v>
      </c>
      <c r="I1170" s="543" t="s">
        <v>1690</v>
      </c>
      <c r="J1170" s="552"/>
      <c r="K1170" s="552"/>
      <c r="L1170" s="551"/>
      <c r="M1170" s="540">
        <f t="shared" si="97"/>
        <v>0</v>
      </c>
    </row>
    <row r="1171" spans="2:13" ht="15.75" outlineLevel="4">
      <c r="B1171" s="529"/>
      <c r="E1171" s="547"/>
      <c r="F1171" s="546"/>
      <c r="G1171" s="545" t="str">
        <f t="shared" si="98"/>
        <v xml:space="preserve">D2010.60 </v>
      </c>
      <c r="H1171" s="550" t="s">
        <v>1693</v>
      </c>
      <c r="I1171" s="543" t="s">
        <v>1694</v>
      </c>
      <c r="J1171" s="552"/>
      <c r="K1171" s="552"/>
      <c r="L1171" s="551"/>
      <c r="M1171" s="540">
        <f t="shared" si="97"/>
        <v>0</v>
      </c>
    </row>
    <row r="1172" spans="2:13" ht="15.75" outlineLevel="4">
      <c r="B1172" s="529"/>
      <c r="E1172" s="547"/>
      <c r="F1172" s="546"/>
      <c r="G1172" s="545" t="str">
        <f t="shared" si="98"/>
        <v xml:space="preserve">D2010.60 </v>
      </c>
      <c r="H1172" s="550" t="s">
        <v>1695</v>
      </c>
      <c r="I1172" s="543" t="s">
        <v>1694</v>
      </c>
      <c r="J1172" s="552"/>
      <c r="K1172" s="552"/>
      <c r="L1172" s="551"/>
      <c r="M1172" s="540">
        <f t="shared" si="97"/>
        <v>0</v>
      </c>
    </row>
    <row r="1173" spans="2:13" ht="15.75" outlineLevel="4">
      <c r="B1173" s="529"/>
      <c r="E1173" s="547"/>
      <c r="F1173" s="546"/>
      <c r="G1173" s="545" t="str">
        <f t="shared" si="98"/>
        <v xml:space="preserve">D2010.60 </v>
      </c>
      <c r="H1173" s="550" t="s">
        <v>1696</v>
      </c>
      <c r="I1173" s="543" t="s">
        <v>1697</v>
      </c>
      <c r="J1173" s="552"/>
      <c r="K1173" s="552"/>
      <c r="L1173" s="551"/>
      <c r="M1173" s="540">
        <f t="shared" si="97"/>
        <v>0</v>
      </c>
    </row>
    <row r="1174" spans="2:13" ht="15.75" outlineLevel="4">
      <c r="B1174" s="529"/>
      <c r="E1174" s="547"/>
      <c r="F1174" s="546"/>
      <c r="G1174" s="545" t="str">
        <f t="shared" si="98"/>
        <v xml:space="preserve">D2010.60 </v>
      </c>
      <c r="H1174" s="550" t="s">
        <v>1698</v>
      </c>
      <c r="I1174" s="543" t="s">
        <v>1699</v>
      </c>
      <c r="J1174" s="552"/>
      <c r="K1174" s="552"/>
      <c r="L1174" s="551"/>
      <c r="M1174" s="540">
        <f t="shared" si="97"/>
        <v>0</v>
      </c>
    </row>
    <row r="1175" spans="2:13" ht="15.75" outlineLevel="4">
      <c r="B1175" s="529"/>
      <c r="E1175" s="547"/>
      <c r="F1175" s="546"/>
      <c r="G1175" s="545" t="str">
        <f t="shared" si="98"/>
        <v xml:space="preserve">D2010.60 </v>
      </c>
      <c r="H1175" s="550" t="s">
        <v>1700</v>
      </c>
      <c r="I1175" s="543" t="s">
        <v>1701</v>
      </c>
      <c r="J1175" s="552"/>
      <c r="K1175" s="552"/>
      <c r="L1175" s="551"/>
      <c r="M1175" s="540">
        <f t="shared" si="97"/>
        <v>0</v>
      </c>
    </row>
    <row r="1176" spans="2:13" ht="15.75" outlineLevel="4">
      <c r="B1176" s="529"/>
      <c r="E1176" s="547"/>
      <c r="F1176" s="546"/>
      <c r="G1176" s="545" t="str">
        <f t="shared" si="98"/>
        <v xml:space="preserve">D2010.60 </v>
      </c>
      <c r="H1176" s="550" t="s">
        <v>1702</v>
      </c>
      <c r="I1176" s="543" t="s">
        <v>1703</v>
      </c>
      <c r="J1176" s="552"/>
      <c r="K1176" s="552"/>
      <c r="L1176" s="551"/>
      <c r="M1176" s="540">
        <f t="shared" si="97"/>
        <v>0</v>
      </c>
    </row>
    <row r="1177" spans="2:13" ht="15.75" outlineLevel="4">
      <c r="B1177" s="529"/>
      <c r="E1177" s="547"/>
      <c r="F1177" s="546"/>
      <c r="G1177" s="545" t="str">
        <f t="shared" si="98"/>
        <v xml:space="preserve">D2010.60 </v>
      </c>
      <c r="H1177" s="550" t="s">
        <v>1704</v>
      </c>
      <c r="I1177" s="543" t="s">
        <v>1705</v>
      </c>
      <c r="J1177" s="552"/>
      <c r="K1177" s="552"/>
      <c r="L1177" s="551"/>
      <c r="M1177" s="540">
        <f t="shared" si="97"/>
        <v>0</v>
      </c>
    </row>
    <row r="1178" spans="2:13" ht="15.75" outlineLevel="4">
      <c r="B1178" s="529"/>
      <c r="E1178" s="547"/>
      <c r="F1178" s="546"/>
      <c r="G1178" s="545" t="str">
        <f t="shared" si="98"/>
        <v xml:space="preserve">D2010.60 </v>
      </c>
      <c r="H1178" s="550" t="s">
        <v>1706</v>
      </c>
      <c r="I1178" s="543" t="s">
        <v>1707</v>
      </c>
      <c r="J1178" s="552"/>
      <c r="K1178" s="552"/>
      <c r="L1178" s="551"/>
      <c r="M1178" s="540">
        <f t="shared" si="97"/>
        <v>0</v>
      </c>
    </row>
    <row r="1179" spans="2:13" ht="28.5" outlineLevel="4">
      <c r="B1179" s="529"/>
      <c r="E1179" s="547"/>
      <c r="F1179" s="546"/>
      <c r="G1179" s="545" t="str">
        <f t="shared" si="98"/>
        <v xml:space="preserve">D2010.60 </v>
      </c>
      <c r="H1179" s="550" t="s">
        <v>1708</v>
      </c>
      <c r="I1179" s="543" t="s">
        <v>1709</v>
      </c>
      <c r="J1179" s="552"/>
      <c r="K1179" s="552"/>
      <c r="L1179" s="551"/>
      <c r="M1179" s="540">
        <f t="shared" si="97"/>
        <v>0</v>
      </c>
    </row>
    <row r="1180" spans="2:13" ht="15.75" outlineLevel="4">
      <c r="B1180" s="529"/>
      <c r="E1180" s="547"/>
      <c r="F1180" s="546"/>
      <c r="G1180" s="545" t="str">
        <f t="shared" si="98"/>
        <v xml:space="preserve">D2010.60 </v>
      </c>
      <c r="H1180" s="550" t="s">
        <v>1710</v>
      </c>
      <c r="I1180" s="543" t="s">
        <v>1711</v>
      </c>
      <c r="J1180" s="552"/>
      <c r="K1180" s="552"/>
      <c r="L1180" s="551"/>
      <c r="M1180" s="540">
        <f t="shared" si="97"/>
        <v>0</v>
      </c>
    </row>
    <row r="1181" spans="2:13" ht="15.75" outlineLevel="4">
      <c r="B1181" s="529"/>
      <c r="E1181" s="547"/>
      <c r="F1181" s="546"/>
      <c r="G1181" s="545" t="str">
        <f t="shared" si="98"/>
        <v xml:space="preserve">D2010.60 </v>
      </c>
      <c r="H1181" s="544" t="s">
        <v>1712</v>
      </c>
      <c r="I1181" s="543" t="s">
        <v>85</v>
      </c>
      <c r="J1181" s="552"/>
      <c r="K1181" s="552"/>
      <c r="L1181" s="551"/>
      <c r="M1181" s="540">
        <f t="shared" si="97"/>
        <v>0</v>
      </c>
    </row>
    <row r="1182" spans="2:13" ht="15.75" outlineLevel="4">
      <c r="B1182" s="529"/>
      <c r="E1182" s="547"/>
      <c r="F1182" s="546"/>
      <c r="G1182" s="545" t="str">
        <f t="shared" si="98"/>
        <v xml:space="preserve">D2010.60 </v>
      </c>
      <c r="H1182" s="550" t="s">
        <v>1713</v>
      </c>
      <c r="I1182" s="543" t="s">
        <v>1714</v>
      </c>
      <c r="J1182" s="552"/>
      <c r="K1182" s="552"/>
      <c r="L1182" s="551"/>
      <c r="M1182" s="540">
        <f t="shared" si="97"/>
        <v>0</v>
      </c>
    </row>
    <row r="1183" spans="2:13" ht="15.75" outlineLevel="4">
      <c r="B1183" s="529"/>
      <c r="E1183" s="547"/>
      <c r="F1183" s="546"/>
      <c r="G1183" s="545" t="str">
        <f t="shared" si="98"/>
        <v xml:space="preserve">D2010.60 </v>
      </c>
      <c r="H1183" s="550" t="s">
        <v>1715</v>
      </c>
      <c r="I1183" s="543" t="s">
        <v>1716</v>
      </c>
      <c r="J1183" s="552"/>
      <c r="K1183" s="552"/>
      <c r="L1183" s="551"/>
      <c r="M1183" s="540">
        <f t="shared" si="97"/>
        <v>0</v>
      </c>
    </row>
    <row r="1184" spans="2:13" ht="15.75" outlineLevel="4">
      <c r="B1184" s="529"/>
      <c r="E1184" s="547"/>
      <c r="F1184" s="546"/>
      <c r="G1184" s="545" t="str">
        <f t="shared" si="98"/>
        <v xml:space="preserve">D2010.60 </v>
      </c>
      <c r="H1184" s="550" t="s">
        <v>1717</v>
      </c>
      <c r="I1184" s="543" t="s">
        <v>1718</v>
      </c>
      <c r="J1184" s="552"/>
      <c r="K1184" s="552"/>
      <c r="L1184" s="551"/>
      <c r="M1184" s="540">
        <f t="shared" si="97"/>
        <v>0</v>
      </c>
    </row>
    <row r="1185" spans="2:13" ht="15.75" outlineLevel="4">
      <c r="B1185" s="529"/>
      <c r="E1185" s="547"/>
      <c r="F1185" s="546"/>
      <c r="G1185" s="545" t="str">
        <f t="shared" si="98"/>
        <v xml:space="preserve">D2010.60 </v>
      </c>
      <c r="H1185" s="550" t="s">
        <v>1719</v>
      </c>
      <c r="I1185" s="543" t="s">
        <v>1720</v>
      </c>
      <c r="J1185" s="552"/>
      <c r="K1185" s="552"/>
      <c r="L1185" s="551"/>
      <c r="M1185" s="540">
        <f t="shared" si="97"/>
        <v>0</v>
      </c>
    </row>
    <row r="1186" spans="2:13" ht="15.75" outlineLevel="4">
      <c r="B1186" s="529"/>
      <c r="E1186" s="547"/>
      <c r="F1186" s="546"/>
      <c r="G1186" s="545" t="str">
        <f t="shared" si="98"/>
        <v xml:space="preserve">D2010.60 </v>
      </c>
      <c r="H1186" s="550" t="s">
        <v>1721</v>
      </c>
      <c r="I1186" s="543" t="s">
        <v>1722</v>
      </c>
      <c r="J1186" s="552"/>
      <c r="K1186" s="552"/>
      <c r="L1186" s="551"/>
      <c r="M1186" s="540">
        <f t="shared" si="97"/>
        <v>0</v>
      </c>
    </row>
    <row r="1187" spans="2:13" ht="15.75" outlineLevel="4">
      <c r="B1187" s="529"/>
      <c r="E1187" s="547"/>
      <c r="F1187" s="546"/>
      <c r="G1187" s="545" t="str">
        <f t="shared" si="98"/>
        <v xml:space="preserve">D2010.60 </v>
      </c>
      <c r="H1187" s="550" t="s">
        <v>1723</v>
      </c>
      <c r="I1187" s="543" t="s">
        <v>1724</v>
      </c>
      <c r="J1187" s="552"/>
      <c r="K1187" s="552"/>
      <c r="L1187" s="551"/>
      <c r="M1187" s="540">
        <f t="shared" ref="M1187:M1205" si="99">J1187*L1187</f>
        <v>0</v>
      </c>
    </row>
    <row r="1188" spans="2:13" ht="15.75" outlineLevel="4">
      <c r="B1188" s="529"/>
      <c r="E1188" s="547"/>
      <c r="F1188" s="546"/>
      <c r="G1188" s="545" t="str">
        <f t="shared" ref="G1188:G1205" si="100">G1187</f>
        <v xml:space="preserve">D2010.60 </v>
      </c>
      <c r="H1188" s="544" t="s">
        <v>1725</v>
      </c>
      <c r="I1188" s="543" t="s">
        <v>1726</v>
      </c>
      <c r="J1188" s="552"/>
      <c r="K1188" s="552"/>
      <c r="L1188" s="551"/>
      <c r="M1188" s="540">
        <f t="shared" si="99"/>
        <v>0</v>
      </c>
    </row>
    <row r="1189" spans="2:13" ht="15.75" outlineLevel="4">
      <c r="B1189" s="529"/>
      <c r="E1189" s="547"/>
      <c r="F1189" s="546"/>
      <c r="G1189" s="545" t="str">
        <f t="shared" si="100"/>
        <v xml:space="preserve">D2010.60 </v>
      </c>
      <c r="H1189" s="550" t="s">
        <v>1727</v>
      </c>
      <c r="I1189" s="543" t="s">
        <v>1728</v>
      </c>
      <c r="J1189" s="552"/>
      <c r="K1189" s="552"/>
      <c r="L1189" s="551"/>
      <c r="M1189" s="540">
        <f t="shared" si="99"/>
        <v>0</v>
      </c>
    </row>
    <row r="1190" spans="2:13" ht="15.75" outlineLevel="4">
      <c r="B1190" s="529"/>
      <c r="E1190" s="547"/>
      <c r="F1190" s="546"/>
      <c r="G1190" s="545" t="str">
        <f t="shared" si="100"/>
        <v xml:space="preserve">D2010.60 </v>
      </c>
      <c r="H1190" s="550" t="s">
        <v>1729</v>
      </c>
      <c r="I1190" s="543" t="s">
        <v>1730</v>
      </c>
      <c r="J1190" s="552"/>
      <c r="K1190" s="552"/>
      <c r="L1190" s="551"/>
      <c r="M1190" s="540">
        <f t="shared" si="99"/>
        <v>0</v>
      </c>
    </row>
    <row r="1191" spans="2:13" ht="15.75" outlineLevel="4">
      <c r="B1191" s="529"/>
      <c r="E1191" s="547"/>
      <c r="F1191" s="546"/>
      <c r="G1191" s="545" t="str">
        <f t="shared" si="100"/>
        <v xml:space="preserve">D2010.60 </v>
      </c>
      <c r="H1191" s="550" t="s">
        <v>1731</v>
      </c>
      <c r="I1191" s="543" t="s">
        <v>1732</v>
      </c>
      <c r="J1191" s="552"/>
      <c r="K1191" s="552"/>
      <c r="L1191" s="551"/>
      <c r="M1191" s="540">
        <f t="shared" si="99"/>
        <v>0</v>
      </c>
    </row>
    <row r="1192" spans="2:13" ht="28.5" outlineLevel="4">
      <c r="B1192" s="529"/>
      <c r="E1192" s="547"/>
      <c r="F1192" s="546"/>
      <c r="G1192" s="545" t="str">
        <f t="shared" si="100"/>
        <v xml:space="preserve">D2010.60 </v>
      </c>
      <c r="H1192" s="550" t="s">
        <v>1733</v>
      </c>
      <c r="I1192" s="543" t="s">
        <v>1734</v>
      </c>
      <c r="J1192" s="552"/>
      <c r="K1192" s="552"/>
      <c r="L1192" s="551"/>
      <c r="M1192" s="540">
        <f t="shared" si="99"/>
        <v>0</v>
      </c>
    </row>
    <row r="1193" spans="2:13" ht="28.5" outlineLevel="4">
      <c r="B1193" s="529"/>
      <c r="E1193" s="547"/>
      <c r="F1193" s="546"/>
      <c r="G1193" s="545" t="str">
        <f t="shared" si="100"/>
        <v xml:space="preserve">D2010.60 </v>
      </c>
      <c r="H1193" s="550" t="s">
        <v>1735</v>
      </c>
      <c r="I1193" s="543" t="s">
        <v>1736</v>
      </c>
      <c r="J1193" s="552"/>
      <c r="K1193" s="552"/>
      <c r="L1193" s="551"/>
      <c r="M1193" s="540">
        <f t="shared" si="99"/>
        <v>0</v>
      </c>
    </row>
    <row r="1194" spans="2:13" ht="28.5" outlineLevel="4">
      <c r="B1194" s="529"/>
      <c r="E1194" s="547"/>
      <c r="F1194" s="546"/>
      <c r="G1194" s="545" t="str">
        <f t="shared" si="100"/>
        <v xml:space="preserve">D2010.60 </v>
      </c>
      <c r="H1194" s="550" t="s">
        <v>1737</v>
      </c>
      <c r="I1194" s="543" t="s">
        <v>1738</v>
      </c>
      <c r="J1194" s="552"/>
      <c r="K1194" s="552"/>
      <c r="L1194" s="551"/>
      <c r="M1194" s="540">
        <f t="shared" si="99"/>
        <v>0</v>
      </c>
    </row>
    <row r="1195" spans="2:13" ht="15.75" outlineLevel="4">
      <c r="B1195" s="529"/>
      <c r="E1195" s="547"/>
      <c r="F1195" s="546"/>
      <c r="G1195" s="545" t="str">
        <f t="shared" si="100"/>
        <v xml:space="preserve">D2010.60 </v>
      </c>
      <c r="H1195" s="544" t="s">
        <v>1739</v>
      </c>
      <c r="I1195" s="543" t="s">
        <v>1740</v>
      </c>
      <c r="J1195" s="552"/>
      <c r="K1195" s="552"/>
      <c r="L1195" s="551"/>
      <c r="M1195" s="540">
        <f t="shared" si="99"/>
        <v>0</v>
      </c>
    </row>
    <row r="1196" spans="2:13" ht="15.75" outlineLevel="4">
      <c r="B1196" s="529"/>
      <c r="E1196" s="547"/>
      <c r="F1196" s="546"/>
      <c r="G1196" s="545" t="str">
        <f t="shared" si="100"/>
        <v xml:space="preserve">D2010.60 </v>
      </c>
      <c r="H1196" s="550" t="s">
        <v>1741</v>
      </c>
      <c r="I1196" s="543" t="s">
        <v>1742</v>
      </c>
      <c r="J1196" s="552"/>
      <c r="K1196" s="552"/>
      <c r="L1196" s="551"/>
      <c r="M1196" s="540">
        <f t="shared" si="99"/>
        <v>0</v>
      </c>
    </row>
    <row r="1197" spans="2:13" ht="15.75" outlineLevel="4">
      <c r="B1197" s="529"/>
      <c r="E1197" s="547"/>
      <c r="F1197" s="546"/>
      <c r="G1197" s="545" t="str">
        <f t="shared" si="100"/>
        <v xml:space="preserve">D2010.60 </v>
      </c>
      <c r="H1197" s="550" t="s">
        <v>1743</v>
      </c>
      <c r="I1197" s="543" t="s">
        <v>1742</v>
      </c>
      <c r="J1197" s="552"/>
      <c r="K1197" s="552"/>
      <c r="L1197" s="551"/>
      <c r="M1197" s="540">
        <f t="shared" si="99"/>
        <v>0</v>
      </c>
    </row>
    <row r="1198" spans="2:13" ht="15.75" outlineLevel="4">
      <c r="B1198" s="529"/>
      <c r="E1198" s="547"/>
      <c r="F1198" s="546"/>
      <c r="G1198" s="545" t="str">
        <f t="shared" si="100"/>
        <v xml:space="preserve">D2010.60 </v>
      </c>
      <c r="H1198" s="550" t="s">
        <v>1744</v>
      </c>
      <c r="I1198" s="543" t="s">
        <v>1745</v>
      </c>
      <c r="J1198" s="552"/>
      <c r="K1198" s="552"/>
      <c r="L1198" s="551"/>
      <c r="M1198" s="540">
        <f t="shared" si="99"/>
        <v>0</v>
      </c>
    </row>
    <row r="1199" spans="2:13" ht="15.75" outlineLevel="4">
      <c r="B1199" s="529"/>
      <c r="E1199" s="547"/>
      <c r="F1199" s="546"/>
      <c r="G1199" s="545" t="str">
        <f t="shared" si="100"/>
        <v xml:space="preserve">D2010.60 </v>
      </c>
      <c r="H1199" s="550" t="s">
        <v>1746</v>
      </c>
      <c r="I1199" s="543" t="s">
        <v>1745</v>
      </c>
      <c r="J1199" s="552"/>
      <c r="K1199" s="552"/>
      <c r="L1199" s="551"/>
      <c r="M1199" s="540">
        <f t="shared" si="99"/>
        <v>0</v>
      </c>
    </row>
    <row r="1200" spans="2:13" ht="15.75" outlineLevel="4">
      <c r="B1200" s="529"/>
      <c r="E1200" s="547"/>
      <c r="F1200" s="546"/>
      <c r="G1200" s="545" t="str">
        <f t="shared" si="100"/>
        <v xml:space="preserve">D2010.60 </v>
      </c>
      <c r="H1200" s="550" t="s">
        <v>1747</v>
      </c>
      <c r="I1200" s="543" t="s">
        <v>1748</v>
      </c>
      <c r="J1200" s="552"/>
      <c r="K1200" s="552"/>
      <c r="L1200" s="551"/>
      <c r="M1200" s="540">
        <f t="shared" si="99"/>
        <v>0</v>
      </c>
    </row>
    <row r="1201" spans="2:13" ht="15.75" outlineLevel="4">
      <c r="B1201" s="529"/>
      <c r="E1201" s="547"/>
      <c r="F1201" s="546"/>
      <c r="G1201" s="545" t="str">
        <f t="shared" si="100"/>
        <v xml:space="preserve">D2010.60 </v>
      </c>
      <c r="H1201" s="550" t="s">
        <v>1749</v>
      </c>
      <c r="I1201" s="543" t="s">
        <v>1750</v>
      </c>
      <c r="J1201" s="552"/>
      <c r="K1201" s="552"/>
      <c r="L1201" s="551"/>
      <c r="M1201" s="540">
        <f t="shared" si="99"/>
        <v>0</v>
      </c>
    </row>
    <row r="1202" spans="2:13" ht="28.5" outlineLevel="4">
      <c r="B1202" s="529"/>
      <c r="E1202" s="547"/>
      <c r="F1202" s="546"/>
      <c r="G1202" s="545" t="str">
        <f t="shared" si="100"/>
        <v xml:space="preserve">D2010.60 </v>
      </c>
      <c r="H1202" s="550" t="s">
        <v>1751</v>
      </c>
      <c r="I1202" s="543" t="s">
        <v>1752</v>
      </c>
      <c r="J1202" s="552"/>
      <c r="K1202" s="552"/>
      <c r="L1202" s="551"/>
      <c r="M1202" s="540">
        <f t="shared" si="99"/>
        <v>0</v>
      </c>
    </row>
    <row r="1203" spans="2:13" ht="15.75" outlineLevel="4">
      <c r="B1203" s="529"/>
      <c r="E1203" s="547"/>
      <c r="F1203" s="546"/>
      <c r="G1203" s="545" t="str">
        <f t="shared" si="100"/>
        <v xml:space="preserve">D2010.60 </v>
      </c>
      <c r="H1203" s="544" t="s">
        <v>1753</v>
      </c>
      <c r="I1203" s="543" t="s">
        <v>1754</v>
      </c>
      <c r="J1203" s="552"/>
      <c r="K1203" s="552"/>
      <c r="L1203" s="551"/>
      <c r="M1203" s="540">
        <f t="shared" si="99"/>
        <v>0</v>
      </c>
    </row>
    <row r="1204" spans="2:13" ht="15.75" outlineLevel="4">
      <c r="B1204" s="529"/>
      <c r="E1204" s="547"/>
      <c r="F1204" s="546"/>
      <c r="G1204" s="545" t="str">
        <f t="shared" si="100"/>
        <v xml:space="preserve">D2010.60 </v>
      </c>
      <c r="H1204" s="550" t="s">
        <v>1755</v>
      </c>
      <c r="I1204" s="543" t="s">
        <v>1756</v>
      </c>
      <c r="J1204" s="552"/>
      <c r="K1204" s="552"/>
      <c r="L1204" s="551"/>
      <c r="M1204" s="540">
        <f t="shared" si="99"/>
        <v>0</v>
      </c>
    </row>
    <row r="1205" spans="2:13" ht="15.75" outlineLevel="4">
      <c r="B1205" s="529"/>
      <c r="E1205" s="547"/>
      <c r="F1205" s="546"/>
      <c r="G1205" s="545" t="str">
        <f t="shared" si="100"/>
        <v xml:space="preserve">D2010.60 </v>
      </c>
      <c r="H1205" s="550" t="s">
        <v>1757</v>
      </c>
      <c r="I1205" s="543" t="s">
        <v>1758</v>
      </c>
      <c r="J1205" s="552"/>
      <c r="K1205" s="552"/>
      <c r="L1205" s="551"/>
      <c r="M1205" s="540">
        <f t="shared" si="99"/>
        <v>0</v>
      </c>
    </row>
    <row r="1206" spans="2:13" ht="15.75" outlineLevel="3">
      <c r="B1206" s="529"/>
      <c r="E1206" s="538" t="s">
        <v>1759</v>
      </c>
      <c r="F1206" s="537" t="s">
        <v>1760</v>
      </c>
      <c r="G1206" s="536"/>
      <c r="H1206" s="535" t="s">
        <v>85</v>
      </c>
      <c r="I1206" s="534" t="s">
        <v>85</v>
      </c>
      <c r="J1206" s="533"/>
      <c r="K1206" s="533"/>
      <c r="L1206" s="532" t="str">
        <f>IF(J1206&lt;&gt;0,SUMIF(G:G,E1206,M:M)/J1206,"")</f>
        <v/>
      </c>
      <c r="M1206" s="531">
        <f>IF(J1206="",SUMIF(G:G,E1206,M:M),J1206*L1206)</f>
        <v>0</v>
      </c>
    </row>
    <row r="1207" spans="2:13" ht="15.75" outlineLevel="4">
      <c r="B1207" s="529"/>
      <c r="E1207" s="528"/>
      <c r="F1207" s="527"/>
      <c r="G1207" s="526" t="str">
        <f>E1206</f>
        <v>D2010.90</v>
      </c>
      <c r="H1207" s="530" t="s">
        <v>1761</v>
      </c>
      <c r="I1207" s="524" t="s">
        <v>1762</v>
      </c>
      <c r="J1207" s="571"/>
      <c r="K1207" s="571"/>
      <c r="L1207" s="570"/>
      <c r="M1207" s="521">
        <f t="shared" ref="M1207:M1217" si="101">J1207*L1207</f>
        <v>0</v>
      </c>
    </row>
    <row r="1208" spans="2:13" ht="15.75" outlineLevel="4">
      <c r="B1208" s="529"/>
      <c r="E1208" s="528"/>
      <c r="F1208" s="527"/>
      <c r="G1208" s="526" t="str">
        <f t="shared" ref="G1208:G1217" si="102">G1207</f>
        <v>D2010.90</v>
      </c>
      <c r="H1208" s="530" t="s">
        <v>1763</v>
      </c>
      <c r="I1208" s="524" t="s">
        <v>1764</v>
      </c>
      <c r="J1208" s="571"/>
      <c r="K1208" s="571"/>
      <c r="L1208" s="570"/>
      <c r="M1208" s="521">
        <f t="shared" si="101"/>
        <v>0</v>
      </c>
    </row>
    <row r="1209" spans="2:13" ht="15.75" outlineLevel="4">
      <c r="B1209" s="529"/>
      <c r="E1209" s="528"/>
      <c r="F1209" s="527"/>
      <c r="G1209" s="526" t="str">
        <f t="shared" si="102"/>
        <v>D2010.90</v>
      </c>
      <c r="H1209" s="525" t="s">
        <v>1765</v>
      </c>
      <c r="I1209" s="524" t="s">
        <v>1766</v>
      </c>
      <c r="J1209" s="571"/>
      <c r="K1209" s="571"/>
      <c r="L1209" s="570"/>
      <c r="M1209" s="521">
        <f t="shared" si="101"/>
        <v>0</v>
      </c>
    </row>
    <row r="1210" spans="2:13" ht="15.75" outlineLevel="4">
      <c r="B1210" s="529"/>
      <c r="E1210" s="528"/>
      <c r="F1210" s="527"/>
      <c r="G1210" s="526" t="str">
        <f t="shared" si="102"/>
        <v>D2010.90</v>
      </c>
      <c r="H1210" s="525" t="s">
        <v>1767</v>
      </c>
      <c r="I1210" s="524" t="s">
        <v>1768</v>
      </c>
      <c r="J1210" s="571"/>
      <c r="K1210" s="571"/>
      <c r="L1210" s="570"/>
      <c r="M1210" s="521">
        <f t="shared" si="101"/>
        <v>0</v>
      </c>
    </row>
    <row r="1211" spans="2:13" ht="15.75" outlineLevel="4">
      <c r="B1211" s="529"/>
      <c r="E1211" s="528"/>
      <c r="F1211" s="527"/>
      <c r="G1211" s="526" t="str">
        <f t="shared" si="102"/>
        <v>D2010.90</v>
      </c>
      <c r="H1211" s="525" t="s">
        <v>1769</v>
      </c>
      <c r="I1211" s="524" t="s">
        <v>1770</v>
      </c>
      <c r="J1211" s="571"/>
      <c r="K1211" s="571"/>
      <c r="L1211" s="570"/>
      <c r="M1211" s="521">
        <f t="shared" si="101"/>
        <v>0</v>
      </c>
    </row>
    <row r="1212" spans="2:13" ht="15.75" outlineLevel="4">
      <c r="B1212" s="529"/>
      <c r="E1212" s="528"/>
      <c r="F1212" s="527"/>
      <c r="G1212" s="526" t="str">
        <f t="shared" si="102"/>
        <v>D2010.90</v>
      </c>
      <c r="H1212" s="525" t="s">
        <v>1771</v>
      </c>
      <c r="I1212" s="524" t="s">
        <v>1772</v>
      </c>
      <c r="J1212" s="571"/>
      <c r="K1212" s="571"/>
      <c r="L1212" s="570"/>
      <c r="M1212" s="521">
        <f t="shared" si="101"/>
        <v>0</v>
      </c>
    </row>
    <row r="1213" spans="2:13" ht="15.75" outlineLevel="4">
      <c r="B1213" s="529"/>
      <c r="E1213" s="528"/>
      <c r="F1213" s="527"/>
      <c r="G1213" s="526" t="str">
        <f t="shared" si="102"/>
        <v>D2010.90</v>
      </c>
      <c r="H1213" s="525" t="s">
        <v>1773</v>
      </c>
      <c r="I1213" s="524" t="s">
        <v>1774</v>
      </c>
      <c r="J1213" s="571"/>
      <c r="K1213" s="571"/>
      <c r="L1213" s="570"/>
      <c r="M1213" s="521">
        <f t="shared" si="101"/>
        <v>0</v>
      </c>
    </row>
    <row r="1214" spans="2:13" ht="15.75" outlineLevel="4">
      <c r="B1214" s="529"/>
      <c r="E1214" s="528"/>
      <c r="F1214" s="527"/>
      <c r="G1214" s="526" t="str">
        <f t="shared" si="102"/>
        <v>D2010.90</v>
      </c>
      <c r="H1214" s="525" t="s">
        <v>1775</v>
      </c>
      <c r="I1214" s="524" t="s">
        <v>1776</v>
      </c>
      <c r="J1214" s="571"/>
      <c r="K1214" s="571"/>
      <c r="L1214" s="570"/>
      <c r="M1214" s="521">
        <f t="shared" si="101"/>
        <v>0</v>
      </c>
    </row>
    <row r="1215" spans="2:13" ht="15.75" outlineLevel="4">
      <c r="B1215" s="529"/>
      <c r="E1215" s="528"/>
      <c r="F1215" s="527"/>
      <c r="G1215" s="526" t="str">
        <f t="shared" si="102"/>
        <v>D2010.90</v>
      </c>
      <c r="H1215" s="525" t="s">
        <v>1777</v>
      </c>
      <c r="I1215" s="524" t="s">
        <v>1778</v>
      </c>
      <c r="J1215" s="571"/>
      <c r="K1215" s="571"/>
      <c r="L1215" s="570"/>
      <c r="M1215" s="521">
        <f t="shared" si="101"/>
        <v>0</v>
      </c>
    </row>
    <row r="1216" spans="2:13" ht="15.75" outlineLevel="4">
      <c r="B1216" s="529"/>
      <c r="E1216" s="528"/>
      <c r="F1216" s="527"/>
      <c r="G1216" s="526" t="str">
        <f t="shared" si="102"/>
        <v>D2010.90</v>
      </c>
      <c r="H1216" s="530" t="s">
        <v>105</v>
      </c>
      <c r="I1216" s="524" t="s">
        <v>1779</v>
      </c>
      <c r="J1216" s="571"/>
      <c r="K1216" s="571"/>
      <c r="L1216" s="570"/>
      <c r="M1216" s="521">
        <f t="shared" si="101"/>
        <v>0</v>
      </c>
    </row>
    <row r="1217" spans="2:13" ht="15.75" outlineLevel="4">
      <c r="B1217" s="529"/>
      <c r="E1217" s="528"/>
      <c r="F1217" s="527"/>
      <c r="G1217" s="526" t="str">
        <f t="shared" si="102"/>
        <v>D2010.90</v>
      </c>
      <c r="H1217" s="530" t="s">
        <v>1780</v>
      </c>
      <c r="I1217" s="524" t="s">
        <v>1781</v>
      </c>
      <c r="J1217" s="571"/>
      <c r="K1217" s="571"/>
      <c r="L1217" s="570"/>
      <c r="M1217" s="521">
        <f t="shared" si="101"/>
        <v>0</v>
      </c>
    </row>
    <row r="1218" spans="2:13" s="553" customFormat="1" ht="17.25" customHeight="1" outlineLevel="2">
      <c r="B1218" s="561"/>
      <c r="C1218" s="560"/>
      <c r="D1218" s="560" t="s">
        <v>1782</v>
      </c>
      <c r="E1218" s="560" t="s">
        <v>1783</v>
      </c>
      <c r="F1218" s="560"/>
      <c r="G1218" s="559"/>
      <c r="H1218" s="558" t="s">
        <v>85</v>
      </c>
      <c r="I1218" s="557" t="s">
        <v>1784</v>
      </c>
      <c r="J1218" s="556"/>
      <c r="K1218" s="556"/>
      <c r="L1218" s="555" t="str">
        <f>IF(J1218&lt;&gt;0,SUMIF(E:E,"D2020*",M:M)/J1218,"")</f>
        <v/>
      </c>
      <c r="M1218" s="554">
        <f>IF(J1218="",SUMIF(E:E,"D2020*",M:M),L1218*J1218)</f>
        <v>0</v>
      </c>
    </row>
    <row r="1219" spans="2:13" ht="15.75" outlineLevel="3">
      <c r="B1219" s="529"/>
      <c r="E1219" s="538" t="s">
        <v>1785</v>
      </c>
      <c r="F1219" s="537" t="s">
        <v>1786</v>
      </c>
      <c r="G1219" s="536"/>
      <c r="H1219" s="535" t="s">
        <v>85</v>
      </c>
      <c r="I1219" s="534" t="s">
        <v>85</v>
      </c>
      <c r="J1219" s="533"/>
      <c r="K1219" s="533"/>
      <c r="L1219" s="532" t="str">
        <f>IF(J1219&lt;&gt;0,SUMIF(G:G,E1219,M:M)/J1219,"")</f>
        <v/>
      </c>
      <c r="M1219" s="531">
        <f>IF(J1219="",SUMIF(G:G,E1219,M:M),J1219*L1219)</f>
        <v>0</v>
      </c>
    </row>
    <row r="1220" spans="2:13" ht="15.75" outlineLevel="4">
      <c r="B1220" s="529"/>
      <c r="E1220" s="547"/>
      <c r="F1220" s="546"/>
      <c r="G1220" s="545" t="str">
        <f>E1219</f>
        <v xml:space="preserve">D2020.10 </v>
      </c>
      <c r="H1220" s="544" t="s">
        <v>1787</v>
      </c>
      <c r="I1220" s="543" t="s">
        <v>1788</v>
      </c>
      <c r="J1220" s="552"/>
      <c r="K1220" s="552"/>
      <c r="L1220" s="551"/>
      <c r="M1220" s="540">
        <f t="shared" ref="M1220:M1226" si="103">J1220*L1220</f>
        <v>0</v>
      </c>
    </row>
    <row r="1221" spans="2:13" ht="15.75" outlineLevel="4">
      <c r="B1221" s="529"/>
      <c r="E1221" s="547"/>
      <c r="F1221" s="546"/>
      <c r="G1221" s="545" t="str">
        <f t="shared" ref="G1221:G1226" si="104">G1220</f>
        <v xml:space="preserve">D2020.10 </v>
      </c>
      <c r="H1221" s="544" t="s">
        <v>1789</v>
      </c>
      <c r="I1221" s="543" t="s">
        <v>1790</v>
      </c>
      <c r="J1221" s="552"/>
      <c r="K1221" s="552"/>
      <c r="L1221" s="551"/>
      <c r="M1221" s="540">
        <f t="shared" si="103"/>
        <v>0</v>
      </c>
    </row>
    <row r="1222" spans="2:13" ht="15.75" outlineLevel="4">
      <c r="B1222" s="529"/>
      <c r="E1222" s="547"/>
      <c r="F1222" s="546"/>
      <c r="G1222" s="545" t="str">
        <f t="shared" si="104"/>
        <v xml:space="preserve">D2020.10 </v>
      </c>
      <c r="H1222" s="544" t="s">
        <v>1791</v>
      </c>
      <c r="I1222" s="543" t="s">
        <v>1792</v>
      </c>
      <c r="J1222" s="552"/>
      <c r="K1222" s="552"/>
      <c r="L1222" s="551"/>
      <c r="M1222" s="540">
        <f t="shared" si="103"/>
        <v>0</v>
      </c>
    </row>
    <row r="1223" spans="2:13" ht="28.5" outlineLevel="4">
      <c r="B1223" s="529"/>
      <c r="E1223" s="547"/>
      <c r="F1223" s="546"/>
      <c r="G1223" s="545" t="str">
        <f t="shared" si="104"/>
        <v xml:space="preserve">D2020.10 </v>
      </c>
      <c r="H1223" s="544" t="s">
        <v>1793</v>
      </c>
      <c r="I1223" s="543" t="s">
        <v>1794</v>
      </c>
      <c r="J1223" s="552"/>
      <c r="K1223" s="552"/>
      <c r="L1223" s="551"/>
      <c r="M1223" s="540">
        <f t="shared" si="103"/>
        <v>0</v>
      </c>
    </row>
    <row r="1224" spans="2:13" ht="15.75" outlineLevel="4">
      <c r="B1224" s="529"/>
      <c r="E1224" s="547"/>
      <c r="F1224" s="546"/>
      <c r="G1224" s="545" t="str">
        <f t="shared" si="104"/>
        <v xml:space="preserve">D2020.10 </v>
      </c>
      <c r="H1224" s="544" t="s">
        <v>1795</v>
      </c>
      <c r="I1224" s="543" t="s">
        <v>1796</v>
      </c>
      <c r="J1224" s="552"/>
      <c r="K1224" s="552"/>
      <c r="L1224" s="551"/>
      <c r="M1224" s="540">
        <f t="shared" si="103"/>
        <v>0</v>
      </c>
    </row>
    <row r="1225" spans="2:13" ht="28.5" outlineLevel="4">
      <c r="B1225" s="529"/>
      <c r="E1225" s="547"/>
      <c r="F1225" s="546"/>
      <c r="G1225" s="545" t="str">
        <f t="shared" si="104"/>
        <v xml:space="preserve">D2020.10 </v>
      </c>
      <c r="H1225" s="544" t="s">
        <v>1797</v>
      </c>
      <c r="I1225" s="543" t="s">
        <v>1798</v>
      </c>
      <c r="J1225" s="552"/>
      <c r="K1225" s="552"/>
      <c r="L1225" s="551"/>
      <c r="M1225" s="540">
        <f t="shared" si="103"/>
        <v>0</v>
      </c>
    </row>
    <row r="1226" spans="2:13" ht="15.75" outlineLevel="4">
      <c r="B1226" s="529"/>
      <c r="E1226" s="547"/>
      <c r="F1226" s="546"/>
      <c r="G1226" s="545" t="str">
        <f t="shared" si="104"/>
        <v xml:space="preserve">D2020.10 </v>
      </c>
      <c r="H1226" s="544" t="s">
        <v>1799</v>
      </c>
      <c r="I1226" s="543" t="s">
        <v>1800</v>
      </c>
      <c r="J1226" s="552"/>
      <c r="K1226" s="552"/>
      <c r="L1226" s="551"/>
      <c r="M1226" s="540">
        <f t="shared" si="103"/>
        <v>0</v>
      </c>
    </row>
    <row r="1227" spans="2:13" ht="15.75" outlineLevel="3">
      <c r="B1227" s="529"/>
      <c r="E1227" s="538" t="s">
        <v>1801</v>
      </c>
      <c r="F1227" s="537" t="s">
        <v>1802</v>
      </c>
      <c r="G1227" s="536"/>
      <c r="H1227" s="535" t="s">
        <v>85</v>
      </c>
      <c r="I1227" s="534" t="s">
        <v>85</v>
      </c>
      <c r="J1227" s="533"/>
      <c r="K1227" s="533"/>
      <c r="L1227" s="532" t="str">
        <f>IF(J1227&lt;&gt;0,SUMIF(G:G,E1227,M:M)/J1227,"")</f>
        <v/>
      </c>
      <c r="M1227" s="531">
        <f>IF(J1227="",SUMIF(G:G,E1227,M:M),J1227*L1227)</f>
        <v>0</v>
      </c>
    </row>
    <row r="1228" spans="2:13" ht="15.75" outlineLevel="4">
      <c r="B1228" s="529"/>
      <c r="E1228" s="547"/>
      <c r="F1228" s="546"/>
      <c r="G1228" s="545" t="str">
        <f>E1227</f>
        <v xml:space="preserve">D2020.30 </v>
      </c>
      <c r="H1228" s="544" t="s">
        <v>1803</v>
      </c>
      <c r="I1228" s="543" t="s">
        <v>1804</v>
      </c>
      <c r="J1228" s="552"/>
      <c r="K1228" s="552"/>
      <c r="L1228" s="551"/>
      <c r="M1228" s="540">
        <f t="shared" ref="M1228:M1237" si="105">J1228*L1228</f>
        <v>0</v>
      </c>
    </row>
    <row r="1229" spans="2:13" ht="15.75" outlineLevel="4">
      <c r="B1229" s="529"/>
      <c r="E1229" s="547"/>
      <c r="F1229" s="546"/>
      <c r="G1229" s="545" t="str">
        <f t="shared" ref="G1229:G1237" si="106">G1228</f>
        <v xml:space="preserve">D2020.30 </v>
      </c>
      <c r="H1229" s="544" t="s">
        <v>1805</v>
      </c>
      <c r="I1229" s="543" t="s">
        <v>1806</v>
      </c>
      <c r="J1229" s="552"/>
      <c r="K1229" s="552"/>
      <c r="L1229" s="551"/>
      <c r="M1229" s="540">
        <f t="shared" si="105"/>
        <v>0</v>
      </c>
    </row>
    <row r="1230" spans="2:13" ht="15.75" outlineLevel="4">
      <c r="B1230" s="529"/>
      <c r="E1230" s="547"/>
      <c r="F1230" s="546"/>
      <c r="G1230" s="545" t="str">
        <f t="shared" si="106"/>
        <v xml:space="preserve">D2020.30 </v>
      </c>
      <c r="H1230" s="544" t="s">
        <v>1807</v>
      </c>
      <c r="I1230" s="543" t="s">
        <v>1808</v>
      </c>
      <c r="J1230" s="552"/>
      <c r="K1230" s="552"/>
      <c r="L1230" s="551"/>
      <c r="M1230" s="540">
        <f t="shared" si="105"/>
        <v>0</v>
      </c>
    </row>
    <row r="1231" spans="2:13" ht="15.75" outlineLevel="4">
      <c r="B1231" s="529"/>
      <c r="E1231" s="547"/>
      <c r="F1231" s="546"/>
      <c r="G1231" s="545" t="str">
        <f t="shared" si="106"/>
        <v xml:space="preserve">D2020.30 </v>
      </c>
      <c r="H1231" s="550" t="s">
        <v>1809</v>
      </c>
      <c r="I1231" s="543" t="s">
        <v>1810</v>
      </c>
      <c r="J1231" s="552"/>
      <c r="K1231" s="552"/>
      <c r="L1231" s="551"/>
      <c r="M1231" s="540">
        <f t="shared" si="105"/>
        <v>0</v>
      </c>
    </row>
    <row r="1232" spans="2:13" ht="28.5" outlineLevel="4">
      <c r="B1232" s="529"/>
      <c r="E1232" s="547"/>
      <c r="F1232" s="546"/>
      <c r="G1232" s="545" t="str">
        <f t="shared" si="106"/>
        <v xml:space="preserve">D2020.30 </v>
      </c>
      <c r="H1232" s="550" t="s">
        <v>1811</v>
      </c>
      <c r="I1232" s="543" t="s">
        <v>1812</v>
      </c>
      <c r="J1232" s="552"/>
      <c r="K1232" s="552"/>
      <c r="L1232" s="551"/>
      <c r="M1232" s="540">
        <f t="shared" si="105"/>
        <v>0</v>
      </c>
    </row>
    <row r="1233" spans="2:13" ht="15.75" outlineLevel="4">
      <c r="B1233" s="529"/>
      <c r="E1233" s="547"/>
      <c r="F1233" s="546"/>
      <c r="G1233" s="545" t="str">
        <f t="shared" si="106"/>
        <v xml:space="preserve">D2020.30 </v>
      </c>
      <c r="H1233" s="550" t="s">
        <v>1813</v>
      </c>
      <c r="I1233" s="543" t="s">
        <v>1814</v>
      </c>
      <c r="J1233" s="552"/>
      <c r="K1233" s="552"/>
      <c r="L1233" s="551"/>
      <c r="M1233" s="540">
        <f t="shared" si="105"/>
        <v>0</v>
      </c>
    </row>
    <row r="1234" spans="2:13" ht="15.75" outlineLevel="4">
      <c r="B1234" s="529"/>
      <c r="E1234" s="547"/>
      <c r="F1234" s="546"/>
      <c r="G1234" s="545" t="str">
        <f t="shared" si="106"/>
        <v xml:space="preserve">D2020.30 </v>
      </c>
      <c r="H1234" s="550" t="s">
        <v>1815</v>
      </c>
      <c r="I1234" s="543" t="s">
        <v>1816</v>
      </c>
      <c r="J1234" s="552"/>
      <c r="K1234" s="552"/>
      <c r="L1234" s="551"/>
      <c r="M1234" s="540">
        <f t="shared" si="105"/>
        <v>0</v>
      </c>
    </row>
    <row r="1235" spans="2:13" ht="15.75" outlineLevel="4">
      <c r="B1235" s="529"/>
      <c r="E1235" s="547"/>
      <c r="F1235" s="546"/>
      <c r="G1235" s="545" t="str">
        <f t="shared" si="106"/>
        <v xml:space="preserve">D2020.30 </v>
      </c>
      <c r="H1235" s="550" t="s">
        <v>1817</v>
      </c>
      <c r="I1235" s="543" t="s">
        <v>1818</v>
      </c>
      <c r="J1235" s="552"/>
      <c r="K1235" s="552"/>
      <c r="L1235" s="551"/>
      <c r="M1235" s="540">
        <f t="shared" si="105"/>
        <v>0</v>
      </c>
    </row>
    <row r="1236" spans="2:13" ht="15.75" outlineLevel="4">
      <c r="B1236" s="529"/>
      <c r="E1236" s="547"/>
      <c r="F1236" s="546"/>
      <c r="G1236" s="545" t="str">
        <f t="shared" si="106"/>
        <v xml:space="preserve">D2020.30 </v>
      </c>
      <c r="H1236" s="544" t="s">
        <v>1819</v>
      </c>
      <c r="I1236" s="543" t="s">
        <v>1820</v>
      </c>
      <c r="J1236" s="552"/>
      <c r="K1236" s="552"/>
      <c r="L1236" s="551"/>
      <c r="M1236" s="540">
        <f t="shared" si="105"/>
        <v>0</v>
      </c>
    </row>
    <row r="1237" spans="2:13" ht="15.75" outlineLevel="4">
      <c r="B1237" s="529"/>
      <c r="E1237" s="547"/>
      <c r="F1237" s="546"/>
      <c r="G1237" s="545" t="str">
        <f t="shared" si="106"/>
        <v xml:space="preserve">D2020.30 </v>
      </c>
      <c r="H1237" s="544" t="s">
        <v>1821</v>
      </c>
      <c r="I1237" s="543" t="s">
        <v>1822</v>
      </c>
      <c r="J1237" s="552"/>
      <c r="K1237" s="552"/>
      <c r="L1237" s="551"/>
      <c r="M1237" s="540">
        <f t="shared" si="105"/>
        <v>0</v>
      </c>
    </row>
    <row r="1238" spans="2:13" ht="15.75" outlineLevel="3">
      <c r="B1238" s="529"/>
      <c r="E1238" s="538" t="s">
        <v>1823</v>
      </c>
      <c r="F1238" s="537" t="s">
        <v>1824</v>
      </c>
      <c r="G1238" s="536"/>
      <c r="H1238" s="535" t="s">
        <v>85</v>
      </c>
      <c r="I1238" s="534" t="s">
        <v>85</v>
      </c>
      <c r="J1238" s="533"/>
      <c r="K1238" s="533"/>
      <c r="L1238" s="532" t="str">
        <f>IF(J1238&lt;&gt;0,SUMIF(G:G,E1238,M:M)/J1238,"")</f>
        <v/>
      </c>
      <c r="M1238" s="531">
        <f>IF(J1238="",SUMIF(G:G,E1238,M:M),J1238*L1238)</f>
        <v>0</v>
      </c>
    </row>
    <row r="1239" spans="2:13" ht="15.75" outlineLevel="4">
      <c r="B1239" s="529"/>
      <c r="E1239" s="528"/>
      <c r="F1239" s="527"/>
      <c r="G1239" s="526" t="str">
        <f>E1238</f>
        <v xml:space="preserve">D2020.90 </v>
      </c>
      <c r="H1239" s="530" t="s">
        <v>1761</v>
      </c>
      <c r="I1239" s="524" t="s">
        <v>1762</v>
      </c>
      <c r="J1239" s="571"/>
      <c r="K1239" s="571"/>
      <c r="L1239" s="570"/>
      <c r="M1239" s="521">
        <f t="shared" ref="M1239:M1249" si="107">J1239*L1239</f>
        <v>0</v>
      </c>
    </row>
    <row r="1240" spans="2:13" ht="15.75" outlineLevel="4">
      <c r="B1240" s="529"/>
      <c r="E1240" s="528"/>
      <c r="F1240" s="527"/>
      <c r="G1240" s="526" t="str">
        <f t="shared" ref="G1240:G1249" si="108">G1239</f>
        <v xml:space="preserve">D2020.90 </v>
      </c>
      <c r="H1240" s="530" t="s">
        <v>1763</v>
      </c>
      <c r="I1240" s="524" t="s">
        <v>1764</v>
      </c>
      <c r="J1240" s="571"/>
      <c r="K1240" s="571"/>
      <c r="L1240" s="570"/>
      <c r="M1240" s="521">
        <f t="shared" si="107"/>
        <v>0</v>
      </c>
    </row>
    <row r="1241" spans="2:13" ht="15.75" outlineLevel="4">
      <c r="B1241" s="529"/>
      <c r="E1241" s="528"/>
      <c r="F1241" s="527"/>
      <c r="G1241" s="526" t="str">
        <f t="shared" si="108"/>
        <v xml:space="preserve">D2020.90 </v>
      </c>
      <c r="H1241" s="525" t="s">
        <v>1765</v>
      </c>
      <c r="I1241" s="524" t="s">
        <v>1766</v>
      </c>
      <c r="J1241" s="571"/>
      <c r="K1241" s="571"/>
      <c r="L1241" s="570"/>
      <c r="M1241" s="521">
        <f t="shared" si="107"/>
        <v>0</v>
      </c>
    </row>
    <row r="1242" spans="2:13" ht="15.75" outlineLevel="4">
      <c r="B1242" s="529"/>
      <c r="E1242" s="528"/>
      <c r="F1242" s="527"/>
      <c r="G1242" s="526" t="str">
        <f t="shared" si="108"/>
        <v xml:space="preserve">D2020.90 </v>
      </c>
      <c r="H1242" s="525" t="s">
        <v>1767</v>
      </c>
      <c r="I1242" s="524" t="s">
        <v>1768</v>
      </c>
      <c r="J1242" s="571"/>
      <c r="K1242" s="571"/>
      <c r="L1242" s="570"/>
      <c r="M1242" s="521">
        <f t="shared" si="107"/>
        <v>0</v>
      </c>
    </row>
    <row r="1243" spans="2:13" ht="15.75" outlineLevel="4">
      <c r="B1243" s="529"/>
      <c r="E1243" s="528"/>
      <c r="F1243" s="527"/>
      <c r="G1243" s="526" t="str">
        <f t="shared" si="108"/>
        <v xml:space="preserve">D2020.90 </v>
      </c>
      <c r="H1243" s="525" t="s">
        <v>1769</v>
      </c>
      <c r="I1243" s="524" t="s">
        <v>1770</v>
      </c>
      <c r="J1243" s="571"/>
      <c r="K1243" s="571"/>
      <c r="L1243" s="570"/>
      <c r="M1243" s="521">
        <f t="shared" si="107"/>
        <v>0</v>
      </c>
    </row>
    <row r="1244" spans="2:13" ht="15.75" outlineLevel="4">
      <c r="B1244" s="529"/>
      <c r="E1244" s="528"/>
      <c r="F1244" s="527"/>
      <c r="G1244" s="526" t="str">
        <f t="shared" si="108"/>
        <v xml:space="preserve">D2020.90 </v>
      </c>
      <c r="H1244" s="525" t="s">
        <v>1771</v>
      </c>
      <c r="I1244" s="524" t="s">
        <v>1772</v>
      </c>
      <c r="J1244" s="571"/>
      <c r="K1244" s="571"/>
      <c r="L1244" s="570"/>
      <c r="M1244" s="521">
        <f t="shared" si="107"/>
        <v>0</v>
      </c>
    </row>
    <row r="1245" spans="2:13" ht="15.75" outlineLevel="4">
      <c r="B1245" s="529"/>
      <c r="E1245" s="528"/>
      <c r="F1245" s="527"/>
      <c r="G1245" s="526" t="str">
        <f t="shared" si="108"/>
        <v xml:space="preserve">D2020.90 </v>
      </c>
      <c r="H1245" s="525" t="s">
        <v>1773</v>
      </c>
      <c r="I1245" s="524" t="s">
        <v>1774</v>
      </c>
      <c r="J1245" s="571"/>
      <c r="K1245" s="571"/>
      <c r="L1245" s="570"/>
      <c r="M1245" s="521">
        <f t="shared" si="107"/>
        <v>0</v>
      </c>
    </row>
    <row r="1246" spans="2:13" ht="15.75" outlineLevel="4">
      <c r="B1246" s="529"/>
      <c r="E1246" s="528"/>
      <c r="F1246" s="527"/>
      <c r="G1246" s="526" t="str">
        <f t="shared" si="108"/>
        <v xml:space="preserve">D2020.90 </v>
      </c>
      <c r="H1246" s="525" t="s">
        <v>1775</v>
      </c>
      <c r="I1246" s="524" t="s">
        <v>1776</v>
      </c>
      <c r="J1246" s="571"/>
      <c r="K1246" s="571"/>
      <c r="L1246" s="570"/>
      <c r="M1246" s="521">
        <f t="shared" si="107"/>
        <v>0</v>
      </c>
    </row>
    <row r="1247" spans="2:13" ht="15.75" outlineLevel="4">
      <c r="B1247" s="529"/>
      <c r="E1247" s="528"/>
      <c r="F1247" s="527"/>
      <c r="G1247" s="526" t="str">
        <f t="shared" si="108"/>
        <v xml:space="preserve">D2020.90 </v>
      </c>
      <c r="H1247" s="525" t="s">
        <v>1777</v>
      </c>
      <c r="I1247" s="524" t="s">
        <v>1778</v>
      </c>
      <c r="J1247" s="571"/>
      <c r="K1247" s="571"/>
      <c r="L1247" s="570"/>
      <c r="M1247" s="521">
        <f t="shared" si="107"/>
        <v>0</v>
      </c>
    </row>
    <row r="1248" spans="2:13" ht="15.75" outlineLevel="4">
      <c r="B1248" s="529"/>
      <c r="E1248" s="528"/>
      <c r="F1248" s="527"/>
      <c r="G1248" s="526" t="str">
        <f t="shared" si="108"/>
        <v xml:space="preserve">D2020.90 </v>
      </c>
      <c r="H1248" s="530" t="s">
        <v>105</v>
      </c>
      <c r="I1248" s="524" t="s">
        <v>1779</v>
      </c>
      <c r="J1248" s="571"/>
      <c r="K1248" s="571"/>
      <c r="L1248" s="570"/>
      <c r="M1248" s="521">
        <f t="shared" si="107"/>
        <v>0</v>
      </c>
    </row>
    <row r="1249" spans="2:13" ht="15.75" outlineLevel="4">
      <c r="B1249" s="529"/>
      <c r="E1249" s="528"/>
      <c r="F1249" s="527"/>
      <c r="G1249" s="526" t="str">
        <f t="shared" si="108"/>
        <v xml:space="preserve">D2020.90 </v>
      </c>
      <c r="H1249" s="530" t="s">
        <v>1780</v>
      </c>
      <c r="I1249" s="524" t="s">
        <v>1781</v>
      </c>
      <c r="J1249" s="571"/>
      <c r="K1249" s="571"/>
      <c r="L1249" s="570"/>
      <c r="M1249" s="521">
        <f t="shared" si="107"/>
        <v>0</v>
      </c>
    </row>
    <row r="1250" spans="2:13" s="553" customFormat="1" ht="17.25" customHeight="1" outlineLevel="2">
      <c r="B1250" s="561"/>
      <c r="C1250" s="560"/>
      <c r="D1250" s="560" t="s">
        <v>1825</v>
      </c>
      <c r="E1250" s="560" t="s">
        <v>1826</v>
      </c>
      <c r="F1250" s="560"/>
      <c r="G1250" s="559"/>
      <c r="H1250" s="558" t="s">
        <v>85</v>
      </c>
      <c r="I1250" s="557" t="s">
        <v>1827</v>
      </c>
      <c r="J1250" s="556"/>
      <c r="K1250" s="556"/>
      <c r="L1250" s="555" t="str">
        <f>IF(J1250&lt;&gt;0,SUMIF(E:E,"D2030*",M:M)/J1250,"")</f>
        <v/>
      </c>
      <c r="M1250" s="554">
        <f>IF(J1250="",SUMIF(E:E,"D2030*",M:M),L1250*J1250)</f>
        <v>0</v>
      </c>
    </row>
    <row r="1251" spans="2:13" ht="15.75" outlineLevel="3">
      <c r="B1251" s="529"/>
      <c r="E1251" s="538" t="s">
        <v>1828</v>
      </c>
      <c r="F1251" s="537" t="s">
        <v>1829</v>
      </c>
      <c r="G1251" s="536"/>
      <c r="H1251" s="535" t="s">
        <v>85</v>
      </c>
      <c r="I1251" s="534" t="s">
        <v>85</v>
      </c>
      <c r="J1251" s="533"/>
      <c r="K1251" s="533"/>
      <c r="L1251" s="532" t="str">
        <f>IF(J1251&lt;&gt;0,SUMIF(G:G,E1251,M:M)/J1251,"")</f>
        <v/>
      </c>
      <c r="M1251" s="531">
        <f>IF(J1251="",SUMIF(G:G,E1251,M:M),J1251*L1251)</f>
        <v>0</v>
      </c>
    </row>
    <row r="1252" spans="2:13" ht="15.75" outlineLevel="4">
      <c r="B1252" s="529"/>
      <c r="E1252" s="547"/>
      <c r="F1252" s="546"/>
      <c r="G1252" s="545" t="str">
        <f>E1251</f>
        <v xml:space="preserve">D2030.10 </v>
      </c>
      <c r="H1252" s="544" t="s">
        <v>1830</v>
      </c>
      <c r="I1252" s="543" t="s">
        <v>1831</v>
      </c>
      <c r="J1252" s="552"/>
      <c r="K1252" s="552"/>
      <c r="L1252" s="551"/>
      <c r="M1252" s="540">
        <f>J1252*L1252</f>
        <v>0</v>
      </c>
    </row>
    <row r="1253" spans="2:13" ht="15.75" outlineLevel="4">
      <c r="B1253" s="529"/>
      <c r="E1253" s="547"/>
      <c r="F1253" s="546"/>
      <c r="G1253" s="545" t="str">
        <f>G1252</f>
        <v xml:space="preserve">D2030.10 </v>
      </c>
      <c r="H1253" s="544" t="s">
        <v>1832</v>
      </c>
      <c r="I1253" s="543" t="s">
        <v>1833</v>
      </c>
      <c r="J1253" s="552"/>
      <c r="K1253" s="552"/>
      <c r="L1253" s="551"/>
      <c r="M1253" s="540">
        <f>J1253*L1253</f>
        <v>0</v>
      </c>
    </row>
    <row r="1254" spans="2:13" ht="15.75" outlineLevel="4">
      <c r="B1254" s="529"/>
      <c r="E1254" s="547"/>
      <c r="F1254" s="546"/>
      <c r="G1254" s="545" t="str">
        <f>G1253</f>
        <v xml:space="preserve">D2030.10 </v>
      </c>
      <c r="H1254" s="544" t="s">
        <v>1834</v>
      </c>
      <c r="I1254" s="543" t="s">
        <v>1835</v>
      </c>
      <c r="J1254" s="552"/>
      <c r="K1254" s="552"/>
      <c r="L1254" s="551"/>
      <c r="M1254" s="540">
        <f>J1254*L1254</f>
        <v>0</v>
      </c>
    </row>
    <row r="1255" spans="2:13" ht="15.75" outlineLevel="3">
      <c r="B1255" s="529"/>
      <c r="E1255" s="538" t="s">
        <v>1836</v>
      </c>
      <c r="F1255" s="537" t="s">
        <v>1837</v>
      </c>
      <c r="G1255" s="536"/>
      <c r="H1255" s="535" t="s">
        <v>85</v>
      </c>
      <c r="I1255" s="534" t="s">
        <v>85</v>
      </c>
      <c r="J1255" s="533"/>
      <c r="K1255" s="533"/>
      <c r="L1255" s="532" t="str">
        <f>IF(J1255&lt;&gt;0,SUMIF(G:G,E1255,M:M)/J1255,"")</f>
        <v/>
      </c>
      <c r="M1255" s="531">
        <f>IF(J1255="",SUMIF(G:G,E1255,M:M),J1255*L1255)</f>
        <v>0</v>
      </c>
    </row>
    <row r="1256" spans="2:13" ht="16.5" customHeight="1" outlineLevel="4">
      <c r="B1256" s="529"/>
      <c r="E1256" s="547"/>
      <c r="F1256" s="546"/>
      <c r="G1256" s="545" t="str">
        <f>E1255</f>
        <v xml:space="preserve">D2030.20 </v>
      </c>
      <c r="H1256" s="544" t="s">
        <v>1838</v>
      </c>
      <c r="I1256" s="543" t="s">
        <v>1839</v>
      </c>
      <c r="J1256" s="552"/>
      <c r="K1256" s="552"/>
      <c r="L1256" s="551"/>
      <c r="M1256" s="540">
        <f>J1256*L1256</f>
        <v>0</v>
      </c>
    </row>
    <row r="1257" spans="2:13" ht="16.5" customHeight="1" outlineLevel="4">
      <c r="B1257" s="529"/>
      <c r="E1257" s="547"/>
      <c r="F1257" s="546"/>
      <c r="G1257" s="545" t="str">
        <f>G1256</f>
        <v xml:space="preserve">D2030.20 </v>
      </c>
      <c r="H1257" s="544" t="s">
        <v>1840</v>
      </c>
      <c r="I1257" s="543" t="s">
        <v>1841</v>
      </c>
      <c r="J1257" s="552"/>
      <c r="K1257" s="552"/>
      <c r="L1257" s="551"/>
      <c r="M1257" s="540">
        <f>J1257*L1257</f>
        <v>0</v>
      </c>
    </row>
    <row r="1258" spans="2:13" ht="28.5" customHeight="1" outlineLevel="4">
      <c r="B1258" s="529"/>
      <c r="E1258" s="547"/>
      <c r="F1258" s="546"/>
      <c r="G1258" s="545" t="str">
        <f>G1257</f>
        <v xml:space="preserve">D2030.20 </v>
      </c>
      <c r="H1258" s="544" t="s">
        <v>1842</v>
      </c>
      <c r="I1258" s="543" t="s">
        <v>1843</v>
      </c>
      <c r="J1258" s="552"/>
      <c r="K1258" s="552"/>
      <c r="L1258" s="551"/>
      <c r="M1258" s="540">
        <f>J1258*L1258</f>
        <v>0</v>
      </c>
    </row>
    <row r="1259" spans="2:13" ht="21.75" customHeight="1" outlineLevel="4">
      <c r="B1259" s="529"/>
      <c r="E1259" s="547"/>
      <c r="F1259" s="546"/>
      <c r="G1259" s="545" t="str">
        <f>G1258</f>
        <v xml:space="preserve">D2030.20 </v>
      </c>
      <c r="H1259" s="544" t="s">
        <v>1844</v>
      </c>
      <c r="I1259" s="543" t="s">
        <v>1820</v>
      </c>
      <c r="J1259" s="552"/>
      <c r="K1259" s="552"/>
      <c r="L1259" s="551"/>
      <c r="M1259" s="540">
        <f>J1259*L1259</f>
        <v>0</v>
      </c>
    </row>
    <row r="1260" spans="2:13" ht="28.5" customHeight="1" outlineLevel="4">
      <c r="B1260" s="529"/>
      <c r="E1260" s="547"/>
      <c r="F1260" s="546"/>
      <c r="G1260" s="545" t="str">
        <f>G1259</f>
        <v xml:space="preserve">D2030.20 </v>
      </c>
      <c r="H1260" s="544" t="s">
        <v>1845</v>
      </c>
      <c r="I1260" s="543" t="s">
        <v>1822</v>
      </c>
      <c r="J1260" s="552"/>
      <c r="K1260" s="552"/>
      <c r="L1260" s="551"/>
      <c r="M1260" s="540">
        <f>J1260*L1260</f>
        <v>0</v>
      </c>
    </row>
    <row r="1261" spans="2:13" ht="15.75" outlineLevel="3">
      <c r="B1261" s="529"/>
      <c r="E1261" s="538" t="s">
        <v>1846</v>
      </c>
      <c r="F1261" s="537" t="s">
        <v>1847</v>
      </c>
      <c r="G1261" s="536"/>
      <c r="H1261" s="535" t="s">
        <v>85</v>
      </c>
      <c r="I1261" s="534" t="s">
        <v>85</v>
      </c>
      <c r="J1261" s="533"/>
      <c r="K1261" s="533"/>
      <c r="L1261" s="532" t="str">
        <f>IF(J1261&lt;&gt;0,SUMIF(G:G,E1261,M:M)/J1261,"")</f>
        <v/>
      </c>
      <c r="M1261" s="531">
        <f>IF(J1261="",SUMIF(G:G,E1261,M:M),J1261*L1261)</f>
        <v>0</v>
      </c>
    </row>
    <row r="1262" spans="2:13" ht="16.5" customHeight="1" outlineLevel="4">
      <c r="B1262" s="529"/>
      <c r="E1262" s="547"/>
      <c r="F1262" s="546"/>
      <c r="G1262" s="545" t="str">
        <f>E1261</f>
        <v xml:space="preserve">D2030.30 </v>
      </c>
      <c r="H1262" s="544" t="s">
        <v>1848</v>
      </c>
      <c r="I1262" s="543" t="s">
        <v>1849</v>
      </c>
      <c r="J1262" s="552"/>
      <c r="K1262" s="552"/>
      <c r="L1262" s="551"/>
      <c r="M1262" s="540">
        <f>J1262*L1262</f>
        <v>0</v>
      </c>
    </row>
    <row r="1263" spans="2:13" ht="16.5" customHeight="1" outlineLevel="4">
      <c r="B1263" s="529"/>
      <c r="E1263" s="547"/>
      <c r="F1263" s="546"/>
      <c r="G1263" s="545" t="str">
        <f>G1262</f>
        <v xml:space="preserve">D2030.30 </v>
      </c>
      <c r="H1263" s="544" t="s">
        <v>1850</v>
      </c>
      <c r="I1263" s="543" t="s">
        <v>1851</v>
      </c>
      <c r="J1263" s="552"/>
      <c r="K1263" s="552"/>
      <c r="L1263" s="551"/>
      <c r="M1263" s="540">
        <f>J1263*L1263</f>
        <v>0</v>
      </c>
    </row>
    <row r="1264" spans="2:13" ht="16.5" customHeight="1" outlineLevel="4">
      <c r="B1264" s="529"/>
      <c r="E1264" s="547"/>
      <c r="F1264" s="546"/>
      <c r="G1264" s="545" t="str">
        <f>G1263</f>
        <v xml:space="preserve">D2030.30 </v>
      </c>
      <c r="H1264" s="544" t="s">
        <v>1852</v>
      </c>
      <c r="I1264" s="543" t="s">
        <v>1853</v>
      </c>
      <c r="J1264" s="552"/>
      <c r="K1264" s="552"/>
      <c r="L1264" s="551"/>
      <c r="M1264" s="540">
        <f>J1264*L1264</f>
        <v>0</v>
      </c>
    </row>
    <row r="1265" spans="2:13" ht="15.75" outlineLevel="3">
      <c r="B1265" s="529"/>
      <c r="E1265" s="538" t="s">
        <v>1854</v>
      </c>
      <c r="F1265" s="537" t="s">
        <v>1855</v>
      </c>
      <c r="G1265" s="536"/>
      <c r="H1265" s="535" t="s">
        <v>85</v>
      </c>
      <c r="I1265" s="534" t="s">
        <v>85</v>
      </c>
      <c r="J1265" s="533"/>
      <c r="K1265" s="533"/>
      <c r="L1265" s="532" t="str">
        <f>IF(J1265&lt;&gt;0,SUMIF(G:G,E1265,M:M)/J1265,"")</f>
        <v/>
      </c>
      <c r="M1265" s="531">
        <f>IF(J1265="",SUMIF(G:G,E1265,M:M),J1265*L1265)</f>
        <v>0</v>
      </c>
    </row>
    <row r="1266" spans="2:13" ht="16.5" customHeight="1" outlineLevel="4">
      <c r="B1266" s="529"/>
      <c r="E1266" s="547"/>
      <c r="F1266" s="546"/>
      <c r="G1266" s="545" t="str">
        <f>E1265</f>
        <v xml:space="preserve">D2030.60 </v>
      </c>
      <c r="H1266" s="544" t="s">
        <v>1856</v>
      </c>
      <c r="I1266" s="543" t="s">
        <v>1857</v>
      </c>
      <c r="J1266" s="552"/>
      <c r="K1266" s="552"/>
      <c r="L1266" s="551"/>
      <c r="M1266" s="540">
        <f>J1266*L1266</f>
        <v>0</v>
      </c>
    </row>
    <row r="1267" spans="2:13" ht="16.5" customHeight="1" outlineLevel="4">
      <c r="B1267" s="529"/>
      <c r="E1267" s="547"/>
      <c r="F1267" s="546"/>
      <c r="G1267" s="545" t="str">
        <f>G1266</f>
        <v xml:space="preserve">D2030.60 </v>
      </c>
      <c r="H1267" s="544" t="s">
        <v>1858</v>
      </c>
      <c r="I1267" s="543" t="s">
        <v>85</v>
      </c>
      <c r="J1267" s="552"/>
      <c r="K1267" s="552"/>
      <c r="L1267" s="551"/>
      <c r="M1267" s="540">
        <f>J1267*L1267</f>
        <v>0</v>
      </c>
    </row>
    <row r="1268" spans="2:13" ht="31.5" customHeight="1" outlineLevel="4">
      <c r="B1268" s="529"/>
      <c r="E1268" s="547"/>
      <c r="F1268" s="546"/>
      <c r="G1268" s="545" t="str">
        <f>G1267</f>
        <v xml:space="preserve">D2030.60 </v>
      </c>
      <c r="H1268" s="550" t="s">
        <v>1859</v>
      </c>
      <c r="I1268" s="543" t="s">
        <v>85</v>
      </c>
      <c r="J1268" s="552"/>
      <c r="K1268" s="552"/>
      <c r="L1268" s="551"/>
      <c r="M1268" s="540">
        <f>J1268*L1268</f>
        <v>0</v>
      </c>
    </row>
    <row r="1269" spans="2:13" ht="16.5" customHeight="1" outlineLevel="4">
      <c r="B1269" s="529"/>
      <c r="E1269" s="547"/>
      <c r="F1269" s="546"/>
      <c r="G1269" s="545" t="str">
        <f>G1268</f>
        <v xml:space="preserve">D2030.60 </v>
      </c>
      <c r="H1269" s="544" t="s">
        <v>1860</v>
      </c>
      <c r="I1269" s="543" t="s">
        <v>85</v>
      </c>
      <c r="J1269" s="552"/>
      <c r="K1269" s="552"/>
      <c r="L1269" s="551"/>
      <c r="M1269" s="540">
        <f>J1269*L1269</f>
        <v>0</v>
      </c>
    </row>
    <row r="1270" spans="2:13" ht="16.5" customHeight="1" outlineLevel="4">
      <c r="B1270" s="529"/>
      <c r="E1270" s="599"/>
      <c r="F1270" s="598"/>
      <c r="G1270" s="536" t="str">
        <f>G1269</f>
        <v xml:space="preserve">D2030.60 </v>
      </c>
      <c r="H1270" s="597" t="s">
        <v>1861</v>
      </c>
      <c r="I1270" s="596" t="s">
        <v>85</v>
      </c>
      <c r="J1270" s="533"/>
      <c r="K1270" s="533"/>
      <c r="L1270" s="595"/>
      <c r="M1270" s="531">
        <f>J1270*L1270</f>
        <v>0</v>
      </c>
    </row>
    <row r="1271" spans="2:13" ht="15.75" outlineLevel="3">
      <c r="B1271" s="529"/>
      <c r="E1271" s="538" t="s">
        <v>1862</v>
      </c>
      <c r="F1271" s="537" t="s">
        <v>1863</v>
      </c>
      <c r="G1271" s="536"/>
      <c r="H1271" s="535" t="s">
        <v>85</v>
      </c>
      <c r="I1271" s="534" t="s">
        <v>85</v>
      </c>
      <c r="J1271" s="533"/>
      <c r="K1271" s="533"/>
      <c r="L1271" s="532" t="str">
        <f>IF(J1271&lt;&gt;0,SUMIF(G:G,E1271,M:M)/J1271,"")</f>
        <v/>
      </c>
      <c r="M1271" s="531">
        <f>IF(J1271="",SUMIF(G:G,E1271,M:M),J1271*L1271)</f>
        <v>0</v>
      </c>
    </row>
    <row r="1272" spans="2:13" ht="16.5" customHeight="1" outlineLevel="4">
      <c r="B1272" s="529"/>
      <c r="E1272" s="528"/>
      <c r="F1272" s="527"/>
      <c r="G1272" s="526" t="str">
        <f>E1271</f>
        <v>D2030.90</v>
      </c>
      <c r="H1272" s="530" t="s">
        <v>1761</v>
      </c>
      <c r="I1272" s="524" t="s">
        <v>1762</v>
      </c>
      <c r="J1272" s="571"/>
      <c r="K1272" s="571"/>
      <c r="L1272" s="570"/>
      <c r="M1272" s="521">
        <f t="shared" ref="M1272:M1282" si="109">J1272*L1272</f>
        <v>0</v>
      </c>
    </row>
    <row r="1273" spans="2:13" ht="16.5" customHeight="1" outlineLevel="4">
      <c r="B1273" s="529"/>
      <c r="E1273" s="528"/>
      <c r="F1273" s="527"/>
      <c r="G1273" s="526" t="str">
        <f t="shared" ref="G1273:G1282" si="110">G1272</f>
        <v>D2030.90</v>
      </c>
      <c r="H1273" s="530" t="s">
        <v>1763</v>
      </c>
      <c r="I1273" s="524" t="s">
        <v>1764</v>
      </c>
      <c r="J1273" s="571"/>
      <c r="K1273" s="571"/>
      <c r="L1273" s="570"/>
      <c r="M1273" s="521">
        <f t="shared" si="109"/>
        <v>0</v>
      </c>
    </row>
    <row r="1274" spans="2:13" ht="16.5" customHeight="1" outlineLevel="4">
      <c r="B1274" s="529"/>
      <c r="E1274" s="528"/>
      <c r="F1274" s="527"/>
      <c r="G1274" s="526" t="str">
        <f t="shared" si="110"/>
        <v>D2030.90</v>
      </c>
      <c r="H1274" s="525" t="s">
        <v>1765</v>
      </c>
      <c r="I1274" s="524" t="s">
        <v>1766</v>
      </c>
      <c r="J1274" s="571"/>
      <c r="K1274" s="571"/>
      <c r="L1274" s="570"/>
      <c r="M1274" s="521">
        <f t="shared" si="109"/>
        <v>0</v>
      </c>
    </row>
    <row r="1275" spans="2:13" ht="16.5" customHeight="1" outlineLevel="4">
      <c r="B1275" s="529"/>
      <c r="E1275" s="528"/>
      <c r="F1275" s="527"/>
      <c r="G1275" s="526" t="str">
        <f t="shared" si="110"/>
        <v>D2030.90</v>
      </c>
      <c r="H1275" s="525" t="s">
        <v>1767</v>
      </c>
      <c r="I1275" s="524" t="s">
        <v>1768</v>
      </c>
      <c r="J1275" s="571"/>
      <c r="K1275" s="571"/>
      <c r="L1275" s="570"/>
      <c r="M1275" s="521">
        <f t="shared" si="109"/>
        <v>0</v>
      </c>
    </row>
    <row r="1276" spans="2:13" ht="16.5" customHeight="1" outlineLevel="4">
      <c r="B1276" s="529"/>
      <c r="E1276" s="528"/>
      <c r="F1276" s="527"/>
      <c r="G1276" s="526" t="str">
        <f t="shared" si="110"/>
        <v>D2030.90</v>
      </c>
      <c r="H1276" s="525" t="s">
        <v>1769</v>
      </c>
      <c r="I1276" s="524" t="s">
        <v>1770</v>
      </c>
      <c r="J1276" s="571"/>
      <c r="K1276" s="571"/>
      <c r="L1276" s="570"/>
      <c r="M1276" s="521">
        <f t="shared" si="109"/>
        <v>0</v>
      </c>
    </row>
    <row r="1277" spans="2:13" ht="16.5" customHeight="1" outlineLevel="4">
      <c r="B1277" s="529"/>
      <c r="E1277" s="528"/>
      <c r="F1277" s="527"/>
      <c r="G1277" s="526" t="str">
        <f t="shared" si="110"/>
        <v>D2030.90</v>
      </c>
      <c r="H1277" s="525" t="s">
        <v>1771</v>
      </c>
      <c r="I1277" s="524" t="s">
        <v>1772</v>
      </c>
      <c r="J1277" s="571"/>
      <c r="K1277" s="571"/>
      <c r="L1277" s="570"/>
      <c r="M1277" s="521">
        <f t="shared" si="109"/>
        <v>0</v>
      </c>
    </row>
    <row r="1278" spans="2:13" ht="16.5" customHeight="1" outlineLevel="4">
      <c r="B1278" s="529"/>
      <c r="E1278" s="528"/>
      <c r="F1278" s="527"/>
      <c r="G1278" s="526" t="str">
        <f t="shared" si="110"/>
        <v>D2030.90</v>
      </c>
      <c r="H1278" s="525" t="s">
        <v>1773</v>
      </c>
      <c r="I1278" s="524" t="s">
        <v>1774</v>
      </c>
      <c r="J1278" s="571"/>
      <c r="K1278" s="571"/>
      <c r="L1278" s="570"/>
      <c r="M1278" s="521">
        <f t="shared" si="109"/>
        <v>0</v>
      </c>
    </row>
    <row r="1279" spans="2:13" ht="16.5" customHeight="1" outlineLevel="4">
      <c r="B1279" s="529"/>
      <c r="E1279" s="528"/>
      <c r="F1279" s="527"/>
      <c r="G1279" s="526" t="str">
        <f t="shared" si="110"/>
        <v>D2030.90</v>
      </c>
      <c r="H1279" s="525" t="s">
        <v>1775</v>
      </c>
      <c r="I1279" s="524" t="s">
        <v>1776</v>
      </c>
      <c r="J1279" s="571"/>
      <c r="K1279" s="571"/>
      <c r="L1279" s="570"/>
      <c r="M1279" s="521">
        <f t="shared" si="109"/>
        <v>0</v>
      </c>
    </row>
    <row r="1280" spans="2:13" ht="16.5" customHeight="1" outlineLevel="4">
      <c r="B1280" s="529"/>
      <c r="E1280" s="528"/>
      <c r="F1280" s="527"/>
      <c r="G1280" s="526" t="str">
        <f t="shared" si="110"/>
        <v>D2030.90</v>
      </c>
      <c r="H1280" s="525" t="s">
        <v>1777</v>
      </c>
      <c r="I1280" s="524" t="s">
        <v>1778</v>
      </c>
      <c r="J1280" s="571"/>
      <c r="K1280" s="571"/>
      <c r="L1280" s="570"/>
      <c r="M1280" s="521">
        <f t="shared" si="109"/>
        <v>0</v>
      </c>
    </row>
    <row r="1281" spans="2:13" ht="16.5" customHeight="1" outlineLevel="4">
      <c r="B1281" s="529"/>
      <c r="E1281" s="528"/>
      <c r="F1281" s="527"/>
      <c r="G1281" s="526" t="str">
        <f t="shared" si="110"/>
        <v>D2030.90</v>
      </c>
      <c r="H1281" s="530" t="s">
        <v>105</v>
      </c>
      <c r="I1281" s="524" t="s">
        <v>1779</v>
      </c>
      <c r="J1281" s="571"/>
      <c r="K1281" s="571"/>
      <c r="L1281" s="570"/>
      <c r="M1281" s="521">
        <f t="shared" si="109"/>
        <v>0</v>
      </c>
    </row>
    <row r="1282" spans="2:13" ht="16.5" customHeight="1" outlineLevel="4">
      <c r="B1282" s="529"/>
      <c r="E1282" s="528"/>
      <c r="F1282" s="527"/>
      <c r="G1282" s="526" t="str">
        <f t="shared" si="110"/>
        <v>D2030.90</v>
      </c>
      <c r="H1282" s="530" t="s">
        <v>1780</v>
      </c>
      <c r="I1282" s="524" t="s">
        <v>1781</v>
      </c>
      <c r="J1282" s="571"/>
      <c r="K1282" s="571"/>
      <c r="L1282" s="570"/>
      <c r="M1282" s="521">
        <f t="shared" si="109"/>
        <v>0</v>
      </c>
    </row>
    <row r="1283" spans="2:13" s="553" customFormat="1" ht="17.25" customHeight="1" outlineLevel="2">
      <c r="B1283" s="561"/>
      <c r="C1283" s="560"/>
      <c r="D1283" s="560" t="s">
        <v>1864</v>
      </c>
      <c r="E1283" s="560" t="s">
        <v>1865</v>
      </c>
      <c r="F1283" s="560"/>
      <c r="G1283" s="559"/>
      <c r="H1283" s="558" t="s">
        <v>85</v>
      </c>
      <c r="I1283" s="557" t="s">
        <v>1866</v>
      </c>
      <c r="J1283" s="556"/>
      <c r="K1283" s="556"/>
      <c r="L1283" s="555" t="str">
        <f>IF(J1283&lt;&gt;0,SUMIF(E:E,"D2050*",M:M)/J1283,"")</f>
        <v/>
      </c>
      <c r="M1283" s="554">
        <f>IF(J1283="",SUMIF(E:E,"D2050*",M:M),L1283*J1283)</f>
        <v>0</v>
      </c>
    </row>
    <row r="1284" spans="2:13" ht="15.75" outlineLevel="3">
      <c r="B1284" s="529"/>
      <c r="E1284" s="538" t="s">
        <v>1867</v>
      </c>
      <c r="F1284" s="537" t="s">
        <v>1865</v>
      </c>
      <c r="G1284" s="536"/>
      <c r="H1284" s="535"/>
      <c r="I1284" s="534"/>
      <c r="J1284" s="533"/>
      <c r="K1284" s="533"/>
      <c r="L1284" s="532" t="str">
        <f>IF(J1284&lt;&gt;0,SUMIF(G:G,E1284,M:M)/J1284,"")</f>
        <v/>
      </c>
      <c r="M1284" s="531">
        <f>IF(J1284="",SUMIF(G:G,E1284,M:M),J1284*L1284)</f>
        <v>0</v>
      </c>
    </row>
    <row r="1285" spans="2:13" ht="15.75" outlineLevel="4">
      <c r="B1285" s="529"/>
      <c r="E1285" s="528"/>
      <c r="F1285" s="527"/>
      <c r="G1285" s="526" t="str">
        <f>E1284</f>
        <v>D2050.10</v>
      </c>
      <c r="H1285" s="530" t="s">
        <v>1868</v>
      </c>
      <c r="I1285" s="524" t="s">
        <v>1866</v>
      </c>
      <c r="J1285" s="571"/>
      <c r="K1285" s="571"/>
      <c r="L1285" s="570"/>
      <c r="M1285" s="521">
        <f>J1285*L1285</f>
        <v>0</v>
      </c>
    </row>
    <row r="1286" spans="2:13" ht="28.5" outlineLevel="4">
      <c r="B1286" s="529"/>
      <c r="E1286" s="528"/>
      <c r="F1286" s="527"/>
      <c r="G1286" s="526" t="str">
        <f>G1285</f>
        <v>D2050.10</v>
      </c>
      <c r="H1286" s="530" t="s">
        <v>1869</v>
      </c>
      <c r="I1286" s="524" t="s">
        <v>1870</v>
      </c>
      <c r="J1286" s="571"/>
      <c r="K1286" s="571"/>
      <c r="L1286" s="570"/>
      <c r="M1286" s="521">
        <f>J1286*L1286</f>
        <v>0</v>
      </c>
    </row>
    <row r="1287" spans="2:13" ht="15.75" outlineLevel="4">
      <c r="B1287" s="529"/>
      <c r="E1287" s="528"/>
      <c r="F1287" s="527"/>
      <c r="G1287" s="526" t="str">
        <f>G1286</f>
        <v>D2050.10</v>
      </c>
      <c r="H1287" s="530" t="s">
        <v>1871</v>
      </c>
      <c r="I1287" s="524" t="s">
        <v>1872</v>
      </c>
      <c r="J1287" s="571"/>
      <c r="K1287" s="571"/>
      <c r="L1287" s="570"/>
      <c r="M1287" s="521">
        <f>J1287*L1287</f>
        <v>0</v>
      </c>
    </row>
    <row r="1288" spans="2:13" ht="28.5" outlineLevel="4">
      <c r="B1288" s="529"/>
      <c r="E1288" s="528"/>
      <c r="F1288" s="527"/>
      <c r="G1288" s="526" t="str">
        <f>G1287</f>
        <v>D2050.10</v>
      </c>
      <c r="H1288" s="530" t="s">
        <v>1873</v>
      </c>
      <c r="I1288" s="524" t="s">
        <v>1874</v>
      </c>
      <c r="J1288" s="571"/>
      <c r="K1288" s="571"/>
      <c r="L1288" s="570"/>
      <c r="M1288" s="521">
        <f>J1288*L1288</f>
        <v>0</v>
      </c>
    </row>
    <row r="1289" spans="2:13" ht="28.5" outlineLevel="4">
      <c r="B1289" s="529"/>
      <c r="E1289" s="528"/>
      <c r="F1289" s="527"/>
      <c r="G1289" s="526" t="str">
        <f>G1288</f>
        <v>D2050.10</v>
      </c>
      <c r="H1289" s="530" t="s">
        <v>1875</v>
      </c>
      <c r="I1289" s="524" t="s">
        <v>1876</v>
      </c>
      <c r="J1289" s="571"/>
      <c r="K1289" s="571"/>
      <c r="L1289" s="570"/>
      <c r="M1289" s="521">
        <f>J1289*L1289</f>
        <v>0</v>
      </c>
    </row>
    <row r="1290" spans="2:13" s="553" customFormat="1" ht="17.25" customHeight="1" outlineLevel="2">
      <c r="B1290" s="561"/>
      <c r="C1290" s="560"/>
      <c r="D1290" s="560" t="s">
        <v>1877</v>
      </c>
      <c r="E1290" s="560" t="s">
        <v>1878</v>
      </c>
      <c r="F1290" s="560"/>
      <c r="G1290" s="559"/>
      <c r="H1290" s="558" t="s">
        <v>85</v>
      </c>
      <c r="I1290" s="557"/>
      <c r="J1290" s="556"/>
      <c r="K1290" s="556"/>
      <c r="L1290" s="555" t="str">
        <f>IF(J1290&lt;&gt;0,SUMIF(E:E,"D2060*",M:M)/J1290,"")</f>
        <v/>
      </c>
      <c r="M1290" s="554">
        <f>IF(J1290="",SUMIF(E:E,"D2060*",M:M),L1290*J1290)</f>
        <v>0</v>
      </c>
    </row>
    <row r="1291" spans="2:13" ht="15.75" outlineLevel="3">
      <c r="B1291" s="529"/>
      <c r="E1291" s="538" t="s">
        <v>1879</v>
      </c>
      <c r="F1291" s="537" t="s">
        <v>1880</v>
      </c>
      <c r="G1291" s="536"/>
      <c r="H1291" s="535" t="s">
        <v>85</v>
      </c>
      <c r="I1291" s="534" t="s">
        <v>85</v>
      </c>
      <c r="J1291" s="533"/>
      <c r="K1291" s="533"/>
      <c r="L1291" s="532" t="str">
        <f>IF(J1291&lt;&gt;0,SUMIF(G:G,E1291,M:M)/J1291,"")</f>
        <v/>
      </c>
      <c r="M1291" s="531">
        <f>IF(J1291="",SUMIF(G:G,E1291,M:M),J1291*L1291)</f>
        <v>0</v>
      </c>
    </row>
    <row r="1292" spans="2:13" ht="15.75" outlineLevel="4">
      <c r="B1292" s="529"/>
      <c r="E1292" s="547"/>
      <c r="F1292" s="546"/>
      <c r="G1292" s="545" t="str">
        <f>E1291</f>
        <v xml:space="preserve">D2060.10 </v>
      </c>
      <c r="H1292" s="544" t="s">
        <v>1881</v>
      </c>
      <c r="I1292" s="543" t="s">
        <v>1882</v>
      </c>
      <c r="J1292" s="552"/>
      <c r="K1292" s="552"/>
      <c r="L1292" s="551"/>
      <c r="M1292" s="540">
        <f t="shared" ref="M1292:M1301" si="111">J1292*L1292</f>
        <v>0</v>
      </c>
    </row>
    <row r="1293" spans="2:13" ht="28.5" outlineLevel="4">
      <c r="B1293" s="529"/>
      <c r="E1293" s="547"/>
      <c r="F1293" s="546"/>
      <c r="G1293" s="545" t="str">
        <f t="shared" ref="G1293:G1301" si="112">G1292</f>
        <v xml:space="preserve">D2060.10 </v>
      </c>
      <c r="H1293" s="544" t="s">
        <v>1883</v>
      </c>
      <c r="I1293" s="543" t="s">
        <v>1870</v>
      </c>
      <c r="J1293" s="552"/>
      <c r="K1293" s="552"/>
      <c r="L1293" s="551"/>
      <c r="M1293" s="540">
        <f t="shared" si="111"/>
        <v>0</v>
      </c>
    </row>
    <row r="1294" spans="2:13" ht="28.5" outlineLevel="4">
      <c r="B1294" s="529"/>
      <c r="E1294" s="547"/>
      <c r="F1294" s="546"/>
      <c r="G1294" s="545" t="str">
        <f t="shared" si="112"/>
        <v xml:space="preserve">D2060.10 </v>
      </c>
      <c r="H1294" s="550" t="s">
        <v>1884</v>
      </c>
      <c r="I1294" s="543" t="s">
        <v>1870</v>
      </c>
      <c r="J1294" s="552"/>
      <c r="K1294" s="552"/>
      <c r="L1294" s="551"/>
      <c r="M1294" s="540">
        <f t="shared" si="111"/>
        <v>0</v>
      </c>
    </row>
    <row r="1295" spans="2:13" ht="15.75" outlineLevel="4">
      <c r="B1295" s="529"/>
      <c r="E1295" s="547"/>
      <c r="F1295" s="546"/>
      <c r="G1295" s="545" t="str">
        <f t="shared" si="112"/>
        <v xml:space="preserve">D2060.10 </v>
      </c>
      <c r="H1295" s="550" t="s">
        <v>1885</v>
      </c>
      <c r="I1295" s="543" t="s">
        <v>1870</v>
      </c>
      <c r="J1295" s="552"/>
      <c r="K1295" s="552"/>
      <c r="L1295" s="551"/>
      <c r="M1295" s="540">
        <f t="shared" si="111"/>
        <v>0</v>
      </c>
    </row>
    <row r="1296" spans="2:13" ht="15.75" outlineLevel="4">
      <c r="B1296" s="529"/>
      <c r="E1296" s="547"/>
      <c r="F1296" s="546"/>
      <c r="G1296" s="545" t="str">
        <f t="shared" si="112"/>
        <v xml:space="preserve">D2060.10 </v>
      </c>
      <c r="H1296" s="550" t="s">
        <v>1886</v>
      </c>
      <c r="I1296" s="543" t="s">
        <v>1870</v>
      </c>
      <c r="J1296" s="552"/>
      <c r="K1296" s="552"/>
      <c r="L1296" s="551"/>
      <c r="M1296" s="540">
        <f t="shared" si="111"/>
        <v>0</v>
      </c>
    </row>
    <row r="1297" spans="2:13" ht="28.5" outlineLevel="4">
      <c r="B1297" s="529"/>
      <c r="E1297" s="547"/>
      <c r="F1297" s="546"/>
      <c r="G1297" s="545" t="str">
        <f t="shared" si="112"/>
        <v xml:space="preserve">D2060.10 </v>
      </c>
      <c r="H1297" s="550" t="s">
        <v>1887</v>
      </c>
      <c r="I1297" s="543" t="s">
        <v>1870</v>
      </c>
      <c r="J1297" s="552"/>
      <c r="K1297" s="552"/>
      <c r="L1297" s="551"/>
      <c r="M1297" s="540">
        <f t="shared" si="111"/>
        <v>0</v>
      </c>
    </row>
    <row r="1298" spans="2:13" ht="28.5" outlineLevel="4">
      <c r="B1298" s="529"/>
      <c r="E1298" s="547"/>
      <c r="F1298" s="546"/>
      <c r="G1298" s="545" t="str">
        <f t="shared" si="112"/>
        <v xml:space="preserve">D2060.10 </v>
      </c>
      <c r="H1298" s="550" t="s">
        <v>1888</v>
      </c>
      <c r="I1298" s="543" t="s">
        <v>1870</v>
      </c>
      <c r="J1298" s="552"/>
      <c r="K1298" s="552"/>
      <c r="L1298" s="551"/>
      <c r="M1298" s="540">
        <f t="shared" si="111"/>
        <v>0</v>
      </c>
    </row>
    <row r="1299" spans="2:13" ht="15.75" outlineLevel="4">
      <c r="B1299" s="529"/>
      <c r="E1299" s="547"/>
      <c r="F1299" s="546"/>
      <c r="G1299" s="545" t="str">
        <f t="shared" si="112"/>
        <v xml:space="preserve">D2060.10 </v>
      </c>
      <c r="H1299" s="550" t="s">
        <v>1889</v>
      </c>
      <c r="I1299" s="543" t="s">
        <v>1870</v>
      </c>
      <c r="J1299" s="552"/>
      <c r="K1299" s="552"/>
      <c r="L1299" s="551"/>
      <c r="M1299" s="540">
        <f t="shared" si="111"/>
        <v>0</v>
      </c>
    </row>
    <row r="1300" spans="2:13" ht="15.75" outlineLevel="4">
      <c r="B1300" s="529"/>
      <c r="E1300" s="547"/>
      <c r="F1300" s="546"/>
      <c r="G1300" s="545" t="str">
        <f t="shared" si="112"/>
        <v xml:space="preserve">D2060.10 </v>
      </c>
      <c r="H1300" s="544" t="s">
        <v>1890</v>
      </c>
      <c r="I1300" s="543" t="s">
        <v>1891</v>
      </c>
      <c r="J1300" s="552"/>
      <c r="K1300" s="552"/>
      <c r="L1300" s="551"/>
      <c r="M1300" s="540">
        <f t="shared" si="111"/>
        <v>0</v>
      </c>
    </row>
    <row r="1301" spans="2:13" ht="15.75" outlineLevel="4">
      <c r="B1301" s="529"/>
      <c r="E1301" s="547"/>
      <c r="F1301" s="546"/>
      <c r="G1301" s="545" t="str">
        <f t="shared" si="112"/>
        <v xml:space="preserve">D2060.10 </v>
      </c>
      <c r="H1301" s="544" t="s">
        <v>1892</v>
      </c>
      <c r="I1301" s="543" t="s">
        <v>1893</v>
      </c>
      <c r="J1301" s="552"/>
      <c r="K1301" s="552"/>
      <c r="L1301" s="551"/>
      <c r="M1301" s="540">
        <f t="shared" si="111"/>
        <v>0</v>
      </c>
    </row>
    <row r="1302" spans="2:13" ht="15.75" outlineLevel="3">
      <c r="B1302" s="529"/>
      <c r="E1302" s="538" t="s">
        <v>1894</v>
      </c>
      <c r="F1302" s="537" t="s">
        <v>1895</v>
      </c>
      <c r="G1302" s="536"/>
      <c r="H1302" s="535" t="s">
        <v>85</v>
      </c>
      <c r="I1302" s="534" t="s">
        <v>85</v>
      </c>
      <c r="J1302" s="533"/>
      <c r="K1302" s="533"/>
      <c r="L1302" s="532" t="str">
        <f>IF(J1302&lt;&gt;0,SUMIF(G:G,E1302,M:M)/J1302,"")</f>
        <v/>
      </c>
      <c r="M1302" s="531">
        <f>IF(J1302="",SUMIF(G:G,E1302,M:M),J1302*L1302)</f>
        <v>0</v>
      </c>
    </row>
    <row r="1303" spans="2:13" ht="15.75" outlineLevel="4">
      <c r="B1303" s="529"/>
      <c r="E1303" s="547"/>
      <c r="F1303" s="546"/>
      <c r="G1303" s="545" t="str">
        <f>E1302</f>
        <v xml:space="preserve">D2060.20 </v>
      </c>
      <c r="H1303" s="544" t="s">
        <v>1896</v>
      </c>
      <c r="I1303" s="543" t="s">
        <v>1897</v>
      </c>
      <c r="J1303" s="552"/>
      <c r="K1303" s="552"/>
      <c r="L1303" s="551"/>
      <c r="M1303" s="540">
        <f t="shared" ref="M1303:M1313" si="113">J1303*L1303</f>
        <v>0</v>
      </c>
    </row>
    <row r="1304" spans="2:13" ht="28.5" outlineLevel="4">
      <c r="B1304" s="529"/>
      <c r="E1304" s="547"/>
      <c r="F1304" s="546"/>
      <c r="G1304" s="545" t="str">
        <f t="shared" ref="G1304:G1313" si="114">G1303</f>
        <v xml:space="preserve">D2060.20 </v>
      </c>
      <c r="H1304" s="544" t="s">
        <v>1898</v>
      </c>
      <c r="I1304" s="543" t="s">
        <v>1870</v>
      </c>
      <c r="J1304" s="552"/>
      <c r="K1304" s="552"/>
      <c r="L1304" s="551"/>
      <c r="M1304" s="540">
        <f t="shared" si="113"/>
        <v>0</v>
      </c>
    </row>
    <row r="1305" spans="2:13" ht="28.5" outlineLevel="4">
      <c r="B1305" s="529"/>
      <c r="E1305" s="547"/>
      <c r="F1305" s="546"/>
      <c r="G1305" s="545" t="str">
        <f t="shared" si="114"/>
        <v xml:space="preserve">D2060.20 </v>
      </c>
      <c r="H1305" s="550" t="s">
        <v>1899</v>
      </c>
      <c r="I1305" s="543" t="s">
        <v>1870</v>
      </c>
      <c r="J1305" s="552"/>
      <c r="K1305" s="552"/>
      <c r="L1305" s="551"/>
      <c r="M1305" s="540">
        <f t="shared" si="113"/>
        <v>0</v>
      </c>
    </row>
    <row r="1306" spans="2:13" ht="28.5" outlineLevel="4">
      <c r="B1306" s="529"/>
      <c r="E1306" s="547"/>
      <c r="F1306" s="546"/>
      <c r="G1306" s="545" t="str">
        <f t="shared" si="114"/>
        <v xml:space="preserve">D2060.20 </v>
      </c>
      <c r="H1306" s="550" t="s">
        <v>1900</v>
      </c>
      <c r="I1306" s="543" t="s">
        <v>1870</v>
      </c>
      <c r="J1306" s="552"/>
      <c r="K1306" s="552"/>
      <c r="L1306" s="551"/>
      <c r="M1306" s="540">
        <f t="shared" si="113"/>
        <v>0</v>
      </c>
    </row>
    <row r="1307" spans="2:13" ht="28.5" outlineLevel="4">
      <c r="B1307" s="529"/>
      <c r="E1307" s="547"/>
      <c r="F1307" s="546"/>
      <c r="G1307" s="545" t="str">
        <f t="shared" si="114"/>
        <v xml:space="preserve">D2060.20 </v>
      </c>
      <c r="H1307" s="550" t="s">
        <v>1901</v>
      </c>
      <c r="I1307" s="543" t="s">
        <v>1870</v>
      </c>
      <c r="J1307" s="552"/>
      <c r="K1307" s="552"/>
      <c r="L1307" s="551"/>
      <c r="M1307" s="540">
        <f t="shared" si="113"/>
        <v>0</v>
      </c>
    </row>
    <row r="1308" spans="2:13" ht="15.75" outlineLevel="4">
      <c r="B1308" s="529"/>
      <c r="E1308" s="547"/>
      <c r="F1308" s="546"/>
      <c r="G1308" s="545" t="str">
        <f t="shared" si="114"/>
        <v xml:space="preserve">D2060.20 </v>
      </c>
      <c r="H1308" s="550" t="s">
        <v>1902</v>
      </c>
      <c r="I1308" s="543" t="s">
        <v>1870</v>
      </c>
      <c r="J1308" s="552"/>
      <c r="K1308" s="552"/>
      <c r="L1308" s="551"/>
      <c r="M1308" s="540">
        <f t="shared" si="113"/>
        <v>0</v>
      </c>
    </row>
    <row r="1309" spans="2:13" ht="28.5" outlineLevel="4">
      <c r="B1309" s="529"/>
      <c r="E1309" s="547"/>
      <c r="F1309" s="546"/>
      <c r="G1309" s="545" t="str">
        <f t="shared" si="114"/>
        <v xml:space="preserve">D2060.20 </v>
      </c>
      <c r="H1309" s="550" t="s">
        <v>1903</v>
      </c>
      <c r="I1309" s="543" t="s">
        <v>1870</v>
      </c>
      <c r="J1309" s="552"/>
      <c r="K1309" s="552"/>
      <c r="L1309" s="551"/>
      <c r="M1309" s="540">
        <f t="shared" si="113"/>
        <v>0</v>
      </c>
    </row>
    <row r="1310" spans="2:13" ht="28.5" outlineLevel="4">
      <c r="B1310" s="529"/>
      <c r="E1310" s="547"/>
      <c r="F1310" s="546"/>
      <c r="G1310" s="545" t="str">
        <f t="shared" si="114"/>
        <v xml:space="preserve">D2060.20 </v>
      </c>
      <c r="H1310" s="550" t="s">
        <v>1904</v>
      </c>
      <c r="I1310" s="543" t="s">
        <v>1870</v>
      </c>
      <c r="J1310" s="552"/>
      <c r="K1310" s="552"/>
      <c r="L1310" s="551"/>
      <c r="M1310" s="540">
        <f t="shared" si="113"/>
        <v>0</v>
      </c>
    </row>
    <row r="1311" spans="2:13" ht="15.75" outlineLevel="4">
      <c r="B1311" s="529"/>
      <c r="E1311" s="547"/>
      <c r="F1311" s="546"/>
      <c r="G1311" s="545" t="str">
        <f t="shared" si="114"/>
        <v xml:space="preserve">D2060.20 </v>
      </c>
      <c r="H1311" s="544" t="s">
        <v>1905</v>
      </c>
      <c r="I1311" s="543" t="s">
        <v>1906</v>
      </c>
      <c r="J1311" s="552"/>
      <c r="K1311" s="552"/>
      <c r="L1311" s="551"/>
      <c r="M1311" s="540">
        <f t="shared" si="113"/>
        <v>0</v>
      </c>
    </row>
    <row r="1312" spans="2:13" ht="15.75" outlineLevel="4">
      <c r="B1312" s="529"/>
      <c r="E1312" s="547"/>
      <c r="F1312" s="546"/>
      <c r="G1312" s="545" t="str">
        <f t="shared" si="114"/>
        <v xml:space="preserve">D2060.20 </v>
      </c>
      <c r="H1312" s="544" t="s">
        <v>1907</v>
      </c>
      <c r="I1312" s="543" t="s">
        <v>1908</v>
      </c>
      <c r="J1312" s="552"/>
      <c r="K1312" s="552"/>
      <c r="L1312" s="551"/>
      <c r="M1312" s="540">
        <f t="shared" si="113"/>
        <v>0</v>
      </c>
    </row>
    <row r="1313" spans="2:13" ht="15.75" outlineLevel="4">
      <c r="B1313" s="529"/>
      <c r="E1313" s="547"/>
      <c r="F1313" s="546"/>
      <c r="G1313" s="545" t="str">
        <f t="shared" si="114"/>
        <v xml:space="preserve">D2060.20 </v>
      </c>
      <c r="H1313" s="544" t="s">
        <v>1909</v>
      </c>
      <c r="I1313" s="543" t="s">
        <v>1910</v>
      </c>
      <c r="J1313" s="552"/>
      <c r="K1313" s="552"/>
      <c r="L1313" s="551"/>
      <c r="M1313" s="540">
        <f t="shared" si="113"/>
        <v>0</v>
      </c>
    </row>
    <row r="1314" spans="2:13" ht="15.75" outlineLevel="3">
      <c r="B1314" s="529"/>
      <c r="E1314" s="538" t="s">
        <v>1911</v>
      </c>
      <c r="F1314" s="537" t="s">
        <v>1912</v>
      </c>
      <c r="G1314" s="536"/>
      <c r="H1314" s="535" t="s">
        <v>85</v>
      </c>
      <c r="I1314" s="534" t="s">
        <v>85</v>
      </c>
      <c r="J1314" s="533"/>
      <c r="K1314" s="533"/>
      <c r="L1314" s="532" t="str">
        <f>IF(J1314&lt;&gt;0,SUMIF(G:G,E1314,M:M)/J1314,"")</f>
        <v/>
      </c>
      <c r="M1314" s="531">
        <f>IF(J1314="",SUMIF(G:G,E1314,M:M),J1314*L1314)</f>
        <v>0</v>
      </c>
    </row>
    <row r="1315" spans="2:13" ht="15.75" outlineLevel="4">
      <c r="B1315" s="529"/>
      <c r="E1315" s="547"/>
      <c r="F1315" s="546"/>
      <c r="G1315" s="545" t="str">
        <f>E1314</f>
        <v xml:space="preserve">D2060.30 </v>
      </c>
      <c r="H1315" s="544" t="s">
        <v>1913</v>
      </c>
      <c r="I1315" s="543" t="s">
        <v>1914</v>
      </c>
      <c r="J1315" s="552"/>
      <c r="K1315" s="552"/>
      <c r="L1315" s="551"/>
      <c r="M1315" s="540">
        <f t="shared" ref="M1315:M1324" si="115">J1315*L1315</f>
        <v>0</v>
      </c>
    </row>
    <row r="1316" spans="2:13" ht="28.5" outlineLevel="4">
      <c r="B1316" s="529"/>
      <c r="E1316" s="547"/>
      <c r="F1316" s="546"/>
      <c r="G1316" s="545" t="str">
        <f t="shared" ref="G1316:G1324" si="116">G1315</f>
        <v xml:space="preserve">D2060.30 </v>
      </c>
      <c r="H1316" s="544" t="s">
        <v>1915</v>
      </c>
      <c r="I1316" s="543" t="s">
        <v>1870</v>
      </c>
      <c r="J1316" s="552"/>
      <c r="K1316" s="552"/>
      <c r="L1316" s="551"/>
      <c r="M1316" s="540">
        <f t="shared" si="115"/>
        <v>0</v>
      </c>
    </row>
    <row r="1317" spans="2:13" ht="28.5" outlineLevel="4">
      <c r="B1317" s="529"/>
      <c r="E1317" s="547"/>
      <c r="F1317" s="546"/>
      <c r="G1317" s="545" t="str">
        <f t="shared" si="116"/>
        <v xml:space="preserve">D2060.30 </v>
      </c>
      <c r="H1317" s="550" t="s">
        <v>1916</v>
      </c>
      <c r="I1317" s="543" t="s">
        <v>1870</v>
      </c>
      <c r="J1317" s="552"/>
      <c r="K1317" s="552"/>
      <c r="L1317" s="551"/>
      <c r="M1317" s="540">
        <f t="shared" si="115"/>
        <v>0</v>
      </c>
    </row>
    <row r="1318" spans="2:13" ht="28.5" outlineLevel="4">
      <c r="B1318" s="529"/>
      <c r="E1318" s="547"/>
      <c r="F1318" s="546"/>
      <c r="G1318" s="545" t="str">
        <f t="shared" si="116"/>
        <v xml:space="preserve">D2060.30 </v>
      </c>
      <c r="H1318" s="550" t="s">
        <v>1917</v>
      </c>
      <c r="I1318" s="543" t="s">
        <v>1870</v>
      </c>
      <c r="J1318" s="552"/>
      <c r="K1318" s="552"/>
      <c r="L1318" s="551"/>
      <c r="M1318" s="540">
        <f t="shared" si="115"/>
        <v>0</v>
      </c>
    </row>
    <row r="1319" spans="2:13" ht="28.5" outlineLevel="4">
      <c r="B1319" s="529"/>
      <c r="E1319" s="547"/>
      <c r="F1319" s="546"/>
      <c r="G1319" s="545" t="str">
        <f t="shared" si="116"/>
        <v xml:space="preserve">D2060.30 </v>
      </c>
      <c r="H1319" s="550" t="s">
        <v>1918</v>
      </c>
      <c r="I1319" s="543" t="s">
        <v>1870</v>
      </c>
      <c r="J1319" s="552"/>
      <c r="K1319" s="552"/>
      <c r="L1319" s="551"/>
      <c r="M1319" s="540">
        <f t="shared" si="115"/>
        <v>0</v>
      </c>
    </row>
    <row r="1320" spans="2:13" ht="28.5" outlineLevel="4">
      <c r="B1320" s="529"/>
      <c r="E1320" s="547"/>
      <c r="F1320" s="546"/>
      <c r="G1320" s="545" t="str">
        <f t="shared" si="116"/>
        <v xml:space="preserve">D2060.30 </v>
      </c>
      <c r="H1320" s="550" t="s">
        <v>1919</v>
      </c>
      <c r="I1320" s="543" t="s">
        <v>1870</v>
      </c>
      <c r="J1320" s="552"/>
      <c r="K1320" s="552"/>
      <c r="L1320" s="551"/>
      <c r="M1320" s="540">
        <f t="shared" si="115"/>
        <v>0</v>
      </c>
    </row>
    <row r="1321" spans="2:13" ht="28.5" outlineLevel="4">
      <c r="B1321" s="529"/>
      <c r="E1321" s="547"/>
      <c r="F1321" s="546"/>
      <c r="G1321" s="545" t="str">
        <f t="shared" si="116"/>
        <v xml:space="preserve">D2060.30 </v>
      </c>
      <c r="H1321" s="550" t="s">
        <v>1920</v>
      </c>
      <c r="I1321" s="543" t="s">
        <v>1870</v>
      </c>
      <c r="J1321" s="552"/>
      <c r="K1321" s="552"/>
      <c r="L1321" s="551"/>
      <c r="M1321" s="540">
        <f t="shared" si="115"/>
        <v>0</v>
      </c>
    </row>
    <row r="1322" spans="2:13" ht="15.75" outlineLevel="4">
      <c r="B1322" s="529"/>
      <c r="E1322" s="547"/>
      <c r="F1322" s="546"/>
      <c r="G1322" s="545" t="str">
        <f t="shared" si="116"/>
        <v xml:space="preserve">D2060.30 </v>
      </c>
      <c r="H1322" s="544" t="s">
        <v>1921</v>
      </c>
      <c r="I1322" s="543" t="s">
        <v>1922</v>
      </c>
      <c r="J1322" s="552"/>
      <c r="K1322" s="552"/>
      <c r="L1322" s="551"/>
      <c r="M1322" s="540">
        <f t="shared" si="115"/>
        <v>0</v>
      </c>
    </row>
    <row r="1323" spans="2:13" ht="15.75" outlineLevel="4">
      <c r="B1323" s="529"/>
      <c r="E1323" s="547"/>
      <c r="F1323" s="546"/>
      <c r="G1323" s="545" t="str">
        <f t="shared" si="116"/>
        <v xml:space="preserve">D2060.30 </v>
      </c>
      <c r="H1323" s="544" t="s">
        <v>1923</v>
      </c>
      <c r="I1323" s="543" t="s">
        <v>1924</v>
      </c>
      <c r="J1323" s="552"/>
      <c r="K1323" s="552"/>
      <c r="L1323" s="551"/>
      <c r="M1323" s="540">
        <f t="shared" si="115"/>
        <v>0</v>
      </c>
    </row>
    <row r="1324" spans="2:13" ht="15.75" outlineLevel="4">
      <c r="B1324" s="529"/>
      <c r="E1324" s="547"/>
      <c r="F1324" s="546"/>
      <c r="G1324" s="545" t="str">
        <f t="shared" si="116"/>
        <v xml:space="preserve">D2060.30 </v>
      </c>
      <c r="H1324" s="544" t="s">
        <v>1925</v>
      </c>
      <c r="I1324" s="543" t="s">
        <v>85</v>
      </c>
      <c r="J1324" s="552"/>
      <c r="K1324" s="552"/>
      <c r="L1324" s="551"/>
      <c r="M1324" s="540">
        <f t="shared" si="115"/>
        <v>0</v>
      </c>
    </row>
    <row r="1325" spans="2:13" ht="15.75" outlineLevel="3">
      <c r="B1325" s="529"/>
      <c r="E1325" s="538" t="s">
        <v>1926</v>
      </c>
      <c r="F1325" s="537" t="s">
        <v>1927</v>
      </c>
      <c r="G1325" s="536"/>
      <c r="H1325" s="535" t="s">
        <v>85</v>
      </c>
      <c r="I1325" s="534" t="s">
        <v>85</v>
      </c>
      <c r="J1325" s="533"/>
      <c r="K1325" s="533"/>
      <c r="L1325" s="532" t="str">
        <f>IF(J1325&lt;&gt;0,SUMIF(G:G,E1325,M:M)/J1325,"")</f>
        <v/>
      </c>
      <c r="M1325" s="531">
        <f>IF(J1325="",SUMIF(G:G,E1325,M:M),J1325*L1325)</f>
        <v>0</v>
      </c>
    </row>
    <row r="1326" spans="2:13" ht="15.75" outlineLevel="4">
      <c r="B1326" s="529"/>
      <c r="E1326" s="547"/>
      <c r="F1326" s="546"/>
      <c r="G1326" s="545" t="str">
        <f>E1325</f>
        <v xml:space="preserve">D2060.40 </v>
      </c>
      <c r="H1326" s="544" t="s">
        <v>1928</v>
      </c>
      <c r="I1326" s="543" t="s">
        <v>1929</v>
      </c>
      <c r="J1326" s="552"/>
      <c r="K1326" s="552"/>
      <c r="L1326" s="551"/>
      <c r="M1326" s="540">
        <f t="shared" ref="M1326:M1334" si="117">J1326*L1326</f>
        <v>0</v>
      </c>
    </row>
    <row r="1327" spans="2:13" ht="28.5" outlineLevel="4">
      <c r="B1327" s="529"/>
      <c r="E1327" s="547"/>
      <c r="F1327" s="546"/>
      <c r="G1327" s="545" t="str">
        <f t="shared" ref="G1327:G1334" si="118">G1326</f>
        <v xml:space="preserve">D2060.40 </v>
      </c>
      <c r="H1327" s="544" t="s">
        <v>1930</v>
      </c>
      <c r="I1327" s="543" t="s">
        <v>1870</v>
      </c>
      <c r="J1327" s="552"/>
      <c r="K1327" s="552"/>
      <c r="L1327" s="551"/>
      <c r="M1327" s="540">
        <f t="shared" si="117"/>
        <v>0</v>
      </c>
    </row>
    <row r="1328" spans="2:13" ht="28.5" outlineLevel="4">
      <c r="B1328" s="529"/>
      <c r="E1328" s="547"/>
      <c r="F1328" s="546"/>
      <c r="G1328" s="545" t="str">
        <f t="shared" si="118"/>
        <v xml:space="preserve">D2060.40 </v>
      </c>
      <c r="H1328" s="550" t="s">
        <v>1931</v>
      </c>
      <c r="I1328" s="543" t="s">
        <v>1870</v>
      </c>
      <c r="J1328" s="552"/>
      <c r="K1328" s="552"/>
      <c r="L1328" s="551"/>
      <c r="M1328" s="540">
        <f t="shared" si="117"/>
        <v>0</v>
      </c>
    </row>
    <row r="1329" spans="2:13" ht="28.5" outlineLevel="4">
      <c r="B1329" s="529"/>
      <c r="E1329" s="547"/>
      <c r="F1329" s="546"/>
      <c r="G1329" s="545" t="str">
        <f t="shared" si="118"/>
        <v xml:space="preserve">D2060.40 </v>
      </c>
      <c r="H1329" s="550" t="s">
        <v>1932</v>
      </c>
      <c r="I1329" s="543" t="s">
        <v>1870</v>
      </c>
      <c r="J1329" s="552"/>
      <c r="K1329" s="552"/>
      <c r="L1329" s="551"/>
      <c r="M1329" s="540">
        <f t="shared" si="117"/>
        <v>0</v>
      </c>
    </row>
    <row r="1330" spans="2:13" ht="28.5" outlineLevel="4">
      <c r="B1330" s="529"/>
      <c r="E1330" s="547"/>
      <c r="F1330" s="546"/>
      <c r="G1330" s="545" t="str">
        <f t="shared" si="118"/>
        <v xml:space="preserve">D2060.40 </v>
      </c>
      <c r="H1330" s="550" t="s">
        <v>1933</v>
      </c>
      <c r="I1330" s="543" t="s">
        <v>1870</v>
      </c>
      <c r="J1330" s="552"/>
      <c r="K1330" s="552"/>
      <c r="L1330" s="551"/>
      <c r="M1330" s="540">
        <f t="shared" si="117"/>
        <v>0</v>
      </c>
    </row>
    <row r="1331" spans="2:13" ht="15.75" outlineLevel="4">
      <c r="B1331" s="529"/>
      <c r="E1331" s="547"/>
      <c r="F1331" s="546"/>
      <c r="G1331" s="545" t="str">
        <f t="shared" si="118"/>
        <v xml:space="preserve">D2060.40 </v>
      </c>
      <c r="H1331" s="550" t="s">
        <v>1934</v>
      </c>
      <c r="I1331" s="543" t="s">
        <v>85</v>
      </c>
      <c r="J1331" s="552"/>
      <c r="K1331" s="552"/>
      <c r="L1331" s="551"/>
      <c r="M1331" s="540">
        <f t="shared" si="117"/>
        <v>0</v>
      </c>
    </row>
    <row r="1332" spans="2:13" ht="15.75" outlineLevel="4">
      <c r="B1332" s="529"/>
      <c r="E1332" s="547"/>
      <c r="F1332" s="546"/>
      <c r="G1332" s="545" t="str">
        <f t="shared" si="118"/>
        <v xml:space="preserve">D2060.40 </v>
      </c>
      <c r="H1332" s="544" t="s">
        <v>1935</v>
      </c>
      <c r="I1332" s="543" t="s">
        <v>1936</v>
      </c>
      <c r="J1332" s="552"/>
      <c r="K1332" s="552"/>
      <c r="L1332" s="551"/>
      <c r="M1332" s="540">
        <f t="shared" si="117"/>
        <v>0</v>
      </c>
    </row>
    <row r="1333" spans="2:13" ht="15.75" outlineLevel="4">
      <c r="B1333" s="529"/>
      <c r="E1333" s="547"/>
      <c r="F1333" s="546"/>
      <c r="G1333" s="545" t="str">
        <f t="shared" si="118"/>
        <v xml:space="preserve">D2060.40 </v>
      </c>
      <c r="H1333" s="544" t="s">
        <v>1937</v>
      </c>
      <c r="I1333" s="543" t="s">
        <v>1938</v>
      </c>
      <c r="J1333" s="552"/>
      <c r="K1333" s="552"/>
      <c r="L1333" s="551"/>
      <c r="M1333" s="540">
        <f t="shared" si="117"/>
        <v>0</v>
      </c>
    </row>
    <row r="1334" spans="2:13" ht="15.75" outlineLevel="4">
      <c r="B1334" s="529"/>
      <c r="E1334" s="547"/>
      <c r="F1334" s="546"/>
      <c r="G1334" s="545" t="str">
        <f t="shared" si="118"/>
        <v xml:space="preserve">D2060.40 </v>
      </c>
      <c r="H1334" s="544" t="s">
        <v>1939</v>
      </c>
      <c r="I1334" s="543" t="s">
        <v>1940</v>
      </c>
      <c r="J1334" s="552"/>
      <c r="K1334" s="552"/>
      <c r="L1334" s="551"/>
      <c r="M1334" s="540">
        <f t="shared" si="117"/>
        <v>0</v>
      </c>
    </row>
    <row r="1335" spans="2:13" ht="15.75" outlineLevel="3">
      <c r="B1335" s="529"/>
      <c r="E1335" s="538" t="s">
        <v>1941</v>
      </c>
      <c r="F1335" s="537" t="s">
        <v>1942</v>
      </c>
      <c r="G1335" s="536"/>
      <c r="H1335" s="535" t="s">
        <v>85</v>
      </c>
      <c r="I1335" s="534" t="s">
        <v>85</v>
      </c>
      <c r="J1335" s="533"/>
      <c r="K1335" s="533"/>
      <c r="L1335" s="532" t="str">
        <f>IF(J1335&lt;&gt;0,SUMIF(G:G,E1335,M:M)/J1335,"")</f>
        <v/>
      </c>
      <c r="M1335" s="531">
        <f>IF(J1335="",SUMIF(G:G,E1335,M:M),J1335*L1335)</f>
        <v>0</v>
      </c>
    </row>
    <row r="1336" spans="2:13" ht="15.75" outlineLevel="4">
      <c r="B1336" s="529"/>
      <c r="E1336" s="547"/>
      <c r="F1336" s="546"/>
      <c r="G1336" s="545" t="str">
        <f>E1335</f>
        <v xml:space="preserve">D2060.50 </v>
      </c>
      <c r="H1336" s="544" t="s">
        <v>1943</v>
      </c>
      <c r="I1336" s="543" t="s">
        <v>1944</v>
      </c>
      <c r="J1336" s="552"/>
      <c r="K1336" s="552"/>
      <c r="L1336" s="551"/>
      <c r="M1336" s="540">
        <f t="shared" ref="M1336:M1343" si="119">J1336*L1336</f>
        <v>0</v>
      </c>
    </row>
    <row r="1337" spans="2:13" ht="28.5" outlineLevel="4">
      <c r="B1337" s="529"/>
      <c r="E1337" s="547"/>
      <c r="F1337" s="546"/>
      <c r="G1337" s="545" t="str">
        <f t="shared" ref="G1337:G1343" si="120">G1336</f>
        <v xml:space="preserve">D2060.50 </v>
      </c>
      <c r="H1337" s="544" t="s">
        <v>1945</v>
      </c>
      <c r="I1337" s="543" t="s">
        <v>1870</v>
      </c>
      <c r="J1337" s="552"/>
      <c r="K1337" s="552"/>
      <c r="L1337" s="551"/>
      <c r="M1337" s="540">
        <f t="shared" si="119"/>
        <v>0</v>
      </c>
    </row>
    <row r="1338" spans="2:13" ht="28.5" outlineLevel="4">
      <c r="B1338" s="529"/>
      <c r="E1338" s="547"/>
      <c r="F1338" s="546"/>
      <c r="G1338" s="545" t="str">
        <f t="shared" si="120"/>
        <v xml:space="preserve">D2060.50 </v>
      </c>
      <c r="H1338" s="550" t="s">
        <v>1946</v>
      </c>
      <c r="I1338" s="543" t="s">
        <v>1870</v>
      </c>
      <c r="J1338" s="552"/>
      <c r="K1338" s="552"/>
      <c r="L1338" s="551"/>
      <c r="M1338" s="540">
        <f t="shared" si="119"/>
        <v>0</v>
      </c>
    </row>
    <row r="1339" spans="2:13" ht="28.5" outlineLevel="4">
      <c r="B1339" s="529"/>
      <c r="E1339" s="547"/>
      <c r="F1339" s="546"/>
      <c r="G1339" s="545" t="str">
        <f t="shared" si="120"/>
        <v xml:space="preserve">D2060.50 </v>
      </c>
      <c r="H1339" s="550" t="s">
        <v>1947</v>
      </c>
      <c r="I1339" s="543" t="s">
        <v>1870</v>
      </c>
      <c r="J1339" s="552"/>
      <c r="K1339" s="552"/>
      <c r="L1339" s="551"/>
      <c r="M1339" s="540">
        <f t="shared" si="119"/>
        <v>0</v>
      </c>
    </row>
    <row r="1340" spans="2:13" ht="28.5" outlineLevel="4">
      <c r="B1340" s="529"/>
      <c r="E1340" s="547"/>
      <c r="F1340" s="546"/>
      <c r="G1340" s="545" t="str">
        <f t="shared" si="120"/>
        <v xml:space="preserve">D2060.50 </v>
      </c>
      <c r="H1340" s="550" t="s">
        <v>1948</v>
      </c>
      <c r="I1340" s="543" t="s">
        <v>1870</v>
      </c>
      <c r="J1340" s="552"/>
      <c r="K1340" s="552"/>
      <c r="L1340" s="551"/>
      <c r="M1340" s="540">
        <f t="shared" si="119"/>
        <v>0</v>
      </c>
    </row>
    <row r="1341" spans="2:13" ht="28.5" outlineLevel="4">
      <c r="B1341" s="529"/>
      <c r="E1341" s="547"/>
      <c r="F1341" s="546"/>
      <c r="G1341" s="545" t="str">
        <f t="shared" si="120"/>
        <v xml:space="preserve">D2060.50 </v>
      </c>
      <c r="H1341" s="550" t="s">
        <v>1949</v>
      </c>
      <c r="I1341" s="543" t="s">
        <v>1870</v>
      </c>
      <c r="J1341" s="552"/>
      <c r="K1341" s="552"/>
      <c r="L1341" s="551"/>
      <c r="M1341" s="540">
        <f t="shared" si="119"/>
        <v>0</v>
      </c>
    </row>
    <row r="1342" spans="2:13" ht="15.75" outlineLevel="4">
      <c r="B1342" s="529"/>
      <c r="E1342" s="547"/>
      <c r="F1342" s="546"/>
      <c r="G1342" s="545" t="str">
        <f t="shared" si="120"/>
        <v xml:space="preserve">D2060.50 </v>
      </c>
      <c r="H1342" s="544" t="s">
        <v>1950</v>
      </c>
      <c r="I1342" s="543" t="s">
        <v>1951</v>
      </c>
      <c r="J1342" s="552"/>
      <c r="K1342" s="552"/>
      <c r="L1342" s="551"/>
      <c r="M1342" s="540">
        <f t="shared" si="119"/>
        <v>0</v>
      </c>
    </row>
    <row r="1343" spans="2:13" ht="15.75" outlineLevel="4">
      <c r="B1343" s="529"/>
      <c r="E1343" s="547"/>
      <c r="F1343" s="546"/>
      <c r="G1343" s="545" t="str">
        <f t="shared" si="120"/>
        <v xml:space="preserve">D2060.50 </v>
      </c>
      <c r="H1343" s="544" t="s">
        <v>1952</v>
      </c>
      <c r="I1343" s="543" t="s">
        <v>1953</v>
      </c>
      <c r="J1343" s="552"/>
      <c r="K1343" s="552"/>
      <c r="L1343" s="551"/>
      <c r="M1343" s="540">
        <f t="shared" si="119"/>
        <v>0</v>
      </c>
    </row>
    <row r="1344" spans="2:13" ht="15.75" outlineLevel="3">
      <c r="B1344" s="529"/>
      <c r="E1344" s="538" t="s">
        <v>1954</v>
      </c>
      <c r="F1344" s="537" t="s">
        <v>1955</v>
      </c>
      <c r="G1344" s="536"/>
      <c r="H1344" s="535" t="s">
        <v>85</v>
      </c>
      <c r="I1344" s="534" t="s">
        <v>85</v>
      </c>
      <c r="J1344" s="533"/>
      <c r="K1344" s="533"/>
      <c r="L1344" s="532" t="str">
        <f>IF(J1344&lt;&gt;0,SUMIF(G:G,E1344,M:M)/J1344,"")</f>
        <v/>
      </c>
      <c r="M1344" s="531">
        <f>IF(J1344="",SUMIF(G:G,E1344,M:M),J1344*L1344)</f>
        <v>0</v>
      </c>
    </row>
    <row r="1345" spans="2:13" ht="15.75" outlineLevel="4">
      <c r="B1345" s="529"/>
      <c r="E1345" s="528"/>
      <c r="F1345" s="527"/>
      <c r="G1345" s="526" t="str">
        <f>E1344</f>
        <v>D2060.90</v>
      </c>
      <c r="H1345" s="530" t="s">
        <v>1761</v>
      </c>
      <c r="I1345" s="524" t="s">
        <v>1762</v>
      </c>
      <c r="J1345" s="571"/>
      <c r="K1345" s="571"/>
      <c r="L1345" s="570"/>
      <c r="M1345" s="521">
        <f t="shared" ref="M1345:M1354" si="121">J1345*L1345</f>
        <v>0</v>
      </c>
    </row>
    <row r="1346" spans="2:13" ht="15.75" outlineLevel="4">
      <c r="B1346" s="529"/>
      <c r="E1346" s="528"/>
      <c r="F1346" s="527"/>
      <c r="G1346" s="526" t="str">
        <f t="shared" ref="G1346:G1354" si="122">G1345</f>
        <v>D2060.90</v>
      </c>
      <c r="H1346" s="530" t="s">
        <v>1956</v>
      </c>
      <c r="I1346" s="524" t="s">
        <v>1957</v>
      </c>
      <c r="J1346" s="571"/>
      <c r="K1346" s="571"/>
      <c r="L1346" s="570"/>
      <c r="M1346" s="521">
        <f t="shared" si="121"/>
        <v>0</v>
      </c>
    </row>
    <row r="1347" spans="2:13" ht="15.75" outlineLevel="4">
      <c r="B1347" s="529"/>
      <c r="E1347" s="528"/>
      <c r="F1347" s="527"/>
      <c r="G1347" s="526" t="str">
        <f t="shared" si="122"/>
        <v>D2060.90</v>
      </c>
      <c r="H1347" s="530" t="s">
        <v>1763</v>
      </c>
      <c r="I1347" s="524" t="s">
        <v>1764</v>
      </c>
      <c r="J1347" s="571"/>
      <c r="K1347" s="571"/>
      <c r="L1347" s="570"/>
      <c r="M1347" s="521">
        <f t="shared" si="121"/>
        <v>0</v>
      </c>
    </row>
    <row r="1348" spans="2:13" ht="15.75" outlineLevel="4">
      <c r="B1348" s="529"/>
      <c r="E1348" s="528"/>
      <c r="F1348" s="527"/>
      <c r="G1348" s="526" t="str">
        <f t="shared" si="122"/>
        <v>D2060.90</v>
      </c>
      <c r="H1348" s="525" t="s">
        <v>1769</v>
      </c>
      <c r="I1348" s="524" t="s">
        <v>1770</v>
      </c>
      <c r="J1348" s="571"/>
      <c r="K1348" s="571"/>
      <c r="L1348" s="570"/>
      <c r="M1348" s="521">
        <f t="shared" si="121"/>
        <v>0</v>
      </c>
    </row>
    <row r="1349" spans="2:13" ht="15.75" outlineLevel="4">
      <c r="B1349" s="529"/>
      <c r="E1349" s="528"/>
      <c r="F1349" s="527"/>
      <c r="G1349" s="526" t="str">
        <f t="shared" si="122"/>
        <v>D2060.90</v>
      </c>
      <c r="H1349" s="525" t="s">
        <v>1771</v>
      </c>
      <c r="I1349" s="524" t="s">
        <v>1772</v>
      </c>
      <c r="J1349" s="571"/>
      <c r="K1349" s="571"/>
      <c r="L1349" s="570"/>
      <c r="M1349" s="521">
        <f t="shared" si="121"/>
        <v>0</v>
      </c>
    </row>
    <row r="1350" spans="2:13" ht="15.75" outlineLevel="4">
      <c r="B1350" s="529"/>
      <c r="E1350" s="528"/>
      <c r="F1350" s="527"/>
      <c r="G1350" s="526" t="str">
        <f t="shared" si="122"/>
        <v>D2060.90</v>
      </c>
      <c r="H1350" s="525" t="s">
        <v>1773</v>
      </c>
      <c r="I1350" s="524" t="s">
        <v>1774</v>
      </c>
      <c r="J1350" s="571"/>
      <c r="K1350" s="571"/>
      <c r="L1350" s="570"/>
      <c r="M1350" s="521">
        <f t="shared" si="121"/>
        <v>0</v>
      </c>
    </row>
    <row r="1351" spans="2:13" ht="15.75" outlineLevel="4">
      <c r="B1351" s="529"/>
      <c r="E1351" s="528"/>
      <c r="F1351" s="527"/>
      <c r="G1351" s="526" t="str">
        <f t="shared" si="122"/>
        <v>D2060.90</v>
      </c>
      <c r="H1351" s="525" t="s">
        <v>1775</v>
      </c>
      <c r="I1351" s="524" t="s">
        <v>1776</v>
      </c>
      <c r="J1351" s="571"/>
      <c r="K1351" s="571"/>
      <c r="L1351" s="570"/>
      <c r="M1351" s="521">
        <f t="shared" si="121"/>
        <v>0</v>
      </c>
    </row>
    <row r="1352" spans="2:13" ht="15.75" outlineLevel="4">
      <c r="B1352" s="529"/>
      <c r="E1352" s="528"/>
      <c r="F1352" s="527"/>
      <c r="G1352" s="526" t="str">
        <f t="shared" si="122"/>
        <v>D2060.90</v>
      </c>
      <c r="H1352" s="525" t="s">
        <v>1777</v>
      </c>
      <c r="I1352" s="524" t="s">
        <v>1778</v>
      </c>
      <c r="J1352" s="571"/>
      <c r="K1352" s="571"/>
      <c r="L1352" s="570"/>
      <c r="M1352" s="521">
        <f t="shared" si="121"/>
        <v>0</v>
      </c>
    </row>
    <row r="1353" spans="2:13" ht="15.75" outlineLevel="4">
      <c r="B1353" s="529"/>
      <c r="E1353" s="528"/>
      <c r="F1353" s="527"/>
      <c r="G1353" s="526" t="str">
        <f t="shared" si="122"/>
        <v>D2060.90</v>
      </c>
      <c r="H1353" s="530" t="s">
        <v>105</v>
      </c>
      <c r="I1353" s="524" t="s">
        <v>1779</v>
      </c>
      <c r="J1353" s="571"/>
      <c r="K1353" s="571"/>
      <c r="L1353" s="570"/>
      <c r="M1353" s="521">
        <f t="shared" si="121"/>
        <v>0</v>
      </c>
    </row>
    <row r="1354" spans="2:13" ht="15.75" outlineLevel="4">
      <c r="B1354" s="529"/>
      <c r="E1354" s="528"/>
      <c r="F1354" s="527"/>
      <c r="G1354" s="526" t="str">
        <f t="shared" si="122"/>
        <v>D2060.90</v>
      </c>
      <c r="H1354" s="530" t="s">
        <v>1780</v>
      </c>
      <c r="I1354" s="524" t="s">
        <v>1781</v>
      </c>
      <c r="J1354" s="571"/>
      <c r="K1354" s="571"/>
      <c r="L1354" s="570"/>
      <c r="M1354" s="521">
        <f t="shared" si="121"/>
        <v>0</v>
      </c>
    </row>
    <row r="1355" spans="2:13" s="553" customFormat="1" ht="19.5" customHeight="1" outlineLevel="1">
      <c r="B1355" s="569"/>
      <c r="C1355" s="568" t="s">
        <v>1958</v>
      </c>
      <c r="D1355" s="568" t="s">
        <v>1959</v>
      </c>
      <c r="E1355" s="568"/>
      <c r="F1355" s="568"/>
      <c r="G1355" s="567"/>
      <c r="H1355" s="566" t="s">
        <v>85</v>
      </c>
      <c r="I1355" s="565" t="s">
        <v>85</v>
      </c>
      <c r="J1355" s="564"/>
      <c r="K1355" s="564"/>
      <c r="L1355" s="563" t="str">
        <f>IF(J1355&lt;&gt;0,SUMIF(D:D,"D30*",M:M)/J1355,"")</f>
        <v/>
      </c>
      <c r="M1355" s="562">
        <f>IF(J1355="",SUMIF(D:D,"D30*",M:M),J1355*L1355)</f>
        <v>0</v>
      </c>
    </row>
    <row r="1356" spans="2:13" s="553" customFormat="1" ht="17.25" customHeight="1" outlineLevel="2">
      <c r="B1356" s="561"/>
      <c r="C1356" s="560"/>
      <c r="D1356" s="560" t="s">
        <v>1960</v>
      </c>
      <c r="E1356" s="560" t="s">
        <v>1961</v>
      </c>
      <c r="F1356" s="560"/>
      <c r="G1356" s="559"/>
      <c r="H1356" s="558" t="s">
        <v>85</v>
      </c>
      <c r="I1356" s="557" t="s">
        <v>1962</v>
      </c>
      <c r="J1356" s="556"/>
      <c r="K1356" s="556"/>
      <c r="L1356" s="555" t="str">
        <f>IF(J1356&lt;&gt;0,SUMIF(E:E,"D3010*",M:M)/J1356,"")</f>
        <v/>
      </c>
      <c r="M1356" s="554">
        <f>IF(J1356="",SUMIF(E:E,"D3010*",M:M),L1356*J1356)</f>
        <v>0</v>
      </c>
    </row>
    <row r="1357" spans="2:13" ht="15.75" outlineLevel="3">
      <c r="B1357" s="529"/>
      <c r="E1357" s="538" t="s">
        <v>1963</v>
      </c>
      <c r="F1357" s="537" t="s">
        <v>1964</v>
      </c>
      <c r="G1357" s="536"/>
      <c r="H1357" s="535" t="s">
        <v>85</v>
      </c>
      <c r="I1357" s="534" t="s">
        <v>85</v>
      </c>
      <c r="J1357" s="533"/>
      <c r="K1357" s="533"/>
      <c r="L1357" s="532" t="str">
        <f>IF(J1357&lt;&gt;0,SUMIF(G:G,E1357,M:M)/J1357,"")</f>
        <v/>
      </c>
      <c r="M1357" s="531">
        <f>IF(J1357="",SUMIF(G:G,E1357,M:M),J1357*L1357)</f>
        <v>0</v>
      </c>
    </row>
    <row r="1358" spans="2:13" ht="15.75" outlineLevel="4">
      <c r="B1358" s="529"/>
      <c r="E1358" s="547"/>
      <c r="F1358" s="546"/>
      <c r="G1358" s="545" t="str">
        <f>E1357</f>
        <v xml:space="preserve">D3010.10 </v>
      </c>
      <c r="H1358" s="544" t="s">
        <v>1965</v>
      </c>
      <c r="I1358" s="543" t="s">
        <v>1966</v>
      </c>
      <c r="J1358" s="552"/>
      <c r="K1358" s="552"/>
      <c r="L1358" s="551"/>
      <c r="M1358" s="540">
        <f>J1358*L1358</f>
        <v>0</v>
      </c>
    </row>
    <row r="1359" spans="2:13" ht="15.75" outlineLevel="3">
      <c r="B1359" s="529"/>
      <c r="E1359" s="538" t="s">
        <v>1967</v>
      </c>
      <c r="F1359" s="537" t="s">
        <v>1968</v>
      </c>
      <c r="G1359" s="536"/>
      <c r="H1359" s="535" t="s">
        <v>85</v>
      </c>
      <c r="I1359" s="534" t="s">
        <v>85</v>
      </c>
      <c r="J1359" s="533"/>
      <c r="K1359" s="533"/>
      <c r="L1359" s="532" t="str">
        <f>IF(J1359&lt;&gt;0,SUMIF(G:G,E1359,M:M)/J1359,"")</f>
        <v/>
      </c>
      <c r="M1359" s="531">
        <f>IF(J1359="",SUMIF(G:G,E1359,M:M),J1359*L1359)</f>
        <v>0</v>
      </c>
    </row>
    <row r="1360" spans="2:13" ht="15.75" outlineLevel="4">
      <c r="B1360" s="529"/>
      <c r="E1360" s="547"/>
      <c r="F1360" s="546"/>
      <c r="G1360" s="545" t="str">
        <f>E1359</f>
        <v xml:space="preserve">D3010.30 </v>
      </c>
      <c r="H1360" s="544" t="s">
        <v>1969</v>
      </c>
      <c r="I1360" s="543" t="s">
        <v>1970</v>
      </c>
      <c r="J1360" s="552"/>
      <c r="K1360" s="552"/>
      <c r="L1360" s="551"/>
      <c r="M1360" s="540">
        <f>J1360*L1360</f>
        <v>0</v>
      </c>
    </row>
    <row r="1361" spans="2:13" ht="15.75" outlineLevel="4">
      <c r="B1361" s="529"/>
      <c r="E1361" s="547"/>
      <c r="F1361" s="546"/>
      <c r="G1361" s="545" t="str">
        <f>G1360</f>
        <v xml:space="preserve">D3010.30 </v>
      </c>
      <c r="H1361" s="550" t="s">
        <v>1971</v>
      </c>
      <c r="I1361" s="543" t="s">
        <v>1972</v>
      </c>
      <c r="J1361" s="552"/>
      <c r="K1361" s="552"/>
      <c r="L1361" s="551"/>
      <c r="M1361" s="540">
        <f>J1361*L1361</f>
        <v>0</v>
      </c>
    </row>
    <row r="1362" spans="2:13" ht="28.5" outlineLevel="4">
      <c r="B1362" s="529"/>
      <c r="E1362" s="547"/>
      <c r="F1362" s="546"/>
      <c r="G1362" s="545" t="str">
        <f>G1361</f>
        <v xml:space="preserve">D3010.30 </v>
      </c>
      <c r="H1362" s="550" t="s">
        <v>1973</v>
      </c>
      <c r="I1362" s="543" t="s">
        <v>1974</v>
      </c>
      <c r="J1362" s="552"/>
      <c r="K1362" s="552"/>
      <c r="L1362" s="551"/>
      <c r="M1362" s="540">
        <f>J1362*L1362</f>
        <v>0</v>
      </c>
    </row>
    <row r="1363" spans="2:13" ht="15.75" outlineLevel="3">
      <c r="B1363" s="529"/>
      <c r="E1363" s="538" t="s">
        <v>1975</v>
      </c>
      <c r="F1363" s="537" t="s">
        <v>1976</v>
      </c>
      <c r="G1363" s="536"/>
      <c r="H1363" s="535" t="s">
        <v>85</v>
      </c>
      <c r="I1363" s="534" t="s">
        <v>85</v>
      </c>
      <c r="J1363" s="533"/>
      <c r="K1363" s="533"/>
      <c r="L1363" s="532" t="str">
        <f>IF(J1363&lt;&gt;0,SUMIF(G:G,E1363,M:M)/J1363,"")</f>
        <v/>
      </c>
      <c r="M1363" s="531">
        <f>IF(J1363="",SUMIF(G:G,E1363,M:M),J1363*L1363)</f>
        <v>0</v>
      </c>
    </row>
    <row r="1364" spans="2:13" ht="15.75" outlineLevel="4">
      <c r="B1364" s="529"/>
      <c r="E1364" s="528"/>
      <c r="F1364" s="527"/>
      <c r="G1364" s="526" t="str">
        <f>E1363</f>
        <v xml:space="preserve">D3010.50 </v>
      </c>
      <c r="H1364" s="530" t="s">
        <v>1977</v>
      </c>
      <c r="I1364" s="524" t="s">
        <v>1978</v>
      </c>
      <c r="J1364" s="571"/>
      <c r="K1364" s="571"/>
      <c r="L1364" s="570"/>
      <c r="M1364" s="521">
        <f>J1364*L1364</f>
        <v>0</v>
      </c>
    </row>
    <row r="1365" spans="2:13" s="553" customFormat="1" ht="17.25" customHeight="1" outlineLevel="2">
      <c r="B1365" s="561"/>
      <c r="C1365" s="560"/>
      <c r="D1365" s="560" t="s">
        <v>1979</v>
      </c>
      <c r="E1365" s="560" t="s">
        <v>1980</v>
      </c>
      <c r="F1365" s="560"/>
      <c r="G1365" s="559"/>
      <c r="H1365" s="558" t="s">
        <v>85</v>
      </c>
      <c r="I1365" s="557" t="s">
        <v>85</v>
      </c>
      <c r="J1365" s="556"/>
      <c r="K1365" s="556"/>
      <c r="L1365" s="555" t="str">
        <f>IF(J1365&lt;&gt;0,SUMIF(E:E,"D3020*",M:M)/J1365,"")</f>
        <v/>
      </c>
      <c r="M1365" s="554">
        <f>IF(J1365="",SUMIF(E:E,"D3020*",M:M),L1365*J1365)</f>
        <v>0</v>
      </c>
    </row>
    <row r="1366" spans="2:13" ht="15.75" outlineLevel="3">
      <c r="B1366" s="529"/>
      <c r="E1366" s="538" t="s">
        <v>1981</v>
      </c>
      <c r="F1366" s="537" t="s">
        <v>1982</v>
      </c>
      <c r="G1366" s="536"/>
      <c r="H1366" s="535" t="s">
        <v>85</v>
      </c>
      <c r="I1366" s="534" t="s">
        <v>85</v>
      </c>
      <c r="J1366" s="533"/>
      <c r="K1366" s="533"/>
      <c r="L1366" s="532" t="str">
        <f>IF(J1366&lt;&gt;0,SUMIF(G:G,E1366,M:M)/J1366,"")</f>
        <v/>
      </c>
      <c r="M1366" s="531">
        <f>IF(J1366="",SUMIF(G:G,E1366,M:M),J1366*L1366)</f>
        <v>0</v>
      </c>
    </row>
    <row r="1367" spans="2:13" ht="15.75" outlineLevel="4">
      <c r="B1367" s="529"/>
      <c r="E1367" s="547"/>
      <c r="F1367" s="546"/>
      <c r="G1367" s="545" t="str">
        <f>E1366</f>
        <v xml:space="preserve">D3020.10 </v>
      </c>
      <c r="H1367" s="544" t="s">
        <v>1983</v>
      </c>
      <c r="I1367" s="543" t="s">
        <v>85</v>
      </c>
      <c r="J1367" s="552"/>
      <c r="K1367" s="552"/>
      <c r="L1367" s="551"/>
      <c r="M1367" s="540">
        <f t="shared" ref="M1367:M1381" si="123">J1367*L1367</f>
        <v>0</v>
      </c>
    </row>
    <row r="1368" spans="2:13" ht="28.5" outlineLevel="4">
      <c r="B1368" s="529"/>
      <c r="E1368" s="547"/>
      <c r="F1368" s="546"/>
      <c r="G1368" s="545" t="str">
        <f t="shared" ref="G1368:G1381" si="124">G1367</f>
        <v xml:space="preserve">D3020.10 </v>
      </c>
      <c r="H1368" s="550" t="s">
        <v>1984</v>
      </c>
      <c r="I1368" s="543" t="s">
        <v>1985</v>
      </c>
      <c r="J1368" s="552"/>
      <c r="K1368" s="552"/>
      <c r="L1368" s="551"/>
      <c r="M1368" s="540">
        <f t="shared" si="123"/>
        <v>0</v>
      </c>
    </row>
    <row r="1369" spans="2:13" ht="15.75" outlineLevel="4">
      <c r="B1369" s="529"/>
      <c r="E1369" s="547"/>
      <c r="F1369" s="546"/>
      <c r="G1369" s="545" t="str">
        <f t="shared" si="124"/>
        <v xml:space="preserve">D3020.10 </v>
      </c>
      <c r="H1369" s="550" t="s">
        <v>1986</v>
      </c>
      <c r="I1369" s="543" t="s">
        <v>1987</v>
      </c>
      <c r="J1369" s="552"/>
      <c r="K1369" s="552"/>
      <c r="L1369" s="551"/>
      <c r="M1369" s="540">
        <f t="shared" si="123"/>
        <v>0</v>
      </c>
    </row>
    <row r="1370" spans="2:13" ht="15.75" outlineLevel="4">
      <c r="B1370" s="529"/>
      <c r="E1370" s="547"/>
      <c r="F1370" s="546"/>
      <c r="G1370" s="545" t="str">
        <f t="shared" si="124"/>
        <v xml:space="preserve">D3020.10 </v>
      </c>
      <c r="H1370" s="544" t="s">
        <v>1988</v>
      </c>
      <c r="I1370" s="543" t="s">
        <v>1989</v>
      </c>
      <c r="J1370" s="552"/>
      <c r="K1370" s="552"/>
      <c r="L1370" s="551"/>
      <c r="M1370" s="540">
        <f t="shared" si="123"/>
        <v>0</v>
      </c>
    </row>
    <row r="1371" spans="2:13" ht="15.75" outlineLevel="4">
      <c r="B1371" s="529"/>
      <c r="E1371" s="547"/>
      <c r="F1371" s="546"/>
      <c r="G1371" s="545" t="str">
        <f t="shared" si="124"/>
        <v xml:space="preserve">D3020.10 </v>
      </c>
      <c r="H1371" s="544" t="s">
        <v>1990</v>
      </c>
      <c r="I1371" s="543" t="s">
        <v>1991</v>
      </c>
      <c r="J1371" s="552"/>
      <c r="K1371" s="552"/>
      <c r="L1371" s="551"/>
      <c r="M1371" s="540">
        <f t="shared" si="123"/>
        <v>0</v>
      </c>
    </row>
    <row r="1372" spans="2:13" ht="15.75" outlineLevel="4">
      <c r="B1372" s="529"/>
      <c r="E1372" s="547"/>
      <c r="F1372" s="546"/>
      <c r="G1372" s="545" t="str">
        <f t="shared" si="124"/>
        <v xml:space="preserve">D3020.10 </v>
      </c>
      <c r="H1372" s="550" t="s">
        <v>1992</v>
      </c>
      <c r="I1372" s="543" t="s">
        <v>1993</v>
      </c>
      <c r="J1372" s="552"/>
      <c r="K1372" s="552"/>
      <c r="L1372" s="551"/>
      <c r="M1372" s="540">
        <f t="shared" si="123"/>
        <v>0</v>
      </c>
    </row>
    <row r="1373" spans="2:13" ht="15.75" outlineLevel="4">
      <c r="B1373" s="529"/>
      <c r="E1373" s="547"/>
      <c r="F1373" s="546"/>
      <c r="G1373" s="545" t="str">
        <f t="shared" si="124"/>
        <v xml:space="preserve">D3020.10 </v>
      </c>
      <c r="H1373" s="550" t="s">
        <v>1994</v>
      </c>
      <c r="I1373" s="543" t="s">
        <v>1995</v>
      </c>
      <c r="J1373" s="552"/>
      <c r="K1373" s="552"/>
      <c r="L1373" s="551"/>
      <c r="M1373" s="540">
        <f t="shared" si="123"/>
        <v>0</v>
      </c>
    </row>
    <row r="1374" spans="2:13" ht="15.75" outlineLevel="4">
      <c r="B1374" s="529"/>
      <c r="E1374" s="547"/>
      <c r="F1374" s="546"/>
      <c r="G1374" s="545" t="str">
        <f t="shared" si="124"/>
        <v xml:space="preserve">D3020.10 </v>
      </c>
      <c r="H1374" s="544" t="s">
        <v>1996</v>
      </c>
      <c r="I1374" s="543" t="s">
        <v>1997</v>
      </c>
      <c r="J1374" s="552"/>
      <c r="K1374" s="552"/>
      <c r="L1374" s="551"/>
      <c r="M1374" s="540">
        <f t="shared" si="123"/>
        <v>0</v>
      </c>
    </row>
    <row r="1375" spans="2:13" ht="15.75" outlineLevel="4">
      <c r="B1375" s="529"/>
      <c r="E1375" s="547"/>
      <c r="F1375" s="546"/>
      <c r="G1375" s="545" t="str">
        <f t="shared" si="124"/>
        <v xml:space="preserve">D3020.10 </v>
      </c>
      <c r="H1375" s="544" t="s">
        <v>1998</v>
      </c>
      <c r="I1375" s="543" t="s">
        <v>1999</v>
      </c>
      <c r="J1375" s="552"/>
      <c r="K1375" s="552"/>
      <c r="L1375" s="551"/>
      <c r="M1375" s="540">
        <f t="shared" si="123"/>
        <v>0</v>
      </c>
    </row>
    <row r="1376" spans="2:13" ht="15.75" outlineLevel="4">
      <c r="B1376" s="529"/>
      <c r="E1376" s="547"/>
      <c r="F1376" s="546"/>
      <c r="G1376" s="545" t="str">
        <f t="shared" si="124"/>
        <v xml:space="preserve">D3020.10 </v>
      </c>
      <c r="H1376" s="550" t="s">
        <v>2000</v>
      </c>
      <c r="I1376" s="543" t="s">
        <v>2001</v>
      </c>
      <c r="J1376" s="552"/>
      <c r="K1376" s="552"/>
      <c r="L1376" s="551"/>
      <c r="M1376" s="540">
        <f t="shared" si="123"/>
        <v>0</v>
      </c>
    </row>
    <row r="1377" spans="2:13" ht="28.5" outlineLevel="4">
      <c r="B1377" s="529"/>
      <c r="E1377" s="547"/>
      <c r="F1377" s="546"/>
      <c r="G1377" s="545" t="str">
        <f t="shared" si="124"/>
        <v xml:space="preserve">D3020.10 </v>
      </c>
      <c r="H1377" s="550" t="s">
        <v>2002</v>
      </c>
      <c r="I1377" s="543" t="s">
        <v>2003</v>
      </c>
      <c r="J1377" s="552"/>
      <c r="K1377" s="552"/>
      <c r="L1377" s="551"/>
      <c r="M1377" s="540">
        <f t="shared" si="123"/>
        <v>0</v>
      </c>
    </row>
    <row r="1378" spans="2:13" ht="15.75" outlineLevel="4">
      <c r="B1378" s="529"/>
      <c r="E1378" s="547"/>
      <c r="F1378" s="546"/>
      <c r="G1378" s="545" t="str">
        <f t="shared" si="124"/>
        <v xml:space="preserve">D3020.10 </v>
      </c>
      <c r="H1378" s="544" t="s">
        <v>2004</v>
      </c>
      <c r="I1378" s="543" t="s">
        <v>85</v>
      </c>
      <c r="J1378" s="552"/>
      <c r="K1378" s="552"/>
      <c r="L1378" s="551"/>
      <c r="M1378" s="540">
        <f t="shared" si="123"/>
        <v>0</v>
      </c>
    </row>
    <row r="1379" spans="2:13" ht="15.75" outlineLevel="4">
      <c r="B1379" s="529"/>
      <c r="E1379" s="547"/>
      <c r="F1379" s="546"/>
      <c r="G1379" s="545" t="str">
        <f t="shared" si="124"/>
        <v xml:space="preserve">D3020.10 </v>
      </c>
      <c r="H1379" s="544" t="s">
        <v>2005</v>
      </c>
      <c r="I1379" s="543" t="s">
        <v>85</v>
      </c>
      <c r="J1379" s="552"/>
      <c r="K1379" s="552"/>
      <c r="L1379" s="551"/>
      <c r="M1379" s="540">
        <f t="shared" si="123"/>
        <v>0</v>
      </c>
    </row>
    <row r="1380" spans="2:13" ht="15.75" outlineLevel="4">
      <c r="B1380" s="529"/>
      <c r="E1380" s="547"/>
      <c r="F1380" s="546"/>
      <c r="G1380" s="545" t="str">
        <f t="shared" si="124"/>
        <v xml:space="preserve">D3020.10 </v>
      </c>
      <c r="H1380" s="544" t="s">
        <v>2006</v>
      </c>
      <c r="I1380" s="543" t="s">
        <v>2007</v>
      </c>
      <c r="J1380" s="552"/>
      <c r="K1380" s="552"/>
      <c r="L1380" s="551"/>
      <c r="M1380" s="540">
        <f t="shared" si="123"/>
        <v>0</v>
      </c>
    </row>
    <row r="1381" spans="2:13" ht="15.75" outlineLevel="4">
      <c r="B1381" s="529"/>
      <c r="E1381" s="547"/>
      <c r="F1381" s="546"/>
      <c r="G1381" s="545" t="str">
        <f t="shared" si="124"/>
        <v xml:space="preserve">D3020.10 </v>
      </c>
      <c r="H1381" s="544" t="s">
        <v>2008</v>
      </c>
      <c r="I1381" s="543" t="s">
        <v>2009</v>
      </c>
      <c r="J1381" s="552"/>
      <c r="K1381" s="552"/>
      <c r="L1381" s="551"/>
      <c r="M1381" s="540">
        <f t="shared" si="123"/>
        <v>0</v>
      </c>
    </row>
    <row r="1382" spans="2:13" ht="15.75" outlineLevel="3">
      <c r="B1382" s="529"/>
      <c r="E1382" s="538" t="s">
        <v>2010</v>
      </c>
      <c r="F1382" s="537" t="s">
        <v>2011</v>
      </c>
      <c r="G1382" s="536"/>
      <c r="H1382" s="535" t="s">
        <v>85</v>
      </c>
      <c r="I1382" s="534" t="s">
        <v>85</v>
      </c>
      <c r="J1382" s="533"/>
      <c r="K1382" s="533"/>
      <c r="L1382" s="532" t="str">
        <f>IF(J1382&lt;&gt;0,SUMIF(G:G,E1382,M:M)/J1382,"")</f>
        <v/>
      </c>
      <c r="M1382" s="531">
        <f>IF(J1382="",SUMIF(G:G,E1382,M:M),J1382*L1382)</f>
        <v>0</v>
      </c>
    </row>
    <row r="1383" spans="2:13" ht="15.75" outlineLevel="4">
      <c r="B1383" s="529"/>
      <c r="E1383" s="547"/>
      <c r="F1383" s="546"/>
      <c r="G1383" s="545" t="str">
        <f>E1382</f>
        <v xml:space="preserve">D3020.30 </v>
      </c>
      <c r="H1383" s="544" t="s">
        <v>2012</v>
      </c>
      <c r="I1383" s="543" t="s">
        <v>2013</v>
      </c>
      <c r="J1383" s="552"/>
      <c r="K1383" s="552"/>
      <c r="L1383" s="551"/>
      <c r="M1383" s="540">
        <f>J1383*L1383</f>
        <v>0</v>
      </c>
    </row>
    <row r="1384" spans="2:13" ht="15.75" outlineLevel="3">
      <c r="B1384" s="529"/>
      <c r="E1384" s="538" t="s">
        <v>2014</v>
      </c>
      <c r="F1384" s="537" t="s">
        <v>2015</v>
      </c>
      <c r="G1384" s="536"/>
      <c r="H1384" s="535" t="s">
        <v>85</v>
      </c>
      <c r="I1384" s="534" t="s">
        <v>85</v>
      </c>
      <c r="J1384" s="533"/>
      <c r="K1384" s="533"/>
      <c r="L1384" s="532" t="str">
        <f>IF(J1384&lt;&gt;0,SUMIF(G:G,E1384,M:M)/J1384,"")</f>
        <v/>
      </c>
      <c r="M1384" s="531">
        <f>IF(J1384="",SUMIF(G:G,E1384,M:M),J1384*L1384)</f>
        <v>0</v>
      </c>
    </row>
    <row r="1385" spans="2:13" ht="15.75" outlineLevel="4">
      <c r="B1385" s="529"/>
      <c r="E1385" s="547"/>
      <c r="F1385" s="546"/>
      <c r="G1385" s="545" t="str">
        <f>E1384</f>
        <v xml:space="preserve">D3020.70 </v>
      </c>
      <c r="H1385" s="544" t="s">
        <v>2016</v>
      </c>
      <c r="I1385" s="543" t="s">
        <v>2017</v>
      </c>
      <c r="J1385" s="552"/>
      <c r="K1385" s="552"/>
      <c r="L1385" s="551"/>
      <c r="M1385" s="540">
        <f t="shared" ref="M1385:M1397" si="125">J1385*L1385</f>
        <v>0</v>
      </c>
    </row>
    <row r="1386" spans="2:13" ht="15.75" outlineLevel="4">
      <c r="B1386" s="529"/>
      <c r="E1386" s="547"/>
      <c r="F1386" s="546"/>
      <c r="G1386" s="545" t="str">
        <f t="shared" ref="G1386:G1397" si="126">G1385</f>
        <v xml:space="preserve">D3020.70 </v>
      </c>
      <c r="H1386" s="544" t="s">
        <v>2018</v>
      </c>
      <c r="I1386" s="543" t="s">
        <v>2019</v>
      </c>
      <c r="J1386" s="552"/>
      <c r="K1386" s="552"/>
      <c r="L1386" s="551"/>
      <c r="M1386" s="540">
        <f t="shared" si="125"/>
        <v>0</v>
      </c>
    </row>
    <row r="1387" spans="2:13" ht="15.75" outlineLevel="4">
      <c r="B1387" s="529"/>
      <c r="E1387" s="547"/>
      <c r="F1387" s="546"/>
      <c r="G1387" s="545" t="str">
        <f t="shared" si="126"/>
        <v xml:space="preserve">D3020.70 </v>
      </c>
      <c r="H1387" s="550" t="s">
        <v>2020</v>
      </c>
      <c r="I1387" s="543" t="s">
        <v>2021</v>
      </c>
      <c r="J1387" s="552"/>
      <c r="K1387" s="552"/>
      <c r="L1387" s="551"/>
      <c r="M1387" s="540">
        <f t="shared" si="125"/>
        <v>0</v>
      </c>
    </row>
    <row r="1388" spans="2:13" ht="15.75" outlineLevel="4">
      <c r="B1388" s="529"/>
      <c r="E1388" s="547"/>
      <c r="F1388" s="546"/>
      <c r="G1388" s="545" t="str">
        <f t="shared" si="126"/>
        <v xml:space="preserve">D3020.70 </v>
      </c>
      <c r="H1388" s="550" t="s">
        <v>2022</v>
      </c>
      <c r="I1388" s="543" t="s">
        <v>2023</v>
      </c>
      <c r="J1388" s="552"/>
      <c r="K1388" s="552"/>
      <c r="L1388" s="551"/>
      <c r="M1388" s="540">
        <f t="shared" si="125"/>
        <v>0</v>
      </c>
    </row>
    <row r="1389" spans="2:13" ht="15.75" outlineLevel="4">
      <c r="B1389" s="529"/>
      <c r="E1389" s="547"/>
      <c r="F1389" s="546"/>
      <c r="G1389" s="545" t="str">
        <f t="shared" si="126"/>
        <v xml:space="preserve">D3020.70 </v>
      </c>
      <c r="H1389" s="550" t="s">
        <v>2024</v>
      </c>
      <c r="I1389" s="543" t="s">
        <v>2025</v>
      </c>
      <c r="J1389" s="552"/>
      <c r="K1389" s="552"/>
      <c r="L1389" s="551"/>
      <c r="M1389" s="540">
        <f t="shared" si="125"/>
        <v>0</v>
      </c>
    </row>
    <row r="1390" spans="2:13" ht="15.75" outlineLevel="4">
      <c r="B1390" s="529"/>
      <c r="E1390" s="547"/>
      <c r="F1390" s="546"/>
      <c r="G1390" s="545" t="str">
        <f t="shared" si="126"/>
        <v xml:space="preserve">D3020.70 </v>
      </c>
      <c r="H1390" s="550" t="s">
        <v>2026</v>
      </c>
      <c r="I1390" s="543" t="s">
        <v>2027</v>
      </c>
      <c r="J1390" s="552"/>
      <c r="K1390" s="552"/>
      <c r="L1390" s="551"/>
      <c r="M1390" s="540">
        <f t="shared" si="125"/>
        <v>0</v>
      </c>
    </row>
    <row r="1391" spans="2:13" ht="15.75" outlineLevel="4">
      <c r="B1391" s="529"/>
      <c r="E1391" s="547"/>
      <c r="F1391" s="546"/>
      <c r="G1391" s="545" t="str">
        <f t="shared" si="126"/>
        <v xml:space="preserve">D3020.70 </v>
      </c>
      <c r="H1391" s="550" t="s">
        <v>2028</v>
      </c>
      <c r="I1391" s="543" t="s">
        <v>2029</v>
      </c>
      <c r="J1391" s="552"/>
      <c r="K1391" s="552"/>
      <c r="L1391" s="551"/>
      <c r="M1391" s="540">
        <f t="shared" si="125"/>
        <v>0</v>
      </c>
    </row>
    <row r="1392" spans="2:13" ht="15.75" outlineLevel="4">
      <c r="B1392" s="529"/>
      <c r="E1392" s="547"/>
      <c r="F1392" s="546"/>
      <c r="G1392" s="545" t="str">
        <f t="shared" si="126"/>
        <v xml:space="preserve">D3020.70 </v>
      </c>
      <c r="H1392" s="550" t="s">
        <v>2030</v>
      </c>
      <c r="I1392" s="543" t="s">
        <v>2031</v>
      </c>
      <c r="J1392" s="552"/>
      <c r="K1392" s="552"/>
      <c r="L1392" s="551"/>
      <c r="M1392" s="540">
        <f t="shared" si="125"/>
        <v>0</v>
      </c>
    </row>
    <row r="1393" spans="2:13" ht="15.75" outlineLevel="4">
      <c r="B1393" s="529"/>
      <c r="E1393" s="547"/>
      <c r="F1393" s="546"/>
      <c r="G1393" s="545" t="str">
        <f t="shared" si="126"/>
        <v xml:space="preserve">D3020.70 </v>
      </c>
      <c r="H1393" s="550" t="s">
        <v>2032</v>
      </c>
      <c r="I1393" s="543" t="s">
        <v>2033</v>
      </c>
      <c r="J1393" s="552"/>
      <c r="K1393" s="552"/>
      <c r="L1393" s="551"/>
      <c r="M1393" s="540">
        <f t="shared" si="125"/>
        <v>0</v>
      </c>
    </row>
    <row r="1394" spans="2:13" ht="15.75" outlineLevel="4">
      <c r="B1394" s="529"/>
      <c r="E1394" s="547"/>
      <c r="F1394" s="546"/>
      <c r="G1394" s="545" t="str">
        <f t="shared" si="126"/>
        <v xml:space="preserve">D3020.70 </v>
      </c>
      <c r="H1394" s="550" t="s">
        <v>2034</v>
      </c>
      <c r="I1394" s="543" t="s">
        <v>2035</v>
      </c>
      <c r="J1394" s="552"/>
      <c r="K1394" s="552"/>
      <c r="L1394" s="551"/>
      <c r="M1394" s="540">
        <f t="shared" si="125"/>
        <v>0</v>
      </c>
    </row>
    <row r="1395" spans="2:13" ht="15.75" outlineLevel="4">
      <c r="B1395" s="529"/>
      <c r="E1395" s="547"/>
      <c r="F1395" s="546"/>
      <c r="G1395" s="545" t="str">
        <f t="shared" si="126"/>
        <v xml:space="preserve">D3020.70 </v>
      </c>
      <c r="H1395" s="550" t="s">
        <v>2036</v>
      </c>
      <c r="I1395" s="543" t="s">
        <v>2037</v>
      </c>
      <c r="J1395" s="552"/>
      <c r="K1395" s="552"/>
      <c r="L1395" s="551"/>
      <c r="M1395" s="540">
        <f t="shared" si="125"/>
        <v>0</v>
      </c>
    </row>
    <row r="1396" spans="2:13" ht="15.75" outlineLevel="4">
      <c r="B1396" s="529"/>
      <c r="E1396" s="547"/>
      <c r="F1396" s="546"/>
      <c r="G1396" s="545" t="str">
        <f t="shared" si="126"/>
        <v xml:space="preserve">D3020.70 </v>
      </c>
      <c r="H1396" s="550" t="s">
        <v>2038</v>
      </c>
      <c r="I1396" s="543" t="s">
        <v>2039</v>
      </c>
      <c r="J1396" s="552"/>
      <c r="K1396" s="552"/>
      <c r="L1396" s="551"/>
      <c r="M1396" s="540">
        <f t="shared" si="125"/>
        <v>0</v>
      </c>
    </row>
    <row r="1397" spans="2:13" ht="15.75" outlineLevel="4">
      <c r="B1397" s="529"/>
      <c r="E1397" s="547"/>
      <c r="F1397" s="546"/>
      <c r="G1397" s="545" t="str">
        <f t="shared" si="126"/>
        <v xml:space="preserve">D3020.70 </v>
      </c>
      <c r="H1397" s="544" t="s">
        <v>2040</v>
      </c>
      <c r="I1397" s="543" t="s">
        <v>2041</v>
      </c>
      <c r="J1397" s="552"/>
      <c r="K1397" s="552"/>
      <c r="L1397" s="551"/>
      <c r="M1397" s="540">
        <f t="shared" si="125"/>
        <v>0</v>
      </c>
    </row>
    <row r="1398" spans="2:13" ht="15.75" outlineLevel="3">
      <c r="B1398" s="529"/>
      <c r="E1398" s="538" t="s">
        <v>2042</v>
      </c>
      <c r="F1398" s="537" t="s">
        <v>2043</v>
      </c>
      <c r="G1398" s="536"/>
      <c r="H1398" s="535" t="s">
        <v>85</v>
      </c>
      <c r="I1398" s="534" t="s">
        <v>85</v>
      </c>
      <c r="J1398" s="533"/>
      <c r="K1398" s="533"/>
      <c r="L1398" s="532" t="str">
        <f>IF(J1398&lt;&gt;0,SUMIF(G:G,E1398,M:M)/J1398,"")</f>
        <v/>
      </c>
      <c r="M1398" s="531">
        <f>IF(J1398="",SUMIF(G:G,E1398,M:M),J1398*L1398)</f>
        <v>0</v>
      </c>
    </row>
    <row r="1399" spans="2:13" ht="15.75" outlineLevel="4">
      <c r="B1399" s="529"/>
      <c r="E1399" s="528"/>
      <c r="F1399" s="527"/>
      <c r="G1399" s="526" t="str">
        <f>E1398</f>
        <v xml:space="preserve">D3020.90 </v>
      </c>
      <c r="H1399" s="530" t="s">
        <v>1761</v>
      </c>
      <c r="I1399" s="524" t="s">
        <v>1762</v>
      </c>
      <c r="J1399" s="571"/>
      <c r="K1399" s="571"/>
      <c r="L1399" s="570"/>
      <c r="M1399" s="521">
        <f t="shared" ref="M1399:M1410" si="127">J1399*L1399</f>
        <v>0</v>
      </c>
    </row>
    <row r="1400" spans="2:13" ht="15.75" outlineLevel="4">
      <c r="B1400" s="529"/>
      <c r="E1400" s="528"/>
      <c r="F1400" s="527"/>
      <c r="G1400" s="526" t="str">
        <f t="shared" ref="G1400:G1410" si="128">G1399</f>
        <v xml:space="preserve">D3020.90 </v>
      </c>
      <c r="H1400" s="530" t="s">
        <v>2044</v>
      </c>
      <c r="I1400" s="524" t="s">
        <v>2045</v>
      </c>
      <c r="J1400" s="571"/>
      <c r="K1400" s="571"/>
      <c r="L1400" s="570"/>
      <c r="M1400" s="521">
        <f t="shared" si="127"/>
        <v>0</v>
      </c>
    </row>
    <row r="1401" spans="2:13" ht="15.75" outlineLevel="4">
      <c r="B1401" s="529"/>
      <c r="E1401" s="528"/>
      <c r="F1401" s="527"/>
      <c r="G1401" s="526" t="str">
        <f t="shared" si="128"/>
        <v xml:space="preserve">D3020.90 </v>
      </c>
      <c r="H1401" s="525" t="s">
        <v>1767</v>
      </c>
      <c r="I1401" s="524" t="s">
        <v>2046</v>
      </c>
      <c r="J1401" s="571"/>
      <c r="K1401" s="571"/>
      <c r="L1401" s="570"/>
      <c r="M1401" s="521">
        <f t="shared" si="127"/>
        <v>0</v>
      </c>
    </row>
    <row r="1402" spans="2:13" ht="15.75" outlineLevel="4">
      <c r="B1402" s="529"/>
      <c r="E1402" s="528"/>
      <c r="F1402" s="527"/>
      <c r="G1402" s="526" t="str">
        <f t="shared" si="128"/>
        <v xml:space="preserve">D3020.90 </v>
      </c>
      <c r="H1402" s="525" t="s">
        <v>2047</v>
      </c>
      <c r="I1402" s="524" t="s">
        <v>2048</v>
      </c>
      <c r="J1402" s="571"/>
      <c r="K1402" s="571"/>
      <c r="L1402" s="570"/>
      <c r="M1402" s="521">
        <f t="shared" si="127"/>
        <v>0</v>
      </c>
    </row>
    <row r="1403" spans="2:13" ht="15.75" outlineLevel="4">
      <c r="B1403" s="529"/>
      <c r="E1403" s="528"/>
      <c r="F1403" s="527"/>
      <c r="G1403" s="526" t="str">
        <f t="shared" si="128"/>
        <v xml:space="preserve">D3020.90 </v>
      </c>
      <c r="H1403" s="525" t="s">
        <v>1771</v>
      </c>
      <c r="I1403" s="524" t="s">
        <v>2049</v>
      </c>
      <c r="J1403" s="571"/>
      <c r="K1403" s="571"/>
      <c r="L1403" s="570"/>
      <c r="M1403" s="521">
        <f t="shared" si="127"/>
        <v>0</v>
      </c>
    </row>
    <row r="1404" spans="2:13" ht="15.75" outlineLevel="4">
      <c r="B1404" s="529"/>
      <c r="E1404" s="528"/>
      <c r="F1404" s="527"/>
      <c r="G1404" s="526" t="str">
        <f t="shared" si="128"/>
        <v xml:space="preserve">D3020.90 </v>
      </c>
      <c r="H1404" s="525" t="s">
        <v>1775</v>
      </c>
      <c r="I1404" s="524" t="s">
        <v>2050</v>
      </c>
      <c r="J1404" s="571"/>
      <c r="K1404" s="571"/>
      <c r="L1404" s="570"/>
      <c r="M1404" s="521">
        <f t="shared" si="127"/>
        <v>0</v>
      </c>
    </row>
    <row r="1405" spans="2:13" ht="15.75" outlineLevel="4">
      <c r="B1405" s="529"/>
      <c r="E1405" s="528"/>
      <c r="F1405" s="527"/>
      <c r="G1405" s="526" t="str">
        <f t="shared" si="128"/>
        <v xml:space="preserve">D3020.90 </v>
      </c>
      <c r="H1405" s="525" t="s">
        <v>1777</v>
      </c>
      <c r="I1405" s="524" t="s">
        <v>2051</v>
      </c>
      <c r="J1405" s="571"/>
      <c r="K1405" s="571"/>
      <c r="L1405" s="570"/>
      <c r="M1405" s="521">
        <f t="shared" si="127"/>
        <v>0</v>
      </c>
    </row>
    <row r="1406" spans="2:13" ht="15.75" outlineLevel="4">
      <c r="B1406" s="529"/>
      <c r="E1406" s="528"/>
      <c r="F1406" s="527"/>
      <c r="G1406" s="526" t="str">
        <f t="shared" si="128"/>
        <v xml:space="preserve">D3020.90 </v>
      </c>
      <c r="H1406" s="525" t="s">
        <v>2052</v>
      </c>
      <c r="I1406" s="524" t="s">
        <v>2053</v>
      </c>
      <c r="J1406" s="571"/>
      <c r="K1406" s="571"/>
      <c r="L1406" s="570"/>
      <c r="M1406" s="521">
        <f t="shared" si="127"/>
        <v>0</v>
      </c>
    </row>
    <row r="1407" spans="2:13" ht="15.75" outlineLevel="4">
      <c r="B1407" s="529"/>
      <c r="E1407" s="528"/>
      <c r="F1407" s="527"/>
      <c r="G1407" s="526" t="str">
        <f t="shared" si="128"/>
        <v xml:space="preserve">D3020.90 </v>
      </c>
      <c r="H1407" s="525" t="s">
        <v>2054</v>
      </c>
      <c r="I1407" s="524" t="s">
        <v>2055</v>
      </c>
      <c r="J1407" s="571"/>
      <c r="K1407" s="571"/>
      <c r="L1407" s="570"/>
      <c r="M1407" s="521">
        <f t="shared" si="127"/>
        <v>0</v>
      </c>
    </row>
    <row r="1408" spans="2:13" ht="28.5" outlineLevel="4">
      <c r="B1408" s="529"/>
      <c r="E1408" s="528"/>
      <c r="F1408" s="527"/>
      <c r="G1408" s="526" t="str">
        <f t="shared" si="128"/>
        <v xml:space="preserve">D3020.90 </v>
      </c>
      <c r="H1408" s="525" t="s">
        <v>2056</v>
      </c>
      <c r="I1408" s="524" t="s">
        <v>2057</v>
      </c>
      <c r="J1408" s="571"/>
      <c r="K1408" s="571"/>
      <c r="L1408" s="570"/>
      <c r="M1408" s="521">
        <f t="shared" si="127"/>
        <v>0</v>
      </c>
    </row>
    <row r="1409" spans="2:13" ht="15.75" outlineLevel="4">
      <c r="B1409" s="529"/>
      <c r="E1409" s="528"/>
      <c r="F1409" s="527"/>
      <c r="G1409" s="526" t="str">
        <f t="shared" si="128"/>
        <v xml:space="preserve">D3020.90 </v>
      </c>
      <c r="H1409" s="530" t="s">
        <v>105</v>
      </c>
      <c r="I1409" s="524" t="s">
        <v>2058</v>
      </c>
      <c r="J1409" s="571"/>
      <c r="K1409" s="571"/>
      <c r="L1409" s="570"/>
      <c r="M1409" s="521">
        <f t="shared" si="127"/>
        <v>0</v>
      </c>
    </row>
    <row r="1410" spans="2:13" ht="15.75" outlineLevel="4">
      <c r="B1410" s="529"/>
      <c r="E1410" s="528"/>
      <c r="F1410" s="527"/>
      <c r="G1410" s="526" t="str">
        <f t="shared" si="128"/>
        <v xml:space="preserve">D3020.90 </v>
      </c>
      <c r="H1410" s="530" t="s">
        <v>2059</v>
      </c>
      <c r="I1410" s="524" t="s">
        <v>2060</v>
      </c>
      <c r="J1410" s="571"/>
      <c r="K1410" s="571"/>
      <c r="L1410" s="570"/>
      <c r="M1410" s="521">
        <f t="shared" si="127"/>
        <v>0</v>
      </c>
    </row>
    <row r="1411" spans="2:13" s="553" customFormat="1" ht="17.25" customHeight="1" outlineLevel="2">
      <c r="B1411" s="561"/>
      <c r="C1411" s="560"/>
      <c r="D1411" s="560" t="s">
        <v>2061</v>
      </c>
      <c r="E1411" s="560" t="s">
        <v>2062</v>
      </c>
      <c r="F1411" s="560"/>
      <c r="G1411" s="559"/>
      <c r="H1411" s="558" t="s">
        <v>85</v>
      </c>
      <c r="I1411" s="557" t="s">
        <v>85</v>
      </c>
      <c r="J1411" s="556"/>
      <c r="K1411" s="556"/>
      <c r="L1411" s="555" t="str">
        <f>IF(J1411&lt;&gt;0,SUMIF(E:E,"D3030*",M:M)/J1411,"")</f>
        <v/>
      </c>
      <c r="M1411" s="554">
        <f>IF(J1411="",SUMIF(E:E,"D3030*",M:M),L1411*J1411)</f>
        <v>0</v>
      </c>
    </row>
    <row r="1412" spans="2:13" ht="15.75" outlineLevel="3">
      <c r="B1412" s="529"/>
      <c r="E1412" s="538" t="s">
        <v>2063</v>
      </c>
      <c r="F1412" s="537" t="s">
        <v>2064</v>
      </c>
      <c r="G1412" s="536"/>
      <c r="H1412" s="535" t="s">
        <v>85</v>
      </c>
      <c r="I1412" s="534" t="s">
        <v>85</v>
      </c>
      <c r="J1412" s="533"/>
      <c r="K1412" s="533"/>
      <c r="L1412" s="532" t="str">
        <f>IF(J1412&lt;&gt;0,SUMIF(G:G,E1412,M:M)/J1412,"")</f>
        <v/>
      </c>
      <c r="M1412" s="531">
        <f>IF(J1412="",SUMIF(G:G,E1412,M:M),J1412*L1412)</f>
        <v>0</v>
      </c>
    </row>
    <row r="1413" spans="2:13" ht="15.75" outlineLevel="4">
      <c r="B1413" s="529"/>
      <c r="E1413" s="547"/>
      <c r="F1413" s="546"/>
      <c r="G1413" s="545" t="str">
        <f>E1412</f>
        <v xml:space="preserve">D3030.10 </v>
      </c>
      <c r="H1413" s="544" t="s">
        <v>2065</v>
      </c>
      <c r="I1413" s="543" t="s">
        <v>2066</v>
      </c>
      <c r="J1413" s="552"/>
      <c r="K1413" s="552"/>
      <c r="L1413" s="551"/>
      <c r="M1413" s="540">
        <f t="shared" ref="M1413:M1418" si="129">J1413*L1413</f>
        <v>0</v>
      </c>
    </row>
    <row r="1414" spans="2:13" ht="15.75" outlineLevel="4">
      <c r="B1414" s="529"/>
      <c r="E1414" s="547"/>
      <c r="F1414" s="546"/>
      <c r="G1414" s="545" t="str">
        <f>G1413</f>
        <v xml:space="preserve">D3030.10 </v>
      </c>
      <c r="H1414" s="544" t="s">
        <v>2067</v>
      </c>
      <c r="I1414" s="543" t="s">
        <v>2068</v>
      </c>
      <c r="J1414" s="552"/>
      <c r="K1414" s="552"/>
      <c r="L1414" s="551"/>
      <c r="M1414" s="540">
        <f t="shared" si="129"/>
        <v>0</v>
      </c>
    </row>
    <row r="1415" spans="2:13" ht="15.75" outlineLevel="4">
      <c r="B1415" s="529"/>
      <c r="E1415" s="547"/>
      <c r="F1415" s="546"/>
      <c r="G1415" s="545" t="str">
        <f>G1414</f>
        <v xml:space="preserve">D3030.10 </v>
      </c>
      <c r="H1415" s="544" t="s">
        <v>2069</v>
      </c>
      <c r="I1415" s="543" t="s">
        <v>2070</v>
      </c>
      <c r="J1415" s="552"/>
      <c r="K1415" s="552"/>
      <c r="L1415" s="551"/>
      <c r="M1415" s="540">
        <f t="shared" si="129"/>
        <v>0</v>
      </c>
    </row>
    <row r="1416" spans="2:13" ht="28.5" outlineLevel="4">
      <c r="B1416" s="529"/>
      <c r="E1416" s="547"/>
      <c r="F1416" s="546"/>
      <c r="G1416" s="545" t="str">
        <f>G1415</f>
        <v xml:space="preserve">D3030.10 </v>
      </c>
      <c r="H1416" s="544" t="s">
        <v>2071</v>
      </c>
      <c r="I1416" s="543" t="s">
        <v>2072</v>
      </c>
      <c r="J1416" s="552"/>
      <c r="K1416" s="552"/>
      <c r="L1416" s="551"/>
      <c r="M1416" s="540">
        <f t="shared" si="129"/>
        <v>0</v>
      </c>
    </row>
    <row r="1417" spans="2:13" ht="15.75" outlineLevel="4">
      <c r="B1417" s="529"/>
      <c r="E1417" s="547"/>
      <c r="F1417" s="546"/>
      <c r="G1417" s="545" t="str">
        <f>G1416</f>
        <v xml:space="preserve">D3030.10 </v>
      </c>
      <c r="H1417" s="544" t="s">
        <v>2073</v>
      </c>
      <c r="I1417" s="543" t="s">
        <v>2074</v>
      </c>
      <c r="J1417" s="552"/>
      <c r="K1417" s="552"/>
      <c r="L1417" s="551"/>
      <c r="M1417" s="540">
        <f t="shared" si="129"/>
        <v>0</v>
      </c>
    </row>
    <row r="1418" spans="2:13" ht="15.75" outlineLevel="4">
      <c r="B1418" s="529"/>
      <c r="E1418" s="547"/>
      <c r="F1418" s="546"/>
      <c r="G1418" s="545" t="str">
        <f>G1417</f>
        <v xml:space="preserve">D3030.10 </v>
      </c>
      <c r="H1418" s="544" t="s">
        <v>2075</v>
      </c>
      <c r="I1418" s="543" t="s">
        <v>2076</v>
      </c>
      <c r="J1418" s="552"/>
      <c r="K1418" s="552"/>
      <c r="L1418" s="551"/>
      <c r="M1418" s="540">
        <f t="shared" si="129"/>
        <v>0</v>
      </c>
    </row>
    <row r="1419" spans="2:13" ht="15.75" outlineLevel="3">
      <c r="B1419" s="529"/>
      <c r="E1419" s="538" t="s">
        <v>2077</v>
      </c>
      <c r="F1419" s="537" t="s">
        <v>2078</v>
      </c>
      <c r="G1419" s="536"/>
      <c r="H1419" s="535" t="s">
        <v>85</v>
      </c>
      <c r="I1419" s="534" t="s">
        <v>85</v>
      </c>
      <c r="J1419" s="533"/>
      <c r="K1419" s="533"/>
      <c r="L1419" s="532" t="str">
        <f>IF(J1419&lt;&gt;0,SUMIF(G:G,E1419,M:M)/J1419,"")</f>
        <v/>
      </c>
      <c r="M1419" s="531">
        <f>IF(J1419="",SUMIF(G:G,E1419,M:M),J1419*L1419)</f>
        <v>0</v>
      </c>
    </row>
    <row r="1420" spans="2:13" ht="15.75" outlineLevel="4">
      <c r="B1420" s="529"/>
      <c r="E1420" s="547"/>
      <c r="F1420" s="546"/>
      <c r="G1420" s="545" t="str">
        <f>E1419</f>
        <v xml:space="preserve">D3030.30 </v>
      </c>
      <c r="H1420" s="544" t="s">
        <v>2079</v>
      </c>
      <c r="I1420" s="543" t="s">
        <v>2080</v>
      </c>
      <c r="J1420" s="552"/>
      <c r="K1420" s="552"/>
      <c r="L1420" s="551"/>
      <c r="M1420" s="540">
        <f>J1420*L1420</f>
        <v>0</v>
      </c>
    </row>
    <row r="1421" spans="2:13" ht="15.75" outlineLevel="3">
      <c r="B1421" s="529"/>
      <c r="E1421" s="538" t="s">
        <v>2081</v>
      </c>
      <c r="F1421" s="537" t="s">
        <v>2082</v>
      </c>
      <c r="G1421" s="536"/>
      <c r="H1421" s="535" t="s">
        <v>85</v>
      </c>
      <c r="I1421" s="534" t="s">
        <v>85</v>
      </c>
      <c r="J1421" s="533"/>
      <c r="K1421" s="533"/>
      <c r="L1421" s="532" t="str">
        <f>IF(J1421&lt;&gt;0,SUMIF(G:G,E1421,M:M)/J1421,"")</f>
        <v/>
      </c>
      <c r="M1421" s="531">
        <f>IF(J1421="",SUMIF(G:G,E1421,M:M),J1421*L1421)</f>
        <v>0</v>
      </c>
    </row>
    <row r="1422" spans="2:13" ht="15.75" outlineLevel="4">
      <c r="B1422" s="529"/>
      <c r="E1422" s="547"/>
      <c r="F1422" s="546"/>
      <c r="G1422" s="545" t="str">
        <f>E1421</f>
        <v xml:space="preserve">D3030.50 </v>
      </c>
      <c r="H1422" s="544" t="s">
        <v>2083</v>
      </c>
      <c r="I1422" s="543" t="s">
        <v>2084</v>
      </c>
      <c r="J1422" s="552"/>
      <c r="K1422" s="552"/>
      <c r="L1422" s="551"/>
      <c r="M1422" s="540">
        <f>J1422*L1422</f>
        <v>0</v>
      </c>
    </row>
    <row r="1423" spans="2:13" ht="15.75" outlineLevel="4">
      <c r="B1423" s="529"/>
      <c r="E1423" s="547"/>
      <c r="F1423" s="546"/>
      <c r="G1423" s="545" t="str">
        <f>G1422</f>
        <v xml:space="preserve">D3030.50 </v>
      </c>
      <c r="H1423" s="550" t="s">
        <v>2085</v>
      </c>
      <c r="I1423" s="543" t="s">
        <v>2086</v>
      </c>
      <c r="J1423" s="552"/>
      <c r="K1423" s="552"/>
      <c r="L1423" s="551"/>
      <c r="M1423" s="540">
        <f>J1423*L1423</f>
        <v>0</v>
      </c>
    </row>
    <row r="1424" spans="2:13" ht="15.75" outlineLevel="4">
      <c r="B1424" s="529"/>
      <c r="E1424" s="547"/>
      <c r="F1424" s="546"/>
      <c r="G1424" s="545" t="str">
        <f>G1423</f>
        <v xml:space="preserve">D3030.50 </v>
      </c>
      <c r="H1424" s="550" t="s">
        <v>2087</v>
      </c>
      <c r="I1424" s="543" t="s">
        <v>2088</v>
      </c>
      <c r="J1424" s="552"/>
      <c r="K1424" s="552"/>
      <c r="L1424" s="551"/>
      <c r="M1424" s="540">
        <f>J1424*L1424</f>
        <v>0</v>
      </c>
    </row>
    <row r="1425" spans="2:13" ht="15.75" outlineLevel="3">
      <c r="B1425" s="529"/>
      <c r="E1425" s="538" t="s">
        <v>2089</v>
      </c>
      <c r="F1425" s="537" t="s">
        <v>2090</v>
      </c>
      <c r="G1425" s="536"/>
      <c r="H1425" s="535" t="s">
        <v>85</v>
      </c>
      <c r="I1425" s="534" t="s">
        <v>85</v>
      </c>
      <c r="J1425" s="533"/>
      <c r="K1425" s="533"/>
      <c r="L1425" s="532" t="str">
        <f>IF(J1425&lt;&gt;0,SUMIF(G:G,E1425,M:M)/J1425,"")</f>
        <v/>
      </c>
      <c r="M1425" s="531">
        <f>IF(J1425="",SUMIF(G:G,E1425,M:M),J1425*L1425)</f>
        <v>0</v>
      </c>
    </row>
    <row r="1426" spans="2:13" ht="15.75" outlineLevel="4">
      <c r="B1426" s="529"/>
      <c r="E1426" s="547"/>
      <c r="F1426" s="546"/>
      <c r="G1426" s="545" t="str">
        <f>E1425</f>
        <v xml:space="preserve">D3030.70 </v>
      </c>
      <c r="H1426" s="544" t="s">
        <v>2091</v>
      </c>
      <c r="I1426" s="543" t="s">
        <v>85</v>
      </c>
      <c r="J1426" s="552"/>
      <c r="K1426" s="552"/>
      <c r="L1426" s="551"/>
      <c r="M1426" s="540">
        <f t="shared" ref="M1426:M1442" si="130">J1426*L1426</f>
        <v>0</v>
      </c>
    </row>
    <row r="1427" spans="2:13" ht="28.5" outlineLevel="4">
      <c r="B1427" s="529"/>
      <c r="E1427" s="547"/>
      <c r="F1427" s="546"/>
      <c r="G1427" s="545" t="str">
        <f t="shared" ref="G1427:G1442" si="131">G1426</f>
        <v xml:space="preserve">D3030.70 </v>
      </c>
      <c r="H1427" s="550" t="s">
        <v>2092</v>
      </c>
      <c r="I1427" s="543" t="s">
        <v>2093</v>
      </c>
      <c r="J1427" s="552"/>
      <c r="K1427" s="552"/>
      <c r="L1427" s="551"/>
      <c r="M1427" s="540">
        <f t="shared" si="130"/>
        <v>0</v>
      </c>
    </row>
    <row r="1428" spans="2:13" ht="15.75" outlineLevel="4">
      <c r="B1428" s="529"/>
      <c r="E1428" s="547"/>
      <c r="F1428" s="546"/>
      <c r="G1428" s="545" t="str">
        <f t="shared" si="131"/>
        <v xml:space="preserve">D3030.70 </v>
      </c>
      <c r="H1428" s="550" t="s">
        <v>2094</v>
      </c>
      <c r="I1428" s="543" t="s">
        <v>2095</v>
      </c>
      <c r="J1428" s="552"/>
      <c r="K1428" s="552"/>
      <c r="L1428" s="551"/>
      <c r="M1428" s="540">
        <f t="shared" si="130"/>
        <v>0</v>
      </c>
    </row>
    <row r="1429" spans="2:13" ht="15.75" outlineLevel="4">
      <c r="B1429" s="529"/>
      <c r="E1429" s="547"/>
      <c r="F1429" s="546"/>
      <c r="G1429" s="545" t="str">
        <f t="shared" si="131"/>
        <v xml:space="preserve">D3030.70 </v>
      </c>
      <c r="H1429" s="550" t="s">
        <v>2096</v>
      </c>
      <c r="I1429" s="543" t="s">
        <v>2097</v>
      </c>
      <c r="J1429" s="552"/>
      <c r="K1429" s="552"/>
      <c r="L1429" s="551"/>
      <c r="M1429" s="540">
        <f t="shared" si="130"/>
        <v>0</v>
      </c>
    </row>
    <row r="1430" spans="2:13" ht="28.5" outlineLevel="4">
      <c r="B1430" s="529"/>
      <c r="E1430" s="547"/>
      <c r="F1430" s="546"/>
      <c r="G1430" s="545" t="str">
        <f t="shared" si="131"/>
        <v xml:space="preserve">D3030.70 </v>
      </c>
      <c r="H1430" s="550" t="s">
        <v>2098</v>
      </c>
      <c r="I1430" s="543" t="s">
        <v>2099</v>
      </c>
      <c r="J1430" s="552"/>
      <c r="K1430" s="552"/>
      <c r="L1430" s="551"/>
      <c r="M1430" s="540">
        <f t="shared" si="130"/>
        <v>0</v>
      </c>
    </row>
    <row r="1431" spans="2:13" ht="15.75" outlineLevel="4">
      <c r="B1431" s="529"/>
      <c r="E1431" s="547"/>
      <c r="F1431" s="546"/>
      <c r="G1431" s="545" t="str">
        <f t="shared" si="131"/>
        <v xml:space="preserve">D3030.70 </v>
      </c>
      <c r="H1431" s="550" t="s">
        <v>2100</v>
      </c>
      <c r="I1431" s="543" t="s">
        <v>2101</v>
      </c>
      <c r="J1431" s="552"/>
      <c r="K1431" s="552"/>
      <c r="L1431" s="551"/>
      <c r="M1431" s="540">
        <f t="shared" si="130"/>
        <v>0</v>
      </c>
    </row>
    <row r="1432" spans="2:13" ht="15.75" outlineLevel="4">
      <c r="B1432" s="529"/>
      <c r="E1432" s="547"/>
      <c r="F1432" s="546"/>
      <c r="G1432" s="545" t="str">
        <f t="shared" si="131"/>
        <v xml:space="preserve">D3030.70 </v>
      </c>
      <c r="H1432" s="544" t="s">
        <v>2102</v>
      </c>
      <c r="I1432" s="543" t="s">
        <v>85</v>
      </c>
      <c r="J1432" s="552"/>
      <c r="K1432" s="552"/>
      <c r="L1432" s="551"/>
      <c r="M1432" s="540">
        <f t="shared" si="130"/>
        <v>0</v>
      </c>
    </row>
    <row r="1433" spans="2:13" ht="15.75" outlineLevel="4">
      <c r="B1433" s="529"/>
      <c r="E1433" s="547"/>
      <c r="F1433" s="546"/>
      <c r="G1433" s="545" t="str">
        <f t="shared" si="131"/>
        <v xml:space="preserve">D3030.70 </v>
      </c>
      <c r="H1433" s="550" t="s">
        <v>2103</v>
      </c>
      <c r="I1433" s="543" t="s">
        <v>2104</v>
      </c>
      <c r="J1433" s="552"/>
      <c r="K1433" s="552"/>
      <c r="L1433" s="551"/>
      <c r="M1433" s="540">
        <f t="shared" si="130"/>
        <v>0</v>
      </c>
    </row>
    <row r="1434" spans="2:13" ht="15.75" outlineLevel="4">
      <c r="B1434" s="529"/>
      <c r="E1434" s="547"/>
      <c r="F1434" s="546"/>
      <c r="G1434" s="545" t="str">
        <f t="shared" si="131"/>
        <v xml:space="preserve">D3030.70 </v>
      </c>
      <c r="H1434" s="550" t="s">
        <v>2105</v>
      </c>
      <c r="I1434" s="543" t="s">
        <v>2106</v>
      </c>
      <c r="J1434" s="552"/>
      <c r="K1434" s="552"/>
      <c r="L1434" s="551"/>
      <c r="M1434" s="540">
        <f t="shared" si="130"/>
        <v>0</v>
      </c>
    </row>
    <row r="1435" spans="2:13" ht="15.75" outlineLevel="4">
      <c r="B1435" s="529"/>
      <c r="E1435" s="547"/>
      <c r="F1435" s="546"/>
      <c r="G1435" s="545" t="str">
        <f t="shared" si="131"/>
        <v xml:space="preserve">D3030.70 </v>
      </c>
      <c r="H1435" s="544" t="s">
        <v>2107</v>
      </c>
      <c r="I1435" s="543" t="s">
        <v>2019</v>
      </c>
      <c r="J1435" s="552"/>
      <c r="K1435" s="552"/>
      <c r="L1435" s="551"/>
      <c r="M1435" s="540">
        <f t="shared" si="130"/>
        <v>0</v>
      </c>
    </row>
    <row r="1436" spans="2:13" ht="15.75" outlineLevel="4">
      <c r="B1436" s="529"/>
      <c r="E1436" s="547"/>
      <c r="F1436" s="546"/>
      <c r="G1436" s="545" t="str">
        <f t="shared" si="131"/>
        <v xml:space="preserve">D3030.70 </v>
      </c>
      <c r="H1436" s="550" t="s">
        <v>2108</v>
      </c>
      <c r="I1436" s="543" t="s">
        <v>2021</v>
      </c>
      <c r="J1436" s="552"/>
      <c r="K1436" s="552"/>
      <c r="L1436" s="551"/>
      <c r="M1436" s="540">
        <f t="shared" si="130"/>
        <v>0</v>
      </c>
    </row>
    <row r="1437" spans="2:13" ht="15.75" outlineLevel="4">
      <c r="B1437" s="529"/>
      <c r="E1437" s="547"/>
      <c r="F1437" s="546"/>
      <c r="G1437" s="545" t="str">
        <f t="shared" si="131"/>
        <v xml:space="preserve">D3030.70 </v>
      </c>
      <c r="H1437" s="550" t="s">
        <v>2022</v>
      </c>
      <c r="I1437" s="543" t="s">
        <v>2023</v>
      </c>
      <c r="J1437" s="552"/>
      <c r="K1437" s="552"/>
      <c r="L1437" s="551"/>
      <c r="M1437" s="540">
        <f t="shared" si="130"/>
        <v>0</v>
      </c>
    </row>
    <row r="1438" spans="2:13" ht="15.75" outlineLevel="4">
      <c r="B1438" s="529"/>
      <c r="E1438" s="547"/>
      <c r="F1438" s="546"/>
      <c r="G1438" s="545" t="str">
        <f t="shared" si="131"/>
        <v xml:space="preserve">D3030.70 </v>
      </c>
      <c r="H1438" s="550" t="s">
        <v>2024</v>
      </c>
      <c r="I1438" s="543" t="s">
        <v>2025</v>
      </c>
      <c r="J1438" s="552"/>
      <c r="K1438" s="552"/>
      <c r="L1438" s="551"/>
      <c r="M1438" s="540">
        <f t="shared" si="130"/>
        <v>0</v>
      </c>
    </row>
    <row r="1439" spans="2:13" ht="15.75" outlineLevel="4">
      <c r="B1439" s="529"/>
      <c r="E1439" s="547"/>
      <c r="F1439" s="546"/>
      <c r="G1439" s="545" t="str">
        <f t="shared" si="131"/>
        <v xml:space="preserve">D3030.70 </v>
      </c>
      <c r="H1439" s="550" t="s">
        <v>2026</v>
      </c>
      <c r="I1439" s="543" t="s">
        <v>2027</v>
      </c>
      <c r="J1439" s="552"/>
      <c r="K1439" s="552"/>
      <c r="L1439" s="551"/>
      <c r="M1439" s="540">
        <f t="shared" si="130"/>
        <v>0</v>
      </c>
    </row>
    <row r="1440" spans="2:13" ht="15.75" outlineLevel="4">
      <c r="B1440" s="529"/>
      <c r="E1440" s="547"/>
      <c r="F1440" s="546"/>
      <c r="G1440" s="545" t="str">
        <f t="shared" si="131"/>
        <v xml:space="preserve">D3030.70 </v>
      </c>
      <c r="H1440" s="550" t="s">
        <v>2028</v>
      </c>
      <c r="I1440" s="543" t="s">
        <v>2029</v>
      </c>
      <c r="J1440" s="552"/>
      <c r="K1440" s="552"/>
      <c r="L1440" s="551"/>
      <c r="M1440" s="540">
        <f t="shared" si="130"/>
        <v>0</v>
      </c>
    </row>
    <row r="1441" spans="2:13" ht="15.75" outlineLevel="4">
      <c r="B1441" s="529"/>
      <c r="E1441" s="547"/>
      <c r="F1441" s="546"/>
      <c r="G1441" s="545" t="str">
        <f t="shared" si="131"/>
        <v xml:space="preserve">D3030.70 </v>
      </c>
      <c r="H1441" s="550" t="s">
        <v>2030</v>
      </c>
      <c r="I1441" s="543" t="s">
        <v>2031</v>
      </c>
      <c r="J1441" s="552"/>
      <c r="K1441" s="552"/>
      <c r="L1441" s="551"/>
      <c r="M1441" s="540">
        <f t="shared" si="130"/>
        <v>0</v>
      </c>
    </row>
    <row r="1442" spans="2:13" ht="15.75" outlineLevel="4">
      <c r="B1442" s="529"/>
      <c r="E1442" s="547"/>
      <c r="F1442" s="546"/>
      <c r="G1442" s="545" t="str">
        <f t="shared" si="131"/>
        <v xml:space="preserve">D3030.70 </v>
      </c>
      <c r="H1442" s="550" t="s">
        <v>2034</v>
      </c>
      <c r="I1442" s="543" t="s">
        <v>2035</v>
      </c>
      <c r="J1442" s="552"/>
      <c r="K1442" s="552"/>
      <c r="L1442" s="551"/>
      <c r="M1442" s="540">
        <f t="shared" si="130"/>
        <v>0</v>
      </c>
    </row>
    <row r="1443" spans="2:13" ht="15.75" outlineLevel="3">
      <c r="B1443" s="529"/>
      <c r="E1443" s="538" t="s">
        <v>2109</v>
      </c>
      <c r="F1443" s="537" t="s">
        <v>2110</v>
      </c>
      <c r="G1443" s="536"/>
      <c r="H1443" s="535" t="s">
        <v>85</v>
      </c>
      <c r="I1443" s="534" t="s">
        <v>85</v>
      </c>
      <c r="J1443" s="533"/>
      <c r="K1443" s="533"/>
      <c r="L1443" s="532" t="str">
        <f>IF(J1443&lt;&gt;0,SUMIF(G:G,E1443,M:M)/J1443,"")</f>
        <v/>
      </c>
      <c r="M1443" s="531">
        <f>IF(J1443="",SUMIF(G:G,E1443,M:M),J1443*L1443)</f>
        <v>0</v>
      </c>
    </row>
    <row r="1444" spans="2:13" ht="15.75" outlineLevel="4">
      <c r="B1444" s="529"/>
      <c r="E1444" s="528"/>
      <c r="F1444" s="527"/>
      <c r="G1444" s="526" t="str">
        <f>E1443</f>
        <v xml:space="preserve">D3030.90 </v>
      </c>
      <c r="H1444" s="530" t="s">
        <v>1761</v>
      </c>
      <c r="I1444" s="524" t="s">
        <v>1762</v>
      </c>
      <c r="J1444" s="571"/>
      <c r="K1444" s="571"/>
      <c r="L1444" s="570"/>
      <c r="M1444" s="521">
        <f t="shared" ref="M1444:M1455" si="132">J1444*L1444</f>
        <v>0</v>
      </c>
    </row>
    <row r="1445" spans="2:13" ht="15.75" outlineLevel="4">
      <c r="B1445" s="529"/>
      <c r="E1445" s="528"/>
      <c r="F1445" s="527"/>
      <c r="G1445" s="526" t="str">
        <f t="shared" ref="G1445:G1455" si="133">G1444</f>
        <v xml:space="preserve">D3030.90 </v>
      </c>
      <c r="H1445" s="530" t="s">
        <v>2044</v>
      </c>
      <c r="I1445" s="524" t="s">
        <v>2045</v>
      </c>
      <c r="J1445" s="571"/>
      <c r="K1445" s="571"/>
      <c r="L1445" s="570"/>
      <c r="M1445" s="521">
        <f t="shared" si="132"/>
        <v>0</v>
      </c>
    </row>
    <row r="1446" spans="2:13" ht="15.75" outlineLevel="4">
      <c r="B1446" s="529"/>
      <c r="E1446" s="528"/>
      <c r="F1446" s="527"/>
      <c r="G1446" s="526" t="str">
        <f t="shared" si="133"/>
        <v xml:space="preserve">D3030.90 </v>
      </c>
      <c r="H1446" s="525" t="s">
        <v>1767</v>
      </c>
      <c r="I1446" s="524" t="s">
        <v>2046</v>
      </c>
      <c r="J1446" s="571"/>
      <c r="K1446" s="571"/>
      <c r="L1446" s="570"/>
      <c r="M1446" s="521">
        <f t="shared" si="132"/>
        <v>0</v>
      </c>
    </row>
    <row r="1447" spans="2:13" ht="15.75" outlineLevel="4">
      <c r="B1447" s="529"/>
      <c r="E1447" s="528"/>
      <c r="F1447" s="527"/>
      <c r="G1447" s="526" t="str">
        <f t="shared" si="133"/>
        <v xml:space="preserve">D3030.90 </v>
      </c>
      <c r="H1447" s="525" t="s">
        <v>2047</v>
      </c>
      <c r="I1447" s="524" t="s">
        <v>2048</v>
      </c>
      <c r="J1447" s="571"/>
      <c r="K1447" s="571"/>
      <c r="L1447" s="570"/>
      <c r="M1447" s="521">
        <f t="shared" si="132"/>
        <v>0</v>
      </c>
    </row>
    <row r="1448" spans="2:13" ht="15.75" outlineLevel="4">
      <c r="B1448" s="529"/>
      <c r="E1448" s="528"/>
      <c r="F1448" s="527"/>
      <c r="G1448" s="526" t="str">
        <f t="shared" si="133"/>
        <v xml:space="preserve">D3030.90 </v>
      </c>
      <c r="H1448" s="525" t="s">
        <v>1771</v>
      </c>
      <c r="I1448" s="524" t="s">
        <v>2049</v>
      </c>
      <c r="J1448" s="571"/>
      <c r="K1448" s="571"/>
      <c r="L1448" s="570"/>
      <c r="M1448" s="521">
        <f t="shared" si="132"/>
        <v>0</v>
      </c>
    </row>
    <row r="1449" spans="2:13" ht="15.75" outlineLevel="4">
      <c r="B1449" s="529"/>
      <c r="E1449" s="528"/>
      <c r="F1449" s="527"/>
      <c r="G1449" s="526" t="str">
        <f t="shared" si="133"/>
        <v xml:space="preserve">D3030.90 </v>
      </c>
      <c r="H1449" s="525" t="s">
        <v>1775</v>
      </c>
      <c r="I1449" s="524" t="s">
        <v>2050</v>
      </c>
      <c r="J1449" s="571"/>
      <c r="K1449" s="571"/>
      <c r="L1449" s="570"/>
      <c r="M1449" s="521">
        <f t="shared" si="132"/>
        <v>0</v>
      </c>
    </row>
    <row r="1450" spans="2:13" ht="15.75" outlineLevel="4">
      <c r="B1450" s="529"/>
      <c r="E1450" s="528"/>
      <c r="F1450" s="527"/>
      <c r="G1450" s="526" t="str">
        <f t="shared" si="133"/>
        <v xml:space="preserve">D3030.90 </v>
      </c>
      <c r="H1450" s="525" t="s">
        <v>1777</v>
      </c>
      <c r="I1450" s="524" t="s">
        <v>2051</v>
      </c>
      <c r="J1450" s="571"/>
      <c r="K1450" s="571"/>
      <c r="L1450" s="570"/>
      <c r="M1450" s="521">
        <f t="shared" si="132"/>
        <v>0</v>
      </c>
    </row>
    <row r="1451" spans="2:13" ht="15.75" outlineLevel="4">
      <c r="B1451" s="529"/>
      <c r="E1451" s="528"/>
      <c r="F1451" s="527"/>
      <c r="G1451" s="526" t="str">
        <f t="shared" si="133"/>
        <v xml:space="preserve">D3030.90 </v>
      </c>
      <c r="H1451" s="525" t="s">
        <v>2052</v>
      </c>
      <c r="I1451" s="524" t="s">
        <v>2053</v>
      </c>
      <c r="J1451" s="571"/>
      <c r="K1451" s="571"/>
      <c r="L1451" s="570"/>
      <c r="M1451" s="521">
        <f t="shared" si="132"/>
        <v>0</v>
      </c>
    </row>
    <row r="1452" spans="2:13" ht="15.75" outlineLevel="4">
      <c r="B1452" s="529"/>
      <c r="E1452" s="528"/>
      <c r="F1452" s="527"/>
      <c r="G1452" s="526" t="str">
        <f t="shared" si="133"/>
        <v xml:space="preserve">D3030.90 </v>
      </c>
      <c r="H1452" s="525" t="s">
        <v>2054</v>
      </c>
      <c r="I1452" s="524" t="s">
        <v>2055</v>
      </c>
      <c r="J1452" s="571"/>
      <c r="K1452" s="571"/>
      <c r="L1452" s="570"/>
      <c r="M1452" s="521">
        <f t="shared" si="132"/>
        <v>0</v>
      </c>
    </row>
    <row r="1453" spans="2:13" ht="28.5" outlineLevel="4">
      <c r="B1453" s="529"/>
      <c r="E1453" s="528"/>
      <c r="F1453" s="527"/>
      <c r="G1453" s="526" t="str">
        <f t="shared" si="133"/>
        <v xml:space="preserve">D3030.90 </v>
      </c>
      <c r="H1453" s="525" t="s">
        <v>2056</v>
      </c>
      <c r="I1453" s="524" t="s">
        <v>2057</v>
      </c>
      <c r="J1453" s="571"/>
      <c r="K1453" s="571"/>
      <c r="L1453" s="570"/>
      <c r="M1453" s="521">
        <f t="shared" si="132"/>
        <v>0</v>
      </c>
    </row>
    <row r="1454" spans="2:13" ht="15.75" outlineLevel="4">
      <c r="B1454" s="529"/>
      <c r="E1454" s="528"/>
      <c r="F1454" s="527"/>
      <c r="G1454" s="526" t="str">
        <f t="shared" si="133"/>
        <v xml:space="preserve">D3030.90 </v>
      </c>
      <c r="H1454" s="530" t="s">
        <v>105</v>
      </c>
      <c r="I1454" s="524" t="s">
        <v>2058</v>
      </c>
      <c r="J1454" s="571"/>
      <c r="K1454" s="571"/>
      <c r="L1454" s="570"/>
      <c r="M1454" s="521">
        <f t="shared" si="132"/>
        <v>0</v>
      </c>
    </row>
    <row r="1455" spans="2:13" ht="15.75" outlineLevel="4">
      <c r="B1455" s="529"/>
      <c r="E1455" s="528"/>
      <c r="F1455" s="527"/>
      <c r="G1455" s="526" t="str">
        <f t="shared" si="133"/>
        <v xml:space="preserve">D3030.90 </v>
      </c>
      <c r="H1455" s="530" t="s">
        <v>2059</v>
      </c>
      <c r="I1455" s="524" t="s">
        <v>2060</v>
      </c>
      <c r="J1455" s="571"/>
      <c r="K1455" s="571"/>
      <c r="L1455" s="570"/>
      <c r="M1455" s="521">
        <f t="shared" si="132"/>
        <v>0</v>
      </c>
    </row>
    <row r="1456" spans="2:13" s="553" customFormat="1" ht="17.25" customHeight="1" outlineLevel="2">
      <c r="B1456" s="561"/>
      <c r="C1456" s="560"/>
      <c r="D1456" s="560" t="s">
        <v>2111</v>
      </c>
      <c r="E1456" s="560" t="s">
        <v>2112</v>
      </c>
      <c r="F1456" s="560"/>
      <c r="G1456" s="559"/>
      <c r="H1456" s="558" t="s">
        <v>85</v>
      </c>
      <c r="I1456" s="557" t="s">
        <v>85</v>
      </c>
      <c r="J1456" s="556"/>
      <c r="K1456" s="556"/>
      <c r="L1456" s="555" t="str">
        <f>IF(J1456&lt;&gt;0,SUMIF(E:E,"D3050*",M:M)/J1456,"")</f>
        <v/>
      </c>
      <c r="M1456" s="554">
        <f>IF(J1456="",SUMIF(E:E,"D3050*",M:M),L1456*J1456)</f>
        <v>0</v>
      </c>
    </row>
    <row r="1457" spans="2:13" ht="15.75" outlineLevel="3">
      <c r="B1457" s="529"/>
      <c r="E1457" s="538" t="s">
        <v>2113</v>
      </c>
      <c r="F1457" s="537" t="s">
        <v>2114</v>
      </c>
      <c r="G1457" s="536"/>
      <c r="H1457" s="535" t="s">
        <v>85</v>
      </c>
      <c r="I1457" s="534" t="s">
        <v>85</v>
      </c>
      <c r="J1457" s="533"/>
      <c r="K1457" s="533"/>
      <c r="L1457" s="532" t="str">
        <f>IF(J1457&lt;&gt;0,SUMIF(G:G,E1457,M:M)/J1457,"")</f>
        <v/>
      </c>
      <c r="M1457" s="531">
        <f>IF(J1457="",SUMIF(G:G,E1457,M:M),J1457*L1457)</f>
        <v>0</v>
      </c>
    </row>
    <row r="1458" spans="2:13" ht="28.5" outlineLevel="4">
      <c r="B1458" s="529"/>
      <c r="E1458" s="547"/>
      <c r="F1458" s="546"/>
      <c r="G1458" s="545" t="str">
        <f>E1457</f>
        <v xml:space="preserve">D3050.10 </v>
      </c>
      <c r="H1458" s="544" t="s">
        <v>2115</v>
      </c>
      <c r="I1458" s="543" t="s">
        <v>2116</v>
      </c>
      <c r="J1458" s="552"/>
      <c r="K1458" s="552"/>
      <c r="L1458" s="551"/>
      <c r="M1458" s="540">
        <f t="shared" ref="M1458:M1473" si="134">J1458*L1458</f>
        <v>0</v>
      </c>
    </row>
    <row r="1459" spans="2:13" ht="42.75" outlineLevel="4">
      <c r="B1459" s="529"/>
      <c r="E1459" s="547"/>
      <c r="F1459" s="546"/>
      <c r="G1459" s="545" t="str">
        <f t="shared" ref="G1459:G1473" si="135">G1458</f>
        <v xml:space="preserve">D3050.10 </v>
      </c>
      <c r="H1459" s="550" t="s">
        <v>2117</v>
      </c>
      <c r="I1459" s="543" t="s">
        <v>2116</v>
      </c>
      <c r="J1459" s="552"/>
      <c r="K1459" s="552"/>
      <c r="L1459" s="551"/>
      <c r="M1459" s="540">
        <f t="shared" si="134"/>
        <v>0</v>
      </c>
    </row>
    <row r="1460" spans="2:13" ht="28.5" outlineLevel="4">
      <c r="B1460" s="529"/>
      <c r="E1460" s="547"/>
      <c r="F1460" s="546"/>
      <c r="G1460" s="545" t="str">
        <f t="shared" si="135"/>
        <v xml:space="preserve">D3050.10 </v>
      </c>
      <c r="H1460" s="550" t="s">
        <v>2118</v>
      </c>
      <c r="I1460" s="543" t="s">
        <v>2116</v>
      </c>
      <c r="J1460" s="552"/>
      <c r="K1460" s="552"/>
      <c r="L1460" s="551"/>
      <c r="M1460" s="540">
        <f t="shared" si="134"/>
        <v>0</v>
      </c>
    </row>
    <row r="1461" spans="2:13" ht="28.5" outlineLevel="4">
      <c r="B1461" s="529"/>
      <c r="E1461" s="547"/>
      <c r="F1461" s="546"/>
      <c r="G1461" s="545" t="str">
        <f t="shared" si="135"/>
        <v xml:space="preserve">D3050.10 </v>
      </c>
      <c r="H1461" s="550" t="s">
        <v>2119</v>
      </c>
      <c r="I1461" s="543" t="s">
        <v>2116</v>
      </c>
      <c r="J1461" s="552"/>
      <c r="K1461" s="552"/>
      <c r="L1461" s="551"/>
      <c r="M1461" s="540">
        <f t="shared" si="134"/>
        <v>0</v>
      </c>
    </row>
    <row r="1462" spans="2:13" ht="28.5" outlineLevel="4">
      <c r="B1462" s="529"/>
      <c r="E1462" s="547"/>
      <c r="F1462" s="546"/>
      <c r="G1462" s="545" t="str">
        <f t="shared" si="135"/>
        <v xml:space="preserve">D3050.10 </v>
      </c>
      <c r="H1462" s="550" t="s">
        <v>2120</v>
      </c>
      <c r="I1462" s="543" t="s">
        <v>85</v>
      </c>
      <c r="J1462" s="552"/>
      <c r="K1462" s="552"/>
      <c r="L1462" s="551"/>
      <c r="M1462" s="540">
        <f t="shared" si="134"/>
        <v>0</v>
      </c>
    </row>
    <row r="1463" spans="2:13" ht="42.75" outlineLevel="4">
      <c r="B1463" s="529"/>
      <c r="E1463" s="547"/>
      <c r="F1463" s="546"/>
      <c r="G1463" s="545" t="str">
        <f t="shared" si="135"/>
        <v xml:space="preserve">D3050.10 </v>
      </c>
      <c r="H1463" s="550" t="s">
        <v>2121</v>
      </c>
      <c r="I1463" s="543" t="s">
        <v>2116</v>
      </c>
      <c r="J1463" s="552"/>
      <c r="K1463" s="552"/>
      <c r="L1463" s="551"/>
      <c r="M1463" s="540">
        <f t="shared" si="134"/>
        <v>0</v>
      </c>
    </row>
    <row r="1464" spans="2:13" ht="42.75" outlineLevel="4">
      <c r="B1464" s="529"/>
      <c r="E1464" s="547"/>
      <c r="F1464" s="546"/>
      <c r="G1464" s="545" t="str">
        <f t="shared" si="135"/>
        <v xml:space="preserve">D3050.10 </v>
      </c>
      <c r="H1464" s="550" t="s">
        <v>2122</v>
      </c>
      <c r="I1464" s="543" t="s">
        <v>2116</v>
      </c>
      <c r="J1464" s="552"/>
      <c r="K1464" s="552"/>
      <c r="L1464" s="551"/>
      <c r="M1464" s="540">
        <f t="shared" si="134"/>
        <v>0</v>
      </c>
    </row>
    <row r="1465" spans="2:13" ht="28.5" outlineLevel="4">
      <c r="B1465" s="529"/>
      <c r="E1465" s="547"/>
      <c r="F1465" s="546"/>
      <c r="G1465" s="545" t="str">
        <f t="shared" si="135"/>
        <v xml:space="preserve">D3050.10 </v>
      </c>
      <c r="H1465" s="550" t="s">
        <v>2123</v>
      </c>
      <c r="I1465" s="543" t="s">
        <v>2116</v>
      </c>
      <c r="J1465" s="552"/>
      <c r="K1465" s="552"/>
      <c r="L1465" s="551"/>
      <c r="M1465" s="540">
        <f t="shared" si="134"/>
        <v>0</v>
      </c>
    </row>
    <row r="1466" spans="2:13" ht="28.5" outlineLevel="4">
      <c r="B1466" s="529"/>
      <c r="E1466" s="547"/>
      <c r="F1466" s="546"/>
      <c r="G1466" s="545" t="str">
        <f t="shared" si="135"/>
        <v xml:space="preserve">D3050.10 </v>
      </c>
      <c r="H1466" s="550" t="s">
        <v>2124</v>
      </c>
      <c r="I1466" s="543" t="s">
        <v>2116</v>
      </c>
      <c r="J1466" s="552"/>
      <c r="K1466" s="552"/>
      <c r="L1466" s="551"/>
      <c r="M1466" s="540">
        <f t="shared" si="134"/>
        <v>0</v>
      </c>
    </row>
    <row r="1467" spans="2:13" ht="28.5" outlineLevel="4">
      <c r="B1467" s="529"/>
      <c r="E1467" s="547"/>
      <c r="F1467" s="546"/>
      <c r="G1467" s="545" t="str">
        <f t="shared" si="135"/>
        <v xml:space="preserve">D3050.10 </v>
      </c>
      <c r="H1467" s="550" t="s">
        <v>2125</v>
      </c>
      <c r="I1467" s="543" t="s">
        <v>2116</v>
      </c>
      <c r="J1467" s="552"/>
      <c r="K1467" s="552"/>
      <c r="L1467" s="551"/>
      <c r="M1467" s="540">
        <f t="shared" si="134"/>
        <v>0</v>
      </c>
    </row>
    <row r="1468" spans="2:13" ht="15.75" outlineLevel="4">
      <c r="B1468" s="529"/>
      <c r="E1468" s="547"/>
      <c r="F1468" s="546"/>
      <c r="G1468" s="545" t="str">
        <f t="shared" si="135"/>
        <v xml:space="preserve">D3050.10 </v>
      </c>
      <c r="H1468" s="550" t="s">
        <v>2126</v>
      </c>
      <c r="I1468" s="543" t="s">
        <v>2116</v>
      </c>
      <c r="J1468" s="552"/>
      <c r="K1468" s="552"/>
      <c r="L1468" s="551"/>
      <c r="M1468" s="540">
        <f t="shared" si="134"/>
        <v>0</v>
      </c>
    </row>
    <row r="1469" spans="2:13" ht="15.75" outlineLevel="4">
      <c r="B1469" s="529"/>
      <c r="E1469" s="547"/>
      <c r="F1469" s="546"/>
      <c r="G1469" s="545" t="str">
        <f t="shared" si="135"/>
        <v xml:space="preserve">D3050.10 </v>
      </c>
      <c r="H1469" s="550" t="s">
        <v>2127</v>
      </c>
      <c r="I1469" s="543" t="s">
        <v>2116</v>
      </c>
      <c r="J1469" s="552"/>
      <c r="K1469" s="552"/>
      <c r="L1469" s="551"/>
      <c r="M1469" s="540">
        <f t="shared" si="134"/>
        <v>0</v>
      </c>
    </row>
    <row r="1470" spans="2:13" ht="15.75" outlineLevel="4">
      <c r="B1470" s="529"/>
      <c r="E1470" s="547"/>
      <c r="F1470" s="546"/>
      <c r="G1470" s="545" t="str">
        <f t="shared" si="135"/>
        <v xml:space="preserve">D3050.10 </v>
      </c>
      <c r="H1470" s="544" t="s">
        <v>2128</v>
      </c>
      <c r="I1470" s="543" t="s">
        <v>85</v>
      </c>
      <c r="J1470" s="552"/>
      <c r="K1470" s="552"/>
      <c r="L1470" s="551"/>
      <c r="M1470" s="540">
        <f t="shared" si="134"/>
        <v>0</v>
      </c>
    </row>
    <row r="1471" spans="2:13" ht="15.75" outlineLevel="4">
      <c r="B1471" s="529"/>
      <c r="E1471" s="547"/>
      <c r="F1471" s="546"/>
      <c r="G1471" s="545" t="str">
        <f t="shared" si="135"/>
        <v xml:space="preserve">D3050.10 </v>
      </c>
      <c r="H1471" s="550" t="s">
        <v>2129</v>
      </c>
      <c r="I1471" s="543" t="s">
        <v>2130</v>
      </c>
      <c r="J1471" s="552"/>
      <c r="K1471" s="552"/>
      <c r="L1471" s="551"/>
      <c r="M1471" s="540">
        <f t="shared" si="134"/>
        <v>0</v>
      </c>
    </row>
    <row r="1472" spans="2:13" ht="15.75" outlineLevel="4">
      <c r="B1472" s="529"/>
      <c r="E1472" s="547"/>
      <c r="F1472" s="546"/>
      <c r="G1472" s="545" t="str">
        <f t="shared" si="135"/>
        <v xml:space="preserve">D3050.10 </v>
      </c>
      <c r="H1472" s="550" t="s">
        <v>2131</v>
      </c>
      <c r="I1472" s="543" t="s">
        <v>2132</v>
      </c>
      <c r="J1472" s="552"/>
      <c r="K1472" s="552"/>
      <c r="L1472" s="551"/>
      <c r="M1472" s="540">
        <f t="shared" si="134"/>
        <v>0</v>
      </c>
    </row>
    <row r="1473" spans="2:13" ht="15.75" outlineLevel="4">
      <c r="B1473" s="529"/>
      <c r="E1473" s="547"/>
      <c r="F1473" s="546"/>
      <c r="G1473" s="545" t="str">
        <f t="shared" si="135"/>
        <v xml:space="preserve">D3050.10 </v>
      </c>
      <c r="H1473" s="544" t="s">
        <v>2133</v>
      </c>
      <c r="I1473" s="543" t="s">
        <v>2134</v>
      </c>
      <c r="J1473" s="552"/>
      <c r="K1473" s="552"/>
      <c r="L1473" s="551"/>
      <c r="M1473" s="540">
        <f t="shared" si="134"/>
        <v>0</v>
      </c>
    </row>
    <row r="1474" spans="2:13" ht="15.75" outlineLevel="3">
      <c r="B1474" s="529"/>
      <c r="E1474" s="538" t="s">
        <v>2135</v>
      </c>
      <c r="F1474" s="537" t="s">
        <v>2136</v>
      </c>
      <c r="G1474" s="536"/>
      <c r="H1474" s="535" t="s">
        <v>85</v>
      </c>
      <c r="I1474" s="534" t="s">
        <v>85</v>
      </c>
      <c r="J1474" s="533"/>
      <c r="K1474" s="533"/>
      <c r="L1474" s="532" t="str">
        <f>IF(J1474&lt;&gt;0,SUMIF(G:G,E1474,M:M)/J1474,"")</f>
        <v/>
      </c>
      <c r="M1474" s="531">
        <f>IF(J1474="",SUMIF(G:G,E1474,M:M),J1474*L1474)</f>
        <v>0</v>
      </c>
    </row>
    <row r="1475" spans="2:13" ht="28.5" outlineLevel="4">
      <c r="B1475" s="529"/>
      <c r="E1475" s="547"/>
      <c r="F1475" s="546"/>
      <c r="G1475" s="545" t="str">
        <f>E1474</f>
        <v xml:space="preserve">D3050.30 </v>
      </c>
      <c r="H1475" s="544" t="s">
        <v>2137</v>
      </c>
      <c r="I1475" s="543" t="s">
        <v>2116</v>
      </c>
      <c r="J1475" s="552"/>
      <c r="K1475" s="552"/>
      <c r="L1475" s="551"/>
      <c r="M1475" s="540">
        <f t="shared" ref="M1475:M1484" si="136">J1475*L1475</f>
        <v>0</v>
      </c>
    </row>
    <row r="1476" spans="2:13" ht="28.5" outlineLevel="4">
      <c r="B1476" s="529"/>
      <c r="E1476" s="547"/>
      <c r="F1476" s="546"/>
      <c r="G1476" s="545" t="str">
        <f t="shared" ref="G1476:G1484" si="137">G1475</f>
        <v xml:space="preserve">D3050.30 </v>
      </c>
      <c r="H1476" s="550" t="s">
        <v>2138</v>
      </c>
      <c r="I1476" s="543" t="s">
        <v>2116</v>
      </c>
      <c r="J1476" s="552"/>
      <c r="K1476" s="552"/>
      <c r="L1476" s="551"/>
      <c r="M1476" s="540">
        <f t="shared" si="136"/>
        <v>0</v>
      </c>
    </row>
    <row r="1477" spans="2:13" ht="28.5" outlineLevel="4">
      <c r="B1477" s="529"/>
      <c r="E1477" s="547"/>
      <c r="F1477" s="546"/>
      <c r="G1477" s="545" t="str">
        <f t="shared" si="137"/>
        <v xml:space="preserve">D3050.30 </v>
      </c>
      <c r="H1477" s="550" t="s">
        <v>2139</v>
      </c>
      <c r="I1477" s="543" t="s">
        <v>2116</v>
      </c>
      <c r="J1477" s="552"/>
      <c r="K1477" s="552"/>
      <c r="L1477" s="551"/>
      <c r="M1477" s="540">
        <f t="shared" si="136"/>
        <v>0</v>
      </c>
    </row>
    <row r="1478" spans="2:13" ht="28.5" outlineLevel="4">
      <c r="B1478" s="529"/>
      <c r="E1478" s="547"/>
      <c r="F1478" s="546"/>
      <c r="G1478" s="545" t="str">
        <f t="shared" si="137"/>
        <v xml:space="preserve">D3050.30 </v>
      </c>
      <c r="H1478" s="550" t="s">
        <v>2140</v>
      </c>
      <c r="I1478" s="543" t="s">
        <v>2116</v>
      </c>
      <c r="J1478" s="552"/>
      <c r="K1478" s="552"/>
      <c r="L1478" s="551"/>
      <c r="M1478" s="540">
        <f t="shared" si="136"/>
        <v>0</v>
      </c>
    </row>
    <row r="1479" spans="2:13" ht="28.5" outlineLevel="4">
      <c r="B1479" s="529"/>
      <c r="E1479" s="547"/>
      <c r="F1479" s="546"/>
      <c r="G1479" s="545" t="str">
        <f t="shared" si="137"/>
        <v xml:space="preserve">D3050.30 </v>
      </c>
      <c r="H1479" s="550" t="s">
        <v>2123</v>
      </c>
      <c r="I1479" s="543" t="s">
        <v>2116</v>
      </c>
      <c r="J1479" s="552"/>
      <c r="K1479" s="552"/>
      <c r="L1479" s="551"/>
      <c r="M1479" s="540">
        <f t="shared" si="136"/>
        <v>0</v>
      </c>
    </row>
    <row r="1480" spans="2:13" ht="28.5" outlineLevel="4">
      <c r="B1480" s="529"/>
      <c r="E1480" s="547"/>
      <c r="F1480" s="546"/>
      <c r="G1480" s="545" t="str">
        <f t="shared" si="137"/>
        <v xml:space="preserve">D3050.30 </v>
      </c>
      <c r="H1480" s="550" t="s">
        <v>2141</v>
      </c>
      <c r="I1480" s="543" t="s">
        <v>2116</v>
      </c>
      <c r="J1480" s="552"/>
      <c r="K1480" s="552"/>
      <c r="L1480" s="551"/>
      <c r="M1480" s="540">
        <f t="shared" si="136"/>
        <v>0</v>
      </c>
    </row>
    <row r="1481" spans="2:13" ht="15.75" outlineLevel="4">
      <c r="B1481" s="529"/>
      <c r="E1481" s="547"/>
      <c r="F1481" s="546"/>
      <c r="G1481" s="545" t="str">
        <f t="shared" si="137"/>
        <v xml:space="preserve">D3050.30 </v>
      </c>
      <c r="H1481" s="544" t="s">
        <v>2142</v>
      </c>
      <c r="I1481" s="543" t="s">
        <v>85</v>
      </c>
      <c r="J1481" s="552"/>
      <c r="K1481" s="552"/>
      <c r="L1481" s="551"/>
      <c r="M1481" s="540">
        <f t="shared" si="136"/>
        <v>0</v>
      </c>
    </row>
    <row r="1482" spans="2:13" ht="15.75" outlineLevel="4">
      <c r="B1482" s="529"/>
      <c r="E1482" s="547"/>
      <c r="F1482" s="546"/>
      <c r="G1482" s="545" t="str">
        <f t="shared" si="137"/>
        <v xml:space="preserve">D3050.30 </v>
      </c>
      <c r="H1482" s="550" t="s">
        <v>2143</v>
      </c>
      <c r="I1482" s="543" t="s">
        <v>2144</v>
      </c>
      <c r="J1482" s="552"/>
      <c r="K1482" s="552"/>
      <c r="L1482" s="551"/>
      <c r="M1482" s="540">
        <f t="shared" si="136"/>
        <v>0</v>
      </c>
    </row>
    <row r="1483" spans="2:13" ht="15.75" outlineLevel="4">
      <c r="B1483" s="529"/>
      <c r="E1483" s="547"/>
      <c r="F1483" s="546"/>
      <c r="G1483" s="545" t="str">
        <f t="shared" si="137"/>
        <v xml:space="preserve">D3050.30 </v>
      </c>
      <c r="H1483" s="550" t="s">
        <v>2145</v>
      </c>
      <c r="I1483" s="543" t="s">
        <v>2146</v>
      </c>
      <c r="J1483" s="552"/>
      <c r="K1483" s="552"/>
      <c r="L1483" s="551"/>
      <c r="M1483" s="540">
        <f t="shared" si="136"/>
        <v>0</v>
      </c>
    </row>
    <row r="1484" spans="2:13" ht="15.75" outlineLevel="4">
      <c r="B1484" s="529"/>
      <c r="E1484" s="547"/>
      <c r="F1484" s="546"/>
      <c r="G1484" s="545" t="str">
        <f t="shared" si="137"/>
        <v xml:space="preserve">D3050.30 </v>
      </c>
      <c r="H1484" s="544" t="s">
        <v>2147</v>
      </c>
      <c r="I1484" s="543" t="s">
        <v>2148</v>
      </c>
      <c r="J1484" s="552"/>
      <c r="K1484" s="552"/>
      <c r="L1484" s="551"/>
      <c r="M1484" s="540">
        <f t="shared" si="136"/>
        <v>0</v>
      </c>
    </row>
    <row r="1485" spans="2:13" ht="15.75" outlineLevel="3">
      <c r="B1485" s="529"/>
      <c r="E1485" s="538" t="s">
        <v>2149</v>
      </c>
      <c r="F1485" s="537" t="s">
        <v>2150</v>
      </c>
      <c r="G1485" s="536"/>
      <c r="H1485" s="535" t="s">
        <v>85</v>
      </c>
      <c r="I1485" s="534" t="s">
        <v>85</v>
      </c>
      <c r="J1485" s="533"/>
      <c r="K1485" s="533"/>
      <c r="L1485" s="532" t="str">
        <f>IF(J1485&lt;&gt;0,SUMIF(G:G,E1485,M:M)/J1485,"")</f>
        <v/>
      </c>
      <c r="M1485" s="531">
        <f>IF(J1485="",SUMIF(G:G,E1485,M:M),J1485*L1485)</f>
        <v>0</v>
      </c>
    </row>
    <row r="1486" spans="2:13" ht="28.5" outlineLevel="4">
      <c r="B1486" s="529"/>
      <c r="E1486" s="547"/>
      <c r="F1486" s="546"/>
      <c r="G1486" s="545" t="str">
        <f>E1485</f>
        <v xml:space="preserve">D3050.50 </v>
      </c>
      <c r="H1486" s="544" t="s">
        <v>2151</v>
      </c>
      <c r="I1486" s="543" t="s">
        <v>2116</v>
      </c>
      <c r="J1486" s="552"/>
      <c r="K1486" s="552"/>
      <c r="L1486" s="551"/>
      <c r="M1486" s="540">
        <f t="shared" ref="M1486:M1507" si="138">J1486*L1486</f>
        <v>0</v>
      </c>
    </row>
    <row r="1487" spans="2:13" ht="28.5" outlineLevel="4">
      <c r="B1487" s="529"/>
      <c r="E1487" s="547"/>
      <c r="F1487" s="546"/>
      <c r="G1487" s="545" t="str">
        <f t="shared" ref="G1487:G1507" si="139">G1486</f>
        <v xml:space="preserve">D3050.50 </v>
      </c>
      <c r="H1487" s="550" t="s">
        <v>727</v>
      </c>
      <c r="I1487" s="543" t="s">
        <v>2116</v>
      </c>
      <c r="J1487" s="552"/>
      <c r="K1487" s="552"/>
      <c r="L1487" s="551"/>
      <c r="M1487" s="540">
        <f t="shared" si="138"/>
        <v>0</v>
      </c>
    </row>
    <row r="1488" spans="2:13" ht="28.5" outlineLevel="4">
      <c r="B1488" s="529"/>
      <c r="E1488" s="547"/>
      <c r="F1488" s="546"/>
      <c r="G1488" s="545" t="str">
        <f t="shared" si="139"/>
        <v xml:space="preserve">D3050.50 </v>
      </c>
      <c r="H1488" s="550" t="s">
        <v>2152</v>
      </c>
      <c r="I1488" s="543" t="s">
        <v>2116</v>
      </c>
      <c r="J1488" s="552"/>
      <c r="K1488" s="552"/>
      <c r="L1488" s="551"/>
      <c r="M1488" s="540">
        <f t="shared" si="138"/>
        <v>0</v>
      </c>
    </row>
    <row r="1489" spans="2:13" ht="28.5" outlineLevel="4">
      <c r="B1489" s="529"/>
      <c r="E1489" s="547"/>
      <c r="F1489" s="546"/>
      <c r="G1489" s="545" t="str">
        <f t="shared" si="139"/>
        <v xml:space="preserve">D3050.50 </v>
      </c>
      <c r="H1489" s="550" t="s">
        <v>2153</v>
      </c>
      <c r="I1489" s="543" t="s">
        <v>2116</v>
      </c>
      <c r="J1489" s="552"/>
      <c r="K1489" s="552"/>
      <c r="L1489" s="551"/>
      <c r="M1489" s="540">
        <f t="shared" si="138"/>
        <v>0</v>
      </c>
    </row>
    <row r="1490" spans="2:13" ht="28.5" outlineLevel="4">
      <c r="B1490" s="529"/>
      <c r="E1490" s="547"/>
      <c r="F1490" s="546"/>
      <c r="G1490" s="545" t="str">
        <f t="shared" si="139"/>
        <v xml:space="preserve">D3050.50 </v>
      </c>
      <c r="H1490" s="550" t="s">
        <v>2154</v>
      </c>
      <c r="I1490" s="543" t="s">
        <v>2116</v>
      </c>
      <c r="J1490" s="552"/>
      <c r="K1490" s="552"/>
      <c r="L1490" s="551"/>
      <c r="M1490" s="540">
        <f t="shared" si="138"/>
        <v>0</v>
      </c>
    </row>
    <row r="1491" spans="2:13" ht="15.75" outlineLevel="4">
      <c r="B1491" s="529"/>
      <c r="E1491" s="547"/>
      <c r="F1491" s="546"/>
      <c r="G1491" s="545" t="str">
        <f t="shared" si="139"/>
        <v xml:space="preserve">D3050.50 </v>
      </c>
      <c r="H1491" s="550" t="s">
        <v>2155</v>
      </c>
      <c r="I1491" s="543" t="s">
        <v>2116</v>
      </c>
      <c r="J1491" s="552"/>
      <c r="K1491" s="552"/>
      <c r="L1491" s="551"/>
      <c r="M1491" s="540">
        <f t="shared" si="138"/>
        <v>0</v>
      </c>
    </row>
    <row r="1492" spans="2:13" ht="15.75" outlineLevel="4">
      <c r="B1492" s="529"/>
      <c r="E1492" s="547"/>
      <c r="F1492" s="546"/>
      <c r="G1492" s="545" t="str">
        <f t="shared" si="139"/>
        <v xml:space="preserve">D3050.50 </v>
      </c>
      <c r="H1492" s="544" t="s">
        <v>2156</v>
      </c>
      <c r="I1492" s="543" t="s">
        <v>85</v>
      </c>
      <c r="J1492" s="552"/>
      <c r="K1492" s="552"/>
      <c r="L1492" s="551"/>
      <c r="M1492" s="540">
        <f t="shared" si="138"/>
        <v>0</v>
      </c>
    </row>
    <row r="1493" spans="2:13" ht="28.5" outlineLevel="4">
      <c r="B1493" s="529"/>
      <c r="E1493" s="547"/>
      <c r="F1493" s="546"/>
      <c r="G1493" s="545" t="str">
        <f t="shared" si="139"/>
        <v xml:space="preserve">D3050.50 </v>
      </c>
      <c r="H1493" s="550" t="s">
        <v>2157</v>
      </c>
      <c r="I1493" s="543" t="s">
        <v>2158</v>
      </c>
      <c r="J1493" s="552"/>
      <c r="K1493" s="552"/>
      <c r="L1493" s="551"/>
      <c r="M1493" s="540">
        <f t="shared" si="138"/>
        <v>0</v>
      </c>
    </row>
    <row r="1494" spans="2:13" ht="28.5" outlineLevel="4">
      <c r="B1494" s="529"/>
      <c r="E1494" s="547"/>
      <c r="F1494" s="546"/>
      <c r="G1494" s="545" t="str">
        <f t="shared" si="139"/>
        <v xml:space="preserve">D3050.50 </v>
      </c>
      <c r="H1494" s="550" t="s">
        <v>2159</v>
      </c>
      <c r="I1494" s="543" t="s">
        <v>2160</v>
      </c>
      <c r="J1494" s="552"/>
      <c r="K1494" s="552"/>
      <c r="L1494" s="551"/>
      <c r="M1494" s="540">
        <f t="shared" si="138"/>
        <v>0</v>
      </c>
    </row>
    <row r="1495" spans="2:13" ht="28.5" outlineLevel="4">
      <c r="B1495" s="529"/>
      <c r="E1495" s="547"/>
      <c r="F1495" s="546"/>
      <c r="G1495" s="545" t="str">
        <f t="shared" si="139"/>
        <v xml:space="preserve">D3050.50 </v>
      </c>
      <c r="H1495" s="550" t="s">
        <v>2161</v>
      </c>
      <c r="I1495" s="543" t="s">
        <v>2162</v>
      </c>
      <c r="J1495" s="552"/>
      <c r="K1495" s="552"/>
      <c r="L1495" s="551"/>
      <c r="M1495" s="540">
        <f t="shared" si="138"/>
        <v>0</v>
      </c>
    </row>
    <row r="1496" spans="2:13" ht="15.75" outlineLevel="4">
      <c r="B1496" s="529"/>
      <c r="E1496" s="547"/>
      <c r="F1496" s="546"/>
      <c r="G1496" s="545" t="str">
        <f t="shared" si="139"/>
        <v xml:space="preserve">D3050.50 </v>
      </c>
      <c r="H1496" s="544" t="s">
        <v>2163</v>
      </c>
      <c r="I1496" s="543" t="s">
        <v>2164</v>
      </c>
      <c r="J1496" s="552"/>
      <c r="K1496" s="552"/>
      <c r="L1496" s="551"/>
      <c r="M1496" s="540">
        <f t="shared" si="138"/>
        <v>0</v>
      </c>
    </row>
    <row r="1497" spans="2:13" ht="15.75" outlineLevel="4">
      <c r="B1497" s="529"/>
      <c r="E1497" s="547"/>
      <c r="F1497" s="546"/>
      <c r="G1497" s="545" t="str">
        <f t="shared" si="139"/>
        <v xml:space="preserve">D3050.50 </v>
      </c>
      <c r="H1497" s="550" t="s">
        <v>2165</v>
      </c>
      <c r="I1497" s="543" t="s">
        <v>2166</v>
      </c>
      <c r="J1497" s="552"/>
      <c r="K1497" s="552"/>
      <c r="L1497" s="551"/>
      <c r="M1497" s="540">
        <f t="shared" si="138"/>
        <v>0</v>
      </c>
    </row>
    <row r="1498" spans="2:13" ht="15.75" outlineLevel="4">
      <c r="B1498" s="529"/>
      <c r="E1498" s="547"/>
      <c r="F1498" s="546"/>
      <c r="G1498" s="545" t="str">
        <f t="shared" si="139"/>
        <v xml:space="preserve">D3050.50 </v>
      </c>
      <c r="H1498" s="550" t="s">
        <v>2167</v>
      </c>
      <c r="I1498" s="543" t="s">
        <v>2168</v>
      </c>
      <c r="J1498" s="552"/>
      <c r="K1498" s="552"/>
      <c r="L1498" s="551"/>
      <c r="M1498" s="540">
        <f t="shared" si="138"/>
        <v>0</v>
      </c>
    </row>
    <row r="1499" spans="2:13" ht="15.75" outlineLevel="4">
      <c r="B1499" s="529"/>
      <c r="E1499" s="547"/>
      <c r="F1499" s="546"/>
      <c r="G1499" s="545" t="str">
        <f t="shared" si="139"/>
        <v xml:space="preserve">D3050.50 </v>
      </c>
      <c r="H1499" s="550" t="s">
        <v>2169</v>
      </c>
      <c r="I1499" s="543" t="s">
        <v>2170</v>
      </c>
      <c r="J1499" s="552"/>
      <c r="K1499" s="552"/>
      <c r="L1499" s="551"/>
      <c r="M1499" s="540">
        <f t="shared" si="138"/>
        <v>0</v>
      </c>
    </row>
    <row r="1500" spans="2:13" ht="15.75" outlineLevel="4">
      <c r="B1500" s="529"/>
      <c r="E1500" s="547"/>
      <c r="F1500" s="546"/>
      <c r="G1500" s="545" t="str">
        <f t="shared" si="139"/>
        <v xml:space="preserve">D3050.50 </v>
      </c>
      <c r="H1500" s="550" t="s">
        <v>2171</v>
      </c>
      <c r="I1500" s="543" t="s">
        <v>2172</v>
      </c>
      <c r="J1500" s="552"/>
      <c r="K1500" s="552"/>
      <c r="L1500" s="551"/>
      <c r="M1500" s="540">
        <f t="shared" si="138"/>
        <v>0</v>
      </c>
    </row>
    <row r="1501" spans="2:13" ht="15.75" outlineLevel="4">
      <c r="B1501" s="529"/>
      <c r="E1501" s="547"/>
      <c r="F1501" s="546"/>
      <c r="G1501" s="545" t="str">
        <f t="shared" si="139"/>
        <v xml:space="preserve">D3050.50 </v>
      </c>
      <c r="H1501" s="550" t="s">
        <v>2173</v>
      </c>
      <c r="I1501" s="543" t="s">
        <v>2174</v>
      </c>
      <c r="J1501" s="552"/>
      <c r="K1501" s="552"/>
      <c r="L1501" s="551"/>
      <c r="M1501" s="540">
        <f t="shared" si="138"/>
        <v>0</v>
      </c>
    </row>
    <row r="1502" spans="2:13" ht="15.75" outlineLevel="4">
      <c r="B1502" s="529"/>
      <c r="E1502" s="547"/>
      <c r="F1502" s="546"/>
      <c r="G1502" s="545" t="str">
        <f t="shared" si="139"/>
        <v xml:space="preserve">D3050.50 </v>
      </c>
      <c r="H1502" s="550" t="s">
        <v>2175</v>
      </c>
      <c r="I1502" s="543" t="s">
        <v>2176</v>
      </c>
      <c r="J1502" s="552"/>
      <c r="K1502" s="552"/>
      <c r="L1502" s="551"/>
      <c r="M1502" s="540">
        <f t="shared" si="138"/>
        <v>0</v>
      </c>
    </row>
    <row r="1503" spans="2:13" ht="15.75" outlineLevel="4">
      <c r="B1503" s="529"/>
      <c r="E1503" s="547"/>
      <c r="F1503" s="546"/>
      <c r="G1503" s="545" t="str">
        <f t="shared" si="139"/>
        <v xml:space="preserve">D3050.50 </v>
      </c>
      <c r="H1503" s="544" t="s">
        <v>2177</v>
      </c>
      <c r="I1503" s="543" t="s">
        <v>2178</v>
      </c>
      <c r="J1503" s="552"/>
      <c r="K1503" s="552"/>
      <c r="L1503" s="551"/>
      <c r="M1503" s="540">
        <f t="shared" si="138"/>
        <v>0</v>
      </c>
    </row>
    <row r="1504" spans="2:13" ht="15.75" outlineLevel="4">
      <c r="B1504" s="529"/>
      <c r="E1504" s="547"/>
      <c r="F1504" s="546"/>
      <c r="G1504" s="545" t="str">
        <f t="shared" si="139"/>
        <v xml:space="preserve">D3050.50 </v>
      </c>
      <c r="H1504" s="550" t="s">
        <v>2179</v>
      </c>
      <c r="I1504" s="543" t="s">
        <v>2180</v>
      </c>
      <c r="J1504" s="552"/>
      <c r="K1504" s="552"/>
      <c r="L1504" s="551"/>
      <c r="M1504" s="540">
        <f t="shared" si="138"/>
        <v>0</v>
      </c>
    </row>
    <row r="1505" spans="2:13" ht="15.75" outlineLevel="4">
      <c r="B1505" s="529"/>
      <c r="E1505" s="547"/>
      <c r="F1505" s="546"/>
      <c r="G1505" s="545" t="str">
        <f t="shared" si="139"/>
        <v xml:space="preserve">D3050.50 </v>
      </c>
      <c r="H1505" s="550" t="s">
        <v>2181</v>
      </c>
      <c r="I1505" s="543" t="s">
        <v>2182</v>
      </c>
      <c r="J1505" s="552"/>
      <c r="K1505" s="552"/>
      <c r="L1505" s="551"/>
      <c r="M1505" s="540">
        <f t="shared" si="138"/>
        <v>0</v>
      </c>
    </row>
    <row r="1506" spans="2:13" ht="15.75" outlineLevel="4">
      <c r="B1506" s="529"/>
      <c r="E1506" s="547"/>
      <c r="F1506" s="546"/>
      <c r="G1506" s="545" t="str">
        <f t="shared" si="139"/>
        <v xml:space="preserve">D3050.50 </v>
      </c>
      <c r="H1506" s="550" t="s">
        <v>2183</v>
      </c>
      <c r="I1506" s="543" t="s">
        <v>2184</v>
      </c>
      <c r="J1506" s="552"/>
      <c r="K1506" s="552"/>
      <c r="L1506" s="551"/>
      <c r="M1506" s="540">
        <f t="shared" si="138"/>
        <v>0</v>
      </c>
    </row>
    <row r="1507" spans="2:13" ht="15.75" outlineLevel="4">
      <c r="B1507" s="529"/>
      <c r="E1507" s="547"/>
      <c r="F1507" s="546"/>
      <c r="G1507" s="545" t="str">
        <f t="shared" si="139"/>
        <v xml:space="preserve">D3050.50 </v>
      </c>
      <c r="H1507" s="544" t="s">
        <v>2185</v>
      </c>
      <c r="I1507" s="543" t="s">
        <v>2186</v>
      </c>
      <c r="J1507" s="552"/>
      <c r="K1507" s="552"/>
      <c r="L1507" s="551"/>
      <c r="M1507" s="540">
        <f t="shared" si="138"/>
        <v>0</v>
      </c>
    </row>
    <row r="1508" spans="2:13" ht="15.75" outlineLevel="3">
      <c r="B1508" s="529"/>
      <c r="E1508" s="538" t="s">
        <v>2187</v>
      </c>
      <c r="F1508" s="537" t="s">
        <v>2188</v>
      </c>
      <c r="G1508" s="536"/>
      <c r="H1508" s="535" t="s">
        <v>85</v>
      </c>
      <c r="I1508" s="534" t="s">
        <v>85</v>
      </c>
      <c r="J1508" s="533"/>
      <c r="K1508" s="533"/>
      <c r="L1508" s="532" t="str">
        <f>IF(J1508&lt;&gt;0,SUMIF(G:G,E1508,M:M)/J1508,"")</f>
        <v/>
      </c>
      <c r="M1508" s="531">
        <f>IF(J1508="",SUMIF(G:G,E1508,M:M),J1508*L1508)</f>
        <v>0</v>
      </c>
    </row>
    <row r="1509" spans="2:13" ht="15.75" outlineLevel="4">
      <c r="B1509" s="529"/>
      <c r="E1509" s="528"/>
      <c r="F1509" s="527"/>
      <c r="G1509" s="526" t="str">
        <f>E1508</f>
        <v>D3050.90</v>
      </c>
      <c r="H1509" s="530" t="s">
        <v>1761</v>
      </c>
      <c r="I1509" s="524" t="s">
        <v>1762</v>
      </c>
      <c r="J1509" s="571"/>
      <c r="K1509" s="571"/>
      <c r="L1509" s="570"/>
      <c r="M1509" s="521">
        <f t="shared" ref="M1509:M1522" si="140">J1509*L1509</f>
        <v>0</v>
      </c>
    </row>
    <row r="1510" spans="2:13" ht="15.75" outlineLevel="4">
      <c r="B1510" s="529"/>
      <c r="E1510" s="528"/>
      <c r="F1510" s="527"/>
      <c r="G1510" s="526" t="str">
        <f t="shared" ref="G1510:G1522" si="141">G1509</f>
        <v>D3050.90</v>
      </c>
      <c r="H1510" s="530" t="s">
        <v>2044</v>
      </c>
      <c r="I1510" s="524" t="s">
        <v>2045</v>
      </c>
      <c r="J1510" s="571"/>
      <c r="K1510" s="571"/>
      <c r="L1510" s="570"/>
      <c r="M1510" s="521">
        <f t="shared" si="140"/>
        <v>0</v>
      </c>
    </row>
    <row r="1511" spans="2:13" ht="15.75" outlineLevel="4">
      <c r="B1511" s="529"/>
      <c r="E1511" s="528"/>
      <c r="F1511" s="527"/>
      <c r="G1511" s="526" t="str">
        <f t="shared" si="141"/>
        <v>D3050.90</v>
      </c>
      <c r="H1511" s="525" t="s">
        <v>1765</v>
      </c>
      <c r="I1511" s="524" t="s">
        <v>2189</v>
      </c>
      <c r="J1511" s="571"/>
      <c r="K1511" s="571"/>
      <c r="L1511" s="570"/>
      <c r="M1511" s="521">
        <f t="shared" si="140"/>
        <v>0</v>
      </c>
    </row>
    <row r="1512" spans="2:13" ht="15.75" outlineLevel="4">
      <c r="B1512" s="529"/>
      <c r="E1512" s="528"/>
      <c r="F1512" s="527"/>
      <c r="G1512" s="526" t="str">
        <f t="shared" si="141"/>
        <v>D3050.90</v>
      </c>
      <c r="H1512" s="525" t="s">
        <v>1767</v>
      </c>
      <c r="I1512" s="524" t="s">
        <v>2046</v>
      </c>
      <c r="J1512" s="571"/>
      <c r="K1512" s="571"/>
      <c r="L1512" s="570"/>
      <c r="M1512" s="521">
        <f t="shared" si="140"/>
        <v>0</v>
      </c>
    </row>
    <row r="1513" spans="2:13" ht="15.75" outlineLevel="4">
      <c r="B1513" s="529"/>
      <c r="E1513" s="528"/>
      <c r="F1513" s="527"/>
      <c r="G1513" s="526" t="str">
        <f t="shared" si="141"/>
        <v>D3050.90</v>
      </c>
      <c r="H1513" s="525" t="s">
        <v>2047</v>
      </c>
      <c r="I1513" s="524" t="s">
        <v>2048</v>
      </c>
      <c r="J1513" s="571"/>
      <c r="K1513" s="571"/>
      <c r="L1513" s="570"/>
      <c r="M1513" s="521">
        <f t="shared" si="140"/>
        <v>0</v>
      </c>
    </row>
    <row r="1514" spans="2:13" ht="15.75" outlineLevel="4">
      <c r="B1514" s="529"/>
      <c r="E1514" s="528"/>
      <c r="F1514" s="527"/>
      <c r="G1514" s="526" t="str">
        <f t="shared" si="141"/>
        <v>D3050.90</v>
      </c>
      <c r="H1514" s="525" t="s">
        <v>1771</v>
      </c>
      <c r="I1514" s="524" t="s">
        <v>2049</v>
      </c>
      <c r="J1514" s="571"/>
      <c r="K1514" s="571"/>
      <c r="L1514" s="570"/>
      <c r="M1514" s="521">
        <f t="shared" si="140"/>
        <v>0</v>
      </c>
    </row>
    <row r="1515" spans="2:13" ht="15.75" outlineLevel="4">
      <c r="B1515" s="529"/>
      <c r="E1515" s="528"/>
      <c r="F1515" s="527"/>
      <c r="G1515" s="526" t="str">
        <f t="shared" si="141"/>
        <v>D3050.90</v>
      </c>
      <c r="H1515" s="525" t="s">
        <v>1773</v>
      </c>
      <c r="I1515" s="524" t="s">
        <v>2190</v>
      </c>
      <c r="J1515" s="571"/>
      <c r="K1515" s="571"/>
      <c r="L1515" s="570"/>
      <c r="M1515" s="521">
        <f t="shared" si="140"/>
        <v>0</v>
      </c>
    </row>
    <row r="1516" spans="2:13" ht="15.75" outlineLevel="4">
      <c r="B1516" s="529"/>
      <c r="E1516" s="528"/>
      <c r="F1516" s="527"/>
      <c r="G1516" s="526" t="str">
        <f t="shared" si="141"/>
        <v>D3050.90</v>
      </c>
      <c r="H1516" s="525" t="s">
        <v>1775</v>
      </c>
      <c r="I1516" s="524" t="s">
        <v>2050</v>
      </c>
      <c r="J1516" s="571"/>
      <c r="K1516" s="571"/>
      <c r="L1516" s="570"/>
      <c r="M1516" s="521">
        <f t="shared" si="140"/>
        <v>0</v>
      </c>
    </row>
    <row r="1517" spans="2:13" ht="15.75" outlineLevel="4">
      <c r="B1517" s="529"/>
      <c r="E1517" s="528"/>
      <c r="F1517" s="527"/>
      <c r="G1517" s="526" t="str">
        <f t="shared" si="141"/>
        <v>D3050.90</v>
      </c>
      <c r="H1517" s="525" t="s">
        <v>1777</v>
      </c>
      <c r="I1517" s="524" t="s">
        <v>2051</v>
      </c>
      <c r="J1517" s="571"/>
      <c r="K1517" s="571"/>
      <c r="L1517" s="570"/>
      <c r="M1517" s="521">
        <f t="shared" si="140"/>
        <v>0</v>
      </c>
    </row>
    <row r="1518" spans="2:13" ht="15.75" outlineLevel="4">
      <c r="B1518" s="529"/>
      <c r="E1518" s="528"/>
      <c r="F1518" s="527"/>
      <c r="G1518" s="526" t="str">
        <f t="shared" si="141"/>
        <v>D3050.90</v>
      </c>
      <c r="H1518" s="525" t="s">
        <v>2052</v>
      </c>
      <c r="I1518" s="524" t="s">
        <v>2053</v>
      </c>
      <c r="J1518" s="571"/>
      <c r="K1518" s="571"/>
      <c r="L1518" s="570"/>
      <c r="M1518" s="521">
        <f t="shared" si="140"/>
        <v>0</v>
      </c>
    </row>
    <row r="1519" spans="2:13" ht="15.75" outlineLevel="4">
      <c r="B1519" s="529"/>
      <c r="E1519" s="528"/>
      <c r="F1519" s="527"/>
      <c r="G1519" s="526" t="str">
        <f t="shared" si="141"/>
        <v>D3050.90</v>
      </c>
      <c r="H1519" s="525" t="s">
        <v>2054</v>
      </c>
      <c r="I1519" s="524" t="s">
        <v>2055</v>
      </c>
      <c r="J1519" s="571"/>
      <c r="K1519" s="571"/>
      <c r="L1519" s="570"/>
      <c r="M1519" s="521">
        <f t="shared" si="140"/>
        <v>0</v>
      </c>
    </row>
    <row r="1520" spans="2:13" ht="28.5" outlineLevel="4">
      <c r="B1520" s="529"/>
      <c r="E1520" s="528"/>
      <c r="F1520" s="527"/>
      <c r="G1520" s="526" t="str">
        <f t="shared" si="141"/>
        <v>D3050.90</v>
      </c>
      <c r="H1520" s="525" t="s">
        <v>2056</v>
      </c>
      <c r="I1520" s="524" t="s">
        <v>2057</v>
      </c>
      <c r="J1520" s="571"/>
      <c r="K1520" s="571"/>
      <c r="L1520" s="570"/>
      <c r="M1520" s="521">
        <f t="shared" si="140"/>
        <v>0</v>
      </c>
    </row>
    <row r="1521" spans="2:13" ht="15.75" outlineLevel="4">
      <c r="B1521" s="529"/>
      <c r="E1521" s="528"/>
      <c r="F1521" s="527"/>
      <c r="G1521" s="526" t="str">
        <f t="shared" si="141"/>
        <v>D3050.90</v>
      </c>
      <c r="H1521" s="530" t="s">
        <v>105</v>
      </c>
      <c r="I1521" s="524" t="s">
        <v>2058</v>
      </c>
      <c r="J1521" s="571"/>
      <c r="K1521" s="571"/>
      <c r="L1521" s="570"/>
      <c r="M1521" s="521">
        <f t="shared" si="140"/>
        <v>0</v>
      </c>
    </row>
    <row r="1522" spans="2:13" ht="15.75" outlineLevel="4">
      <c r="B1522" s="529"/>
      <c r="E1522" s="528"/>
      <c r="F1522" s="527"/>
      <c r="G1522" s="526" t="str">
        <f t="shared" si="141"/>
        <v>D3050.90</v>
      </c>
      <c r="H1522" s="530" t="s">
        <v>2059</v>
      </c>
      <c r="I1522" s="524" t="s">
        <v>2060</v>
      </c>
      <c r="J1522" s="571"/>
      <c r="K1522" s="571"/>
      <c r="L1522" s="570"/>
      <c r="M1522" s="521">
        <f t="shared" si="140"/>
        <v>0</v>
      </c>
    </row>
    <row r="1523" spans="2:13" s="553" customFormat="1" ht="17.25" customHeight="1" outlineLevel="2">
      <c r="B1523" s="561"/>
      <c r="C1523" s="560"/>
      <c r="D1523" s="560" t="s">
        <v>2191</v>
      </c>
      <c r="E1523" s="560" t="s">
        <v>2192</v>
      </c>
      <c r="F1523" s="560"/>
      <c r="G1523" s="559"/>
      <c r="H1523" s="558" t="s">
        <v>85</v>
      </c>
      <c r="I1523" s="557" t="s">
        <v>85</v>
      </c>
      <c r="J1523" s="556"/>
      <c r="K1523" s="556"/>
      <c r="L1523" s="555" t="str">
        <f>IF(J1523&lt;&gt;0,SUMIF(E:E,"D3060*",M:M)/J1523,"")</f>
        <v/>
      </c>
      <c r="M1523" s="554">
        <f>IF(J1523="",SUMIF(E:E,"D3060*",M:M),L1523*J1523)</f>
        <v>0</v>
      </c>
    </row>
    <row r="1524" spans="2:13" ht="15.75" outlineLevel="3">
      <c r="B1524" s="529"/>
      <c r="E1524" s="538" t="s">
        <v>2193</v>
      </c>
      <c r="F1524" s="537" t="s">
        <v>2194</v>
      </c>
      <c r="G1524" s="536"/>
      <c r="H1524" s="535" t="s">
        <v>85</v>
      </c>
      <c r="I1524" s="534" t="s">
        <v>85</v>
      </c>
      <c r="J1524" s="533"/>
      <c r="K1524" s="533"/>
      <c r="L1524" s="532" t="str">
        <f>IF(J1524&lt;&gt;0,SUMIF(G:G,E1524,M:M)/J1524,"")</f>
        <v/>
      </c>
      <c r="M1524" s="531">
        <f>IF(J1524="",SUMIF(G:G,E1524,M:M),J1524*L1524)</f>
        <v>0</v>
      </c>
    </row>
    <row r="1525" spans="2:13" ht="15.75" outlineLevel="4">
      <c r="B1525" s="529"/>
      <c r="E1525" s="547"/>
      <c r="F1525" s="546"/>
      <c r="G1525" s="545" t="str">
        <f>E1524</f>
        <v xml:space="preserve">D3060.10 </v>
      </c>
      <c r="H1525" s="544" t="s">
        <v>2195</v>
      </c>
      <c r="I1525" s="543" t="s">
        <v>2166</v>
      </c>
      <c r="J1525" s="552"/>
      <c r="K1525" s="552"/>
      <c r="L1525" s="551"/>
      <c r="M1525" s="540">
        <f t="shared" ref="M1525:M1530" si="142">J1525*L1525</f>
        <v>0</v>
      </c>
    </row>
    <row r="1526" spans="2:13" ht="15.75" outlineLevel="4">
      <c r="B1526" s="529"/>
      <c r="E1526" s="547"/>
      <c r="F1526" s="546"/>
      <c r="G1526" s="545" t="str">
        <f>G1525</f>
        <v xml:space="preserve">D3060.10 </v>
      </c>
      <c r="H1526" s="544" t="s">
        <v>2196</v>
      </c>
      <c r="I1526" s="543" t="s">
        <v>2168</v>
      </c>
      <c r="J1526" s="552"/>
      <c r="K1526" s="552"/>
      <c r="L1526" s="551"/>
      <c r="M1526" s="540">
        <f t="shared" si="142"/>
        <v>0</v>
      </c>
    </row>
    <row r="1527" spans="2:13" ht="15.75" outlineLevel="4">
      <c r="B1527" s="529"/>
      <c r="E1527" s="547"/>
      <c r="F1527" s="546"/>
      <c r="G1527" s="545" t="str">
        <f>G1526</f>
        <v xml:space="preserve">D3060.10 </v>
      </c>
      <c r="H1527" s="544" t="s">
        <v>2197</v>
      </c>
      <c r="I1527" s="543" t="s">
        <v>2170</v>
      </c>
      <c r="J1527" s="552"/>
      <c r="K1527" s="552"/>
      <c r="L1527" s="551"/>
      <c r="M1527" s="540">
        <f t="shared" si="142"/>
        <v>0</v>
      </c>
    </row>
    <row r="1528" spans="2:13" ht="15.75" outlineLevel="4">
      <c r="B1528" s="529"/>
      <c r="E1528" s="547"/>
      <c r="F1528" s="546"/>
      <c r="G1528" s="545" t="str">
        <f>G1527</f>
        <v xml:space="preserve">D3060.10 </v>
      </c>
      <c r="H1528" s="544" t="s">
        <v>2198</v>
      </c>
      <c r="I1528" s="543" t="s">
        <v>2172</v>
      </c>
      <c r="J1528" s="552"/>
      <c r="K1528" s="552"/>
      <c r="L1528" s="551"/>
      <c r="M1528" s="540">
        <f t="shared" si="142"/>
        <v>0</v>
      </c>
    </row>
    <row r="1529" spans="2:13" ht="15.75" outlineLevel="4">
      <c r="B1529" s="529"/>
      <c r="E1529" s="547"/>
      <c r="F1529" s="546"/>
      <c r="G1529" s="545" t="str">
        <f>G1528</f>
        <v xml:space="preserve">D3060.10 </v>
      </c>
      <c r="H1529" s="544" t="s">
        <v>2199</v>
      </c>
      <c r="I1529" s="543" t="s">
        <v>2174</v>
      </c>
      <c r="J1529" s="552"/>
      <c r="K1529" s="552"/>
      <c r="L1529" s="551"/>
      <c r="M1529" s="540">
        <f t="shared" si="142"/>
        <v>0</v>
      </c>
    </row>
    <row r="1530" spans="2:13" ht="15.75" outlineLevel="4">
      <c r="B1530" s="529"/>
      <c r="E1530" s="547"/>
      <c r="F1530" s="546"/>
      <c r="G1530" s="545" t="str">
        <f>G1529</f>
        <v xml:space="preserve">D3060.10 </v>
      </c>
      <c r="H1530" s="544" t="s">
        <v>2200</v>
      </c>
      <c r="I1530" s="543" t="s">
        <v>2176</v>
      </c>
      <c r="J1530" s="552"/>
      <c r="K1530" s="552"/>
      <c r="L1530" s="551"/>
      <c r="M1530" s="540">
        <f t="shared" si="142"/>
        <v>0</v>
      </c>
    </row>
    <row r="1531" spans="2:13" ht="15.75" outlineLevel="3">
      <c r="B1531" s="529"/>
      <c r="E1531" s="538" t="s">
        <v>2201</v>
      </c>
      <c r="F1531" s="537" t="s">
        <v>2202</v>
      </c>
      <c r="G1531" s="536"/>
      <c r="H1531" s="535" t="s">
        <v>85</v>
      </c>
      <c r="I1531" s="534" t="s">
        <v>85</v>
      </c>
      <c r="J1531" s="533"/>
      <c r="K1531" s="533"/>
      <c r="L1531" s="532" t="str">
        <f>IF(J1531&lt;&gt;0,SUMIF(G:G,E1531,M:M)/J1531,"")</f>
        <v/>
      </c>
      <c r="M1531" s="531">
        <f>IF(J1531="",SUMIF(G:G,E1531,M:M),J1531*L1531)</f>
        <v>0</v>
      </c>
    </row>
    <row r="1532" spans="2:13" ht="15.75" outlineLevel="4">
      <c r="B1532" s="529"/>
      <c r="E1532" s="547"/>
      <c r="F1532" s="546"/>
      <c r="G1532" s="545" t="str">
        <f>E1531</f>
        <v xml:space="preserve">D3060.20 </v>
      </c>
      <c r="H1532" s="544" t="s">
        <v>2203</v>
      </c>
      <c r="I1532" s="543" t="s">
        <v>2166</v>
      </c>
      <c r="J1532" s="552"/>
      <c r="K1532" s="552"/>
      <c r="L1532" s="551"/>
      <c r="M1532" s="540">
        <f>J1532*L1532</f>
        <v>0</v>
      </c>
    </row>
    <row r="1533" spans="2:13" ht="15.75" outlineLevel="4">
      <c r="B1533" s="529"/>
      <c r="E1533" s="547"/>
      <c r="F1533" s="546"/>
      <c r="G1533" s="545" t="str">
        <f>G1532</f>
        <v xml:space="preserve">D3060.20 </v>
      </c>
      <c r="H1533" s="544" t="s">
        <v>2204</v>
      </c>
      <c r="I1533" s="543" t="s">
        <v>2168</v>
      </c>
      <c r="J1533" s="552"/>
      <c r="K1533" s="552"/>
      <c r="L1533" s="551"/>
      <c r="M1533" s="540">
        <f>J1533*L1533</f>
        <v>0</v>
      </c>
    </row>
    <row r="1534" spans="2:13" ht="15.75" outlineLevel="4">
      <c r="B1534" s="529"/>
      <c r="E1534" s="547"/>
      <c r="F1534" s="546"/>
      <c r="G1534" s="545" t="str">
        <f>G1533</f>
        <v xml:space="preserve">D3060.20 </v>
      </c>
      <c r="H1534" s="544" t="s">
        <v>2205</v>
      </c>
      <c r="I1534" s="543" t="s">
        <v>2170</v>
      </c>
      <c r="J1534" s="552"/>
      <c r="K1534" s="552"/>
      <c r="L1534" s="551"/>
      <c r="M1534" s="540">
        <f>J1534*L1534</f>
        <v>0</v>
      </c>
    </row>
    <row r="1535" spans="2:13" ht="15.75" outlineLevel="4">
      <c r="B1535" s="529"/>
      <c r="E1535" s="547"/>
      <c r="F1535" s="546"/>
      <c r="G1535" s="545" t="str">
        <f>G1534</f>
        <v xml:space="preserve">D3060.20 </v>
      </c>
      <c r="H1535" s="544" t="s">
        <v>2206</v>
      </c>
      <c r="I1535" s="543" t="s">
        <v>2172</v>
      </c>
      <c r="J1535" s="552"/>
      <c r="K1535" s="552"/>
      <c r="L1535" s="551"/>
      <c r="M1535" s="540">
        <f>J1535*L1535</f>
        <v>0</v>
      </c>
    </row>
    <row r="1536" spans="2:13" ht="15.75" outlineLevel="4">
      <c r="B1536" s="529"/>
      <c r="E1536" s="547"/>
      <c r="F1536" s="546"/>
      <c r="G1536" s="545" t="str">
        <f>G1535</f>
        <v xml:space="preserve">D3060.20 </v>
      </c>
      <c r="H1536" s="544" t="s">
        <v>2207</v>
      </c>
      <c r="I1536" s="543" t="s">
        <v>2176</v>
      </c>
      <c r="J1536" s="552"/>
      <c r="K1536" s="552"/>
      <c r="L1536" s="551"/>
      <c r="M1536" s="540">
        <f>J1536*L1536</f>
        <v>0</v>
      </c>
    </row>
    <row r="1537" spans="2:13" ht="15.75" outlineLevel="3">
      <c r="B1537" s="529"/>
      <c r="E1537" s="538" t="s">
        <v>2208</v>
      </c>
      <c r="F1537" s="537" t="s">
        <v>2209</v>
      </c>
      <c r="G1537" s="536"/>
      <c r="H1537" s="535" t="s">
        <v>85</v>
      </c>
      <c r="I1537" s="534" t="s">
        <v>85</v>
      </c>
      <c r="J1537" s="533"/>
      <c r="K1537" s="533"/>
      <c r="L1537" s="532" t="str">
        <f>IF(J1537&lt;&gt;0,SUMIF(G:G,E1537,M:M)/J1537,"")</f>
        <v/>
      </c>
      <c r="M1537" s="531">
        <f>IF(J1537="",SUMIF(G:G,E1537,M:M),J1537*L1537)</f>
        <v>0</v>
      </c>
    </row>
    <row r="1538" spans="2:13" ht="15.75" outlineLevel="4">
      <c r="B1538" s="529"/>
      <c r="E1538" s="547"/>
      <c r="F1538" s="546"/>
      <c r="G1538" s="545" t="str">
        <f>E1537</f>
        <v xml:space="preserve">D3060.30 </v>
      </c>
      <c r="H1538" s="544" t="s">
        <v>2210</v>
      </c>
      <c r="I1538" s="543" t="s">
        <v>2211</v>
      </c>
      <c r="J1538" s="552"/>
      <c r="K1538" s="552"/>
      <c r="L1538" s="551"/>
      <c r="M1538" s="540">
        <f t="shared" ref="M1538:M1549" si="143">J1538*L1538</f>
        <v>0</v>
      </c>
    </row>
    <row r="1539" spans="2:13" ht="28.5" outlineLevel="4">
      <c r="B1539" s="529"/>
      <c r="E1539" s="547"/>
      <c r="F1539" s="546"/>
      <c r="G1539" s="545" t="str">
        <f t="shared" ref="G1539:G1549" si="144">G1538</f>
        <v xml:space="preserve">D3060.30 </v>
      </c>
      <c r="H1539" s="550" t="s">
        <v>2212</v>
      </c>
      <c r="I1539" s="543" t="s">
        <v>85</v>
      </c>
      <c r="J1539" s="552"/>
      <c r="K1539" s="552"/>
      <c r="L1539" s="551"/>
      <c r="M1539" s="540">
        <f t="shared" si="143"/>
        <v>0</v>
      </c>
    </row>
    <row r="1540" spans="2:13" ht="15.75" outlineLevel="4">
      <c r="B1540" s="529"/>
      <c r="E1540" s="547"/>
      <c r="F1540" s="546"/>
      <c r="G1540" s="545" t="str">
        <f t="shared" si="144"/>
        <v xml:space="preserve">D3060.30 </v>
      </c>
      <c r="H1540" s="550" t="s">
        <v>2213</v>
      </c>
      <c r="I1540" s="543" t="s">
        <v>2214</v>
      </c>
      <c r="J1540" s="552"/>
      <c r="K1540" s="552"/>
      <c r="L1540" s="551"/>
      <c r="M1540" s="540">
        <f t="shared" si="143"/>
        <v>0</v>
      </c>
    </row>
    <row r="1541" spans="2:13" ht="15.75" outlineLevel="4">
      <c r="B1541" s="529"/>
      <c r="E1541" s="547"/>
      <c r="F1541" s="546"/>
      <c r="G1541" s="545" t="str">
        <f t="shared" si="144"/>
        <v xml:space="preserve">D3060.30 </v>
      </c>
      <c r="H1541" s="550" t="s">
        <v>2215</v>
      </c>
      <c r="I1541" s="543" t="s">
        <v>2216</v>
      </c>
      <c r="J1541" s="552"/>
      <c r="K1541" s="552"/>
      <c r="L1541" s="551"/>
      <c r="M1541" s="540">
        <f t="shared" si="143"/>
        <v>0</v>
      </c>
    </row>
    <row r="1542" spans="2:13" ht="15.75" outlineLevel="4">
      <c r="B1542" s="529"/>
      <c r="E1542" s="547"/>
      <c r="F1542" s="546"/>
      <c r="G1542" s="545" t="str">
        <f t="shared" si="144"/>
        <v xml:space="preserve">D3060.30 </v>
      </c>
      <c r="H1542" s="544" t="s">
        <v>2217</v>
      </c>
      <c r="I1542" s="543" t="s">
        <v>2218</v>
      </c>
      <c r="J1542" s="552"/>
      <c r="K1542" s="552"/>
      <c r="L1542" s="551"/>
      <c r="M1542" s="540">
        <f t="shared" si="143"/>
        <v>0</v>
      </c>
    </row>
    <row r="1543" spans="2:13" ht="15.75" outlineLevel="4">
      <c r="B1543" s="529"/>
      <c r="E1543" s="547"/>
      <c r="F1543" s="546"/>
      <c r="G1543" s="545" t="str">
        <f t="shared" si="144"/>
        <v xml:space="preserve">D3060.30 </v>
      </c>
      <c r="H1543" s="550" t="s">
        <v>2219</v>
      </c>
      <c r="I1543" s="543" t="s">
        <v>2220</v>
      </c>
      <c r="J1543" s="552"/>
      <c r="K1543" s="552"/>
      <c r="L1543" s="551"/>
      <c r="M1543" s="540">
        <f t="shared" si="143"/>
        <v>0</v>
      </c>
    </row>
    <row r="1544" spans="2:13" ht="15.75" outlineLevel="4">
      <c r="B1544" s="529"/>
      <c r="E1544" s="547"/>
      <c r="F1544" s="546"/>
      <c r="G1544" s="545" t="str">
        <f t="shared" si="144"/>
        <v xml:space="preserve">D3060.30 </v>
      </c>
      <c r="H1544" s="550" t="s">
        <v>2221</v>
      </c>
      <c r="I1544" s="543" t="s">
        <v>2222</v>
      </c>
      <c r="J1544" s="552"/>
      <c r="K1544" s="552"/>
      <c r="L1544" s="551"/>
      <c r="M1544" s="540">
        <f t="shared" si="143"/>
        <v>0</v>
      </c>
    </row>
    <row r="1545" spans="2:13" ht="15.75" outlineLevel="4">
      <c r="B1545" s="529"/>
      <c r="E1545" s="547"/>
      <c r="F1545" s="546"/>
      <c r="G1545" s="545" t="str">
        <f t="shared" si="144"/>
        <v xml:space="preserve">D3060.30 </v>
      </c>
      <c r="H1545" s="544" t="s">
        <v>2223</v>
      </c>
      <c r="I1545" s="543" t="s">
        <v>2166</v>
      </c>
      <c r="J1545" s="552"/>
      <c r="K1545" s="552"/>
      <c r="L1545" s="551"/>
      <c r="M1545" s="540">
        <f t="shared" si="143"/>
        <v>0</v>
      </c>
    </row>
    <row r="1546" spans="2:13" ht="15.75" outlineLevel="4">
      <c r="B1546" s="529"/>
      <c r="E1546" s="547"/>
      <c r="F1546" s="546"/>
      <c r="G1546" s="545" t="str">
        <f t="shared" si="144"/>
        <v xml:space="preserve">D3060.30 </v>
      </c>
      <c r="H1546" s="544" t="s">
        <v>2224</v>
      </c>
      <c r="I1546" s="543" t="s">
        <v>2168</v>
      </c>
      <c r="J1546" s="552"/>
      <c r="K1546" s="552"/>
      <c r="L1546" s="551"/>
      <c r="M1546" s="540">
        <f t="shared" si="143"/>
        <v>0</v>
      </c>
    </row>
    <row r="1547" spans="2:13" ht="15.75" outlineLevel="4">
      <c r="B1547" s="529"/>
      <c r="E1547" s="547"/>
      <c r="F1547" s="546"/>
      <c r="G1547" s="545" t="str">
        <f t="shared" si="144"/>
        <v xml:space="preserve">D3060.30 </v>
      </c>
      <c r="H1547" s="544" t="s">
        <v>2225</v>
      </c>
      <c r="I1547" s="543" t="s">
        <v>2170</v>
      </c>
      <c r="J1547" s="552"/>
      <c r="K1547" s="552"/>
      <c r="L1547" s="551"/>
      <c r="M1547" s="540">
        <f t="shared" si="143"/>
        <v>0</v>
      </c>
    </row>
    <row r="1548" spans="2:13" ht="15.75" outlineLevel="4">
      <c r="B1548" s="529"/>
      <c r="E1548" s="547"/>
      <c r="F1548" s="546"/>
      <c r="G1548" s="545" t="str">
        <f t="shared" si="144"/>
        <v xml:space="preserve">D3060.30 </v>
      </c>
      <c r="H1548" s="544" t="s">
        <v>2226</v>
      </c>
      <c r="I1548" s="543" t="s">
        <v>2172</v>
      </c>
      <c r="J1548" s="552"/>
      <c r="K1548" s="552"/>
      <c r="L1548" s="551"/>
      <c r="M1548" s="540">
        <f t="shared" si="143"/>
        <v>0</v>
      </c>
    </row>
    <row r="1549" spans="2:13" ht="15.75" outlineLevel="4">
      <c r="B1549" s="529"/>
      <c r="E1549" s="547"/>
      <c r="F1549" s="546"/>
      <c r="G1549" s="545" t="str">
        <f t="shared" si="144"/>
        <v xml:space="preserve">D3060.30 </v>
      </c>
      <c r="H1549" s="544" t="s">
        <v>2227</v>
      </c>
      <c r="I1549" s="543" t="s">
        <v>2176</v>
      </c>
      <c r="J1549" s="552"/>
      <c r="K1549" s="552"/>
      <c r="L1549" s="551"/>
      <c r="M1549" s="540">
        <f t="shared" si="143"/>
        <v>0</v>
      </c>
    </row>
    <row r="1550" spans="2:13" ht="15.75" outlineLevel="3">
      <c r="B1550" s="529"/>
      <c r="E1550" s="538" t="s">
        <v>2228</v>
      </c>
      <c r="F1550" s="537" t="s">
        <v>2229</v>
      </c>
      <c r="G1550" s="536"/>
      <c r="H1550" s="535" t="s">
        <v>85</v>
      </c>
      <c r="I1550" s="534" t="s">
        <v>85</v>
      </c>
      <c r="J1550" s="533"/>
      <c r="K1550" s="533"/>
      <c r="L1550" s="532" t="str">
        <f>IF(J1550&lt;&gt;0,SUMIF(G:G,E1550,M:M)/J1550,"")</f>
        <v/>
      </c>
      <c r="M1550" s="531">
        <f>IF(J1550="",SUMIF(G:G,E1550,M:M),J1550*L1550)</f>
        <v>0</v>
      </c>
    </row>
    <row r="1551" spans="2:13" ht="15.75" outlineLevel="4">
      <c r="B1551" s="529"/>
      <c r="E1551" s="547"/>
      <c r="F1551" s="546"/>
      <c r="G1551" s="545" t="str">
        <f>E1550</f>
        <v xml:space="preserve">D3060.40 </v>
      </c>
      <c r="H1551" s="544" t="s">
        <v>2230</v>
      </c>
      <c r="I1551" s="543" t="s">
        <v>2166</v>
      </c>
      <c r="J1551" s="552"/>
      <c r="K1551" s="552"/>
      <c r="L1551" s="551"/>
      <c r="M1551" s="540">
        <f t="shared" ref="M1551:M1556" si="145">J1551*L1551</f>
        <v>0</v>
      </c>
    </row>
    <row r="1552" spans="2:13" ht="15.75" outlineLevel="4">
      <c r="B1552" s="529"/>
      <c r="E1552" s="547"/>
      <c r="F1552" s="546"/>
      <c r="G1552" s="545" t="str">
        <f>G1551</f>
        <v xml:space="preserve">D3060.40 </v>
      </c>
      <c r="H1552" s="544" t="s">
        <v>2231</v>
      </c>
      <c r="I1552" s="543" t="s">
        <v>2168</v>
      </c>
      <c r="J1552" s="552"/>
      <c r="K1552" s="552"/>
      <c r="L1552" s="551"/>
      <c r="M1552" s="540">
        <f t="shared" si="145"/>
        <v>0</v>
      </c>
    </row>
    <row r="1553" spans="2:13" ht="15.75" outlineLevel="4">
      <c r="B1553" s="529"/>
      <c r="E1553" s="547"/>
      <c r="F1553" s="546"/>
      <c r="G1553" s="545" t="str">
        <f>G1552</f>
        <v xml:space="preserve">D3060.40 </v>
      </c>
      <c r="H1553" s="544" t="s">
        <v>2232</v>
      </c>
      <c r="I1553" s="543" t="s">
        <v>2170</v>
      </c>
      <c r="J1553" s="552"/>
      <c r="K1553" s="552"/>
      <c r="L1553" s="551"/>
      <c r="M1553" s="540">
        <f t="shared" si="145"/>
        <v>0</v>
      </c>
    </row>
    <row r="1554" spans="2:13" ht="15.75" outlineLevel="4">
      <c r="B1554" s="529"/>
      <c r="E1554" s="547"/>
      <c r="F1554" s="546"/>
      <c r="G1554" s="545" t="str">
        <f>G1553</f>
        <v xml:space="preserve">D3060.40 </v>
      </c>
      <c r="H1554" s="544" t="s">
        <v>2233</v>
      </c>
      <c r="I1554" s="543" t="s">
        <v>2172</v>
      </c>
      <c r="J1554" s="552"/>
      <c r="K1554" s="552"/>
      <c r="L1554" s="551"/>
      <c r="M1554" s="540">
        <f t="shared" si="145"/>
        <v>0</v>
      </c>
    </row>
    <row r="1555" spans="2:13" ht="15.75" outlineLevel="4">
      <c r="B1555" s="529"/>
      <c r="E1555" s="547"/>
      <c r="F1555" s="546"/>
      <c r="G1555" s="545" t="str">
        <f>G1554</f>
        <v xml:space="preserve">D3060.40 </v>
      </c>
      <c r="H1555" s="544" t="s">
        <v>2234</v>
      </c>
      <c r="I1555" s="543" t="s">
        <v>2174</v>
      </c>
      <c r="J1555" s="552"/>
      <c r="K1555" s="552"/>
      <c r="L1555" s="551"/>
      <c r="M1555" s="540">
        <f t="shared" si="145"/>
        <v>0</v>
      </c>
    </row>
    <row r="1556" spans="2:13" ht="15.75" outlineLevel="4">
      <c r="B1556" s="529"/>
      <c r="E1556" s="547"/>
      <c r="F1556" s="546"/>
      <c r="G1556" s="545" t="str">
        <f>G1555</f>
        <v xml:space="preserve">D3060.40 </v>
      </c>
      <c r="H1556" s="544" t="s">
        <v>2235</v>
      </c>
      <c r="I1556" s="543" t="s">
        <v>2176</v>
      </c>
      <c r="J1556" s="552"/>
      <c r="K1556" s="552"/>
      <c r="L1556" s="551"/>
      <c r="M1556" s="540">
        <f t="shared" si="145"/>
        <v>0</v>
      </c>
    </row>
    <row r="1557" spans="2:13" ht="15.75" outlineLevel="3">
      <c r="B1557" s="529"/>
      <c r="E1557" s="538" t="s">
        <v>2236</v>
      </c>
      <c r="F1557" s="537" t="s">
        <v>2237</v>
      </c>
      <c r="G1557" s="536"/>
      <c r="H1557" s="535" t="s">
        <v>85</v>
      </c>
      <c r="I1557" s="534" t="s">
        <v>85</v>
      </c>
      <c r="J1557" s="533"/>
      <c r="K1557" s="533"/>
      <c r="L1557" s="532" t="str">
        <f>IF(J1557&lt;&gt;0,SUMIF(G:G,E1557,M:M)/J1557,"")</f>
        <v/>
      </c>
      <c r="M1557" s="531">
        <f>IF(J1557="",SUMIF(G:G,E1557,M:M),J1557*L1557)</f>
        <v>0</v>
      </c>
    </row>
    <row r="1558" spans="2:13" ht="15.75" outlineLevel="4">
      <c r="B1558" s="529"/>
      <c r="E1558" s="547"/>
      <c r="F1558" s="546"/>
      <c r="G1558" s="545" t="str">
        <f>E1557</f>
        <v xml:space="preserve">D3060.60 </v>
      </c>
      <c r="H1558" s="544" t="s">
        <v>2238</v>
      </c>
      <c r="I1558" s="543" t="s">
        <v>2239</v>
      </c>
      <c r="J1558" s="552"/>
      <c r="K1558" s="552"/>
      <c r="L1558" s="551"/>
      <c r="M1558" s="540">
        <f>J1558*L1558</f>
        <v>0</v>
      </c>
    </row>
    <row r="1559" spans="2:13" ht="15.75" outlineLevel="3">
      <c r="B1559" s="529"/>
      <c r="E1559" s="538" t="s">
        <v>2240</v>
      </c>
      <c r="F1559" s="537" t="s">
        <v>2241</v>
      </c>
      <c r="G1559" s="536"/>
      <c r="H1559" s="535" t="s">
        <v>85</v>
      </c>
      <c r="I1559" s="534" t="s">
        <v>85</v>
      </c>
      <c r="J1559" s="533"/>
      <c r="K1559" s="533"/>
      <c r="L1559" s="532" t="str">
        <f>IF(J1559&lt;&gt;0,SUMIF(G:G,E1559,M:M)/J1559,"")</f>
        <v/>
      </c>
      <c r="M1559" s="531">
        <f>IF(J1559="",SUMIF(G:G,E1559,M:M),J1559*L1559)</f>
        <v>0</v>
      </c>
    </row>
    <row r="1560" spans="2:13" ht="15.75" outlineLevel="4">
      <c r="B1560" s="529"/>
      <c r="E1560" s="547"/>
      <c r="F1560" s="546"/>
      <c r="G1560" s="545" t="str">
        <f>E1559</f>
        <v xml:space="preserve">D3060.70 </v>
      </c>
      <c r="H1560" s="544" t="s">
        <v>2242</v>
      </c>
      <c r="I1560" s="543" t="s">
        <v>2178</v>
      </c>
      <c r="J1560" s="552"/>
      <c r="K1560" s="552"/>
      <c r="L1560" s="551"/>
      <c r="M1560" s="540">
        <f>J1560*L1560</f>
        <v>0</v>
      </c>
    </row>
    <row r="1561" spans="2:13" ht="15.75" outlineLevel="3">
      <c r="B1561" s="529"/>
      <c r="E1561" s="538" t="s">
        <v>2243</v>
      </c>
      <c r="F1561" s="537" t="s">
        <v>2244</v>
      </c>
      <c r="G1561" s="536"/>
      <c r="H1561" s="535" t="s">
        <v>85</v>
      </c>
      <c r="I1561" s="534" t="s">
        <v>85</v>
      </c>
      <c r="J1561" s="533"/>
      <c r="K1561" s="533"/>
      <c r="L1561" s="532" t="str">
        <f>IF(J1561&lt;&gt;0,SUMIF(G:G,E1561,M:M)/J1561,"")</f>
        <v/>
      </c>
      <c r="M1561" s="531">
        <f>IF(J1561="",SUMIF(G:G,E1561,M:M),J1561*L1561)</f>
        <v>0</v>
      </c>
    </row>
    <row r="1562" spans="2:13" ht="15.75" outlineLevel="4">
      <c r="B1562" s="529"/>
      <c r="E1562" s="528"/>
      <c r="F1562" s="527"/>
      <c r="G1562" s="526" t="str">
        <f>E1561</f>
        <v xml:space="preserve">D3060.90 </v>
      </c>
      <c r="H1562" s="530" t="s">
        <v>1761</v>
      </c>
      <c r="I1562" s="524" t="s">
        <v>1762</v>
      </c>
      <c r="J1562" s="571"/>
      <c r="K1562" s="571"/>
      <c r="L1562" s="570"/>
      <c r="M1562" s="521">
        <f t="shared" ref="M1562:M1571" si="146">J1562*L1562</f>
        <v>0</v>
      </c>
    </row>
    <row r="1563" spans="2:13" ht="15.75" outlineLevel="4">
      <c r="B1563" s="529"/>
      <c r="E1563" s="528"/>
      <c r="F1563" s="527"/>
      <c r="G1563" s="526" t="str">
        <f t="shared" ref="G1563:G1571" si="147">G1562</f>
        <v xml:space="preserve">D3060.90 </v>
      </c>
      <c r="H1563" s="530" t="s">
        <v>2044</v>
      </c>
      <c r="I1563" s="524" t="s">
        <v>2045</v>
      </c>
      <c r="J1563" s="571"/>
      <c r="K1563" s="571"/>
      <c r="L1563" s="570"/>
      <c r="M1563" s="521">
        <f t="shared" si="146"/>
        <v>0</v>
      </c>
    </row>
    <row r="1564" spans="2:13" ht="15.75" outlineLevel="4">
      <c r="B1564" s="529"/>
      <c r="E1564" s="528"/>
      <c r="F1564" s="527"/>
      <c r="G1564" s="526" t="str">
        <f t="shared" si="147"/>
        <v xml:space="preserve">D3060.90 </v>
      </c>
      <c r="H1564" s="525" t="s">
        <v>1771</v>
      </c>
      <c r="I1564" s="524" t="s">
        <v>2049</v>
      </c>
      <c r="J1564" s="571"/>
      <c r="K1564" s="571"/>
      <c r="L1564" s="570"/>
      <c r="M1564" s="521">
        <f t="shared" si="146"/>
        <v>0</v>
      </c>
    </row>
    <row r="1565" spans="2:13" ht="15.75" outlineLevel="4">
      <c r="B1565" s="529"/>
      <c r="E1565" s="528"/>
      <c r="F1565" s="527"/>
      <c r="G1565" s="526" t="str">
        <f t="shared" si="147"/>
        <v xml:space="preserve">D3060.90 </v>
      </c>
      <c r="H1565" s="525" t="s">
        <v>1775</v>
      </c>
      <c r="I1565" s="524" t="s">
        <v>2050</v>
      </c>
      <c r="J1565" s="571"/>
      <c r="K1565" s="571"/>
      <c r="L1565" s="570"/>
      <c r="M1565" s="521">
        <f t="shared" si="146"/>
        <v>0</v>
      </c>
    </row>
    <row r="1566" spans="2:13" ht="15.75" outlineLevel="4">
      <c r="B1566" s="529"/>
      <c r="E1566" s="528"/>
      <c r="F1566" s="527"/>
      <c r="G1566" s="526" t="str">
        <f t="shared" si="147"/>
        <v xml:space="preserve">D3060.90 </v>
      </c>
      <c r="H1566" s="525" t="s">
        <v>1777</v>
      </c>
      <c r="I1566" s="524" t="s">
        <v>2051</v>
      </c>
      <c r="J1566" s="571"/>
      <c r="K1566" s="571"/>
      <c r="L1566" s="570"/>
      <c r="M1566" s="521">
        <f t="shared" si="146"/>
        <v>0</v>
      </c>
    </row>
    <row r="1567" spans="2:13" ht="15.75" outlineLevel="4">
      <c r="B1567" s="529"/>
      <c r="E1567" s="528"/>
      <c r="F1567" s="527"/>
      <c r="G1567" s="526" t="str">
        <f t="shared" si="147"/>
        <v xml:space="preserve">D3060.90 </v>
      </c>
      <c r="H1567" s="525" t="s">
        <v>2052</v>
      </c>
      <c r="I1567" s="524" t="s">
        <v>2053</v>
      </c>
      <c r="J1567" s="571"/>
      <c r="K1567" s="571"/>
      <c r="L1567" s="570"/>
      <c r="M1567" s="521">
        <f t="shared" si="146"/>
        <v>0</v>
      </c>
    </row>
    <row r="1568" spans="2:13" ht="15.75" outlineLevel="4">
      <c r="B1568" s="529"/>
      <c r="E1568" s="528"/>
      <c r="F1568" s="527"/>
      <c r="G1568" s="526" t="str">
        <f t="shared" si="147"/>
        <v xml:space="preserve">D3060.90 </v>
      </c>
      <c r="H1568" s="525" t="s">
        <v>2054</v>
      </c>
      <c r="I1568" s="524" t="s">
        <v>2055</v>
      </c>
      <c r="J1568" s="571"/>
      <c r="K1568" s="571"/>
      <c r="L1568" s="570"/>
      <c r="M1568" s="521">
        <f t="shared" si="146"/>
        <v>0</v>
      </c>
    </row>
    <row r="1569" spans="2:13" ht="28.5" outlineLevel="4">
      <c r="B1569" s="529"/>
      <c r="E1569" s="528"/>
      <c r="F1569" s="527"/>
      <c r="G1569" s="526" t="str">
        <f t="shared" si="147"/>
        <v xml:space="preserve">D3060.90 </v>
      </c>
      <c r="H1569" s="525" t="s">
        <v>2056</v>
      </c>
      <c r="I1569" s="524" t="s">
        <v>2057</v>
      </c>
      <c r="J1569" s="571"/>
      <c r="K1569" s="571"/>
      <c r="L1569" s="570"/>
      <c r="M1569" s="521">
        <f t="shared" si="146"/>
        <v>0</v>
      </c>
    </row>
    <row r="1570" spans="2:13" ht="15.75" outlineLevel="4">
      <c r="B1570" s="529"/>
      <c r="E1570" s="528"/>
      <c r="F1570" s="527"/>
      <c r="G1570" s="526" t="str">
        <f t="shared" si="147"/>
        <v xml:space="preserve">D3060.90 </v>
      </c>
      <c r="H1570" s="530" t="s">
        <v>105</v>
      </c>
      <c r="I1570" s="524" t="s">
        <v>2058</v>
      </c>
      <c r="J1570" s="571"/>
      <c r="K1570" s="571"/>
      <c r="L1570" s="570"/>
      <c r="M1570" s="521">
        <f t="shared" si="146"/>
        <v>0</v>
      </c>
    </row>
    <row r="1571" spans="2:13" ht="15.75" outlineLevel="4">
      <c r="B1571" s="529"/>
      <c r="E1571" s="528"/>
      <c r="F1571" s="527"/>
      <c r="G1571" s="526" t="str">
        <f t="shared" si="147"/>
        <v xml:space="preserve">D3060.90 </v>
      </c>
      <c r="H1571" s="530" t="s">
        <v>2059</v>
      </c>
      <c r="I1571" s="524" t="s">
        <v>2060</v>
      </c>
      <c r="J1571" s="571"/>
      <c r="K1571" s="571"/>
      <c r="L1571" s="570"/>
      <c r="M1571" s="521">
        <f t="shared" si="146"/>
        <v>0</v>
      </c>
    </row>
    <row r="1572" spans="2:13" s="553" customFormat="1" ht="17.25" customHeight="1" outlineLevel="2">
      <c r="B1572" s="561"/>
      <c r="C1572" s="560"/>
      <c r="D1572" s="560" t="s">
        <v>2245</v>
      </c>
      <c r="E1572" s="560" t="s">
        <v>2246</v>
      </c>
      <c r="F1572" s="560"/>
      <c r="G1572" s="559"/>
      <c r="H1572" s="558" t="s">
        <v>85</v>
      </c>
      <c r="I1572" s="557" t="s">
        <v>85</v>
      </c>
      <c r="J1572" s="556"/>
      <c r="K1572" s="556"/>
      <c r="L1572" s="555" t="str">
        <f>IF(J1572&lt;&gt;0,SUMIF(E:E,"D3070*",M:M)/J1572,"")</f>
        <v/>
      </c>
      <c r="M1572" s="554">
        <f>IF(J1572="",SUMIF(E:E,"D3070*",M:M),L1572*J1572)</f>
        <v>0</v>
      </c>
    </row>
    <row r="1573" spans="2:13" ht="15.75" outlineLevel="3">
      <c r="B1573" s="529"/>
      <c r="E1573" s="538" t="s">
        <v>2247</v>
      </c>
      <c r="F1573" s="537" t="s">
        <v>2248</v>
      </c>
      <c r="G1573" s="536"/>
      <c r="H1573" s="535" t="s">
        <v>85</v>
      </c>
      <c r="I1573" s="534" t="s">
        <v>85</v>
      </c>
      <c r="J1573" s="533"/>
      <c r="K1573" s="533"/>
      <c r="L1573" s="532" t="str">
        <f>IF(J1573&lt;&gt;0,SUMIF(G:G,E1573,M:M)/J1573,"")</f>
        <v/>
      </c>
      <c r="M1573" s="531">
        <f>IF(J1573="",SUMIF(G:G,E1573,M:M),J1573*L1573)</f>
        <v>0</v>
      </c>
    </row>
    <row r="1574" spans="2:13" ht="15.75" outlineLevel="4">
      <c r="B1574" s="529"/>
      <c r="E1574" s="528"/>
      <c r="F1574" s="527"/>
      <c r="G1574" s="526" t="str">
        <f>E1573</f>
        <v xml:space="preserve">D3070.10 </v>
      </c>
      <c r="H1574" s="530" t="s">
        <v>2249</v>
      </c>
      <c r="I1574" s="524" t="s">
        <v>2250</v>
      </c>
      <c r="J1574" s="571"/>
      <c r="K1574" s="571"/>
      <c r="L1574" s="570"/>
      <c r="M1574" s="521">
        <f>J1574*L1574</f>
        <v>0</v>
      </c>
    </row>
    <row r="1575" spans="2:13" ht="15.75" outlineLevel="4">
      <c r="B1575" s="529"/>
      <c r="E1575" s="528"/>
      <c r="F1575" s="527"/>
      <c r="G1575" s="526" t="str">
        <f>G1574</f>
        <v xml:space="preserve">D3070.10 </v>
      </c>
      <c r="H1575" s="530" t="s">
        <v>2251</v>
      </c>
      <c r="I1575" s="524" t="s">
        <v>2252</v>
      </c>
      <c r="J1575" s="571"/>
      <c r="K1575" s="571"/>
      <c r="L1575" s="570"/>
      <c r="M1575" s="521">
        <f>J1575*L1575</f>
        <v>0</v>
      </c>
    </row>
    <row r="1576" spans="2:13" s="553" customFormat="1" ht="19.5" customHeight="1" outlineLevel="1">
      <c r="B1576" s="569"/>
      <c r="C1576" s="568" t="s">
        <v>2253</v>
      </c>
      <c r="D1576" s="568" t="s">
        <v>2254</v>
      </c>
      <c r="E1576" s="568"/>
      <c r="F1576" s="568"/>
      <c r="G1576" s="567"/>
      <c r="H1576" s="566" t="s">
        <v>85</v>
      </c>
      <c r="I1576" s="565" t="s">
        <v>85</v>
      </c>
      <c r="J1576" s="564"/>
      <c r="K1576" s="564"/>
      <c r="L1576" s="563" t="str">
        <f>IF(J1576&lt;&gt;0,SUMIF(D:D,"D40*",M:M)/J1576,"")</f>
        <v/>
      </c>
      <c r="M1576" s="562">
        <f>IF(J1576="",SUMIF(D:D,"D40*",M:M),J1576*L1576)</f>
        <v>0</v>
      </c>
    </row>
    <row r="1577" spans="2:13" s="553" customFormat="1" ht="17.25" customHeight="1" outlineLevel="2">
      <c r="B1577" s="561"/>
      <c r="C1577" s="560"/>
      <c r="D1577" s="560" t="s">
        <v>2255</v>
      </c>
      <c r="E1577" s="560" t="s">
        <v>2256</v>
      </c>
      <c r="F1577" s="560"/>
      <c r="G1577" s="559"/>
      <c r="H1577" s="558" t="s">
        <v>85</v>
      </c>
      <c r="I1577" s="557" t="s">
        <v>2257</v>
      </c>
      <c r="J1577" s="556"/>
      <c r="K1577" s="556"/>
      <c r="L1577" s="555" t="str">
        <f>IF(J1577&lt;&gt;0,SUMIF(E:E,"D4010*",M:M)/J1577,"")</f>
        <v/>
      </c>
      <c r="M1577" s="554">
        <f>IF(J1577="",SUMIF(E:E,"D4010*",M:M),L1577*J1577)</f>
        <v>0</v>
      </c>
    </row>
    <row r="1578" spans="2:13" ht="15.75" outlineLevel="3">
      <c r="B1578" s="529"/>
      <c r="E1578" s="538" t="s">
        <v>2258</v>
      </c>
      <c r="F1578" s="537" t="s">
        <v>2259</v>
      </c>
      <c r="G1578" s="536"/>
      <c r="H1578" s="535" t="s">
        <v>85</v>
      </c>
      <c r="I1578" s="534" t="s">
        <v>85</v>
      </c>
      <c r="J1578" s="533"/>
      <c r="K1578" s="533"/>
      <c r="L1578" s="532" t="str">
        <f>IF(J1578&lt;&gt;0,SUMIF(G:G,E1578,M:M)/J1578,"")</f>
        <v/>
      </c>
      <c r="M1578" s="531">
        <f>IF(J1578="",SUMIF(G:G,E1578,M:M),J1578*L1578)</f>
        <v>0</v>
      </c>
    </row>
    <row r="1579" spans="2:13" ht="15.75" outlineLevel="4">
      <c r="B1579" s="529"/>
      <c r="E1579" s="547"/>
      <c r="F1579" s="546"/>
      <c r="G1579" s="545" t="str">
        <f>E1578</f>
        <v xml:space="preserve">D4010.10 </v>
      </c>
      <c r="H1579" s="544" t="s">
        <v>2260</v>
      </c>
      <c r="I1579" s="543" t="s">
        <v>2261</v>
      </c>
      <c r="J1579" s="552"/>
      <c r="K1579" s="552"/>
      <c r="L1579" s="551"/>
      <c r="M1579" s="540">
        <f t="shared" ref="M1579:M1596" si="148">J1579*L1579</f>
        <v>0</v>
      </c>
    </row>
    <row r="1580" spans="2:13" ht="28.5" outlineLevel="4">
      <c r="B1580" s="529"/>
      <c r="E1580" s="547"/>
      <c r="F1580" s="546"/>
      <c r="G1580" s="545" t="str">
        <f t="shared" ref="G1580:G1596" si="149">G1579</f>
        <v xml:space="preserve">D4010.10 </v>
      </c>
      <c r="H1580" s="544" t="s">
        <v>2262</v>
      </c>
      <c r="I1580" s="543" t="s">
        <v>2263</v>
      </c>
      <c r="J1580" s="552"/>
      <c r="K1580" s="552"/>
      <c r="L1580" s="551"/>
      <c r="M1580" s="540">
        <f t="shared" si="148"/>
        <v>0</v>
      </c>
    </row>
    <row r="1581" spans="2:13" ht="28.5" outlineLevel="4">
      <c r="B1581" s="529"/>
      <c r="E1581" s="547"/>
      <c r="F1581" s="546"/>
      <c r="G1581" s="545" t="str">
        <f t="shared" si="149"/>
        <v xml:space="preserve">D4010.10 </v>
      </c>
      <c r="H1581" s="550" t="s">
        <v>2264</v>
      </c>
      <c r="I1581" s="543" t="s">
        <v>2263</v>
      </c>
      <c r="J1581" s="552"/>
      <c r="K1581" s="552"/>
      <c r="L1581" s="551"/>
      <c r="M1581" s="540">
        <f t="shared" si="148"/>
        <v>0</v>
      </c>
    </row>
    <row r="1582" spans="2:13" ht="28.5" outlineLevel="4">
      <c r="B1582" s="529"/>
      <c r="E1582" s="547"/>
      <c r="F1582" s="546"/>
      <c r="G1582" s="545" t="str">
        <f t="shared" si="149"/>
        <v xml:space="preserve">D4010.10 </v>
      </c>
      <c r="H1582" s="550" t="s">
        <v>2265</v>
      </c>
      <c r="I1582" s="543" t="s">
        <v>2263</v>
      </c>
      <c r="J1582" s="552"/>
      <c r="K1582" s="552"/>
      <c r="L1582" s="551"/>
      <c r="M1582" s="540">
        <f t="shared" si="148"/>
        <v>0</v>
      </c>
    </row>
    <row r="1583" spans="2:13" ht="28.5" outlineLevel="4">
      <c r="B1583" s="529"/>
      <c r="E1583" s="547"/>
      <c r="F1583" s="546"/>
      <c r="G1583" s="545" t="str">
        <f t="shared" si="149"/>
        <v xml:space="preserve">D4010.10 </v>
      </c>
      <c r="H1583" s="550" t="s">
        <v>2266</v>
      </c>
      <c r="I1583" s="543" t="s">
        <v>2263</v>
      </c>
      <c r="J1583" s="552"/>
      <c r="K1583" s="552"/>
      <c r="L1583" s="551"/>
      <c r="M1583" s="540">
        <f t="shared" si="148"/>
        <v>0</v>
      </c>
    </row>
    <row r="1584" spans="2:13" ht="15.75" outlineLevel="4">
      <c r="B1584" s="529"/>
      <c r="E1584" s="547"/>
      <c r="F1584" s="546"/>
      <c r="G1584" s="545" t="str">
        <f t="shared" si="149"/>
        <v xml:space="preserve">D4010.10 </v>
      </c>
      <c r="H1584" s="544" t="s">
        <v>2267</v>
      </c>
      <c r="I1584" s="543" t="s">
        <v>2268</v>
      </c>
      <c r="J1584" s="552"/>
      <c r="K1584" s="552"/>
      <c r="L1584" s="551"/>
      <c r="M1584" s="540">
        <f t="shared" si="148"/>
        <v>0</v>
      </c>
    </row>
    <row r="1585" spans="2:13" ht="15.75" outlineLevel="4">
      <c r="B1585" s="529"/>
      <c r="E1585" s="547"/>
      <c r="F1585" s="546"/>
      <c r="G1585" s="545" t="str">
        <f t="shared" si="149"/>
        <v xml:space="preserve">D4010.10 </v>
      </c>
      <c r="H1585" s="544" t="s">
        <v>2269</v>
      </c>
      <c r="I1585" s="543" t="s">
        <v>2270</v>
      </c>
      <c r="J1585" s="552"/>
      <c r="K1585" s="552"/>
      <c r="L1585" s="551"/>
      <c r="M1585" s="540">
        <f t="shared" si="148"/>
        <v>0</v>
      </c>
    </row>
    <row r="1586" spans="2:13" ht="15.75" outlineLevel="4">
      <c r="B1586" s="529"/>
      <c r="E1586" s="547"/>
      <c r="F1586" s="546"/>
      <c r="G1586" s="545" t="str">
        <f t="shared" si="149"/>
        <v xml:space="preserve">D4010.10 </v>
      </c>
      <c r="H1586" s="544" t="s">
        <v>2271</v>
      </c>
      <c r="I1586" s="543" t="s">
        <v>2272</v>
      </c>
      <c r="J1586" s="552"/>
      <c r="K1586" s="552"/>
      <c r="L1586" s="551"/>
      <c r="M1586" s="540">
        <f t="shared" si="148"/>
        <v>0</v>
      </c>
    </row>
    <row r="1587" spans="2:13" ht="15.75" outlineLevel="4">
      <c r="B1587" s="529"/>
      <c r="E1587" s="547"/>
      <c r="F1587" s="546"/>
      <c r="G1587" s="545" t="str">
        <f t="shared" si="149"/>
        <v xml:space="preserve">D4010.10 </v>
      </c>
      <c r="H1587" s="544" t="s">
        <v>2273</v>
      </c>
      <c r="I1587" s="543" t="s">
        <v>2274</v>
      </c>
      <c r="J1587" s="552"/>
      <c r="K1587" s="552"/>
      <c r="L1587" s="551"/>
      <c r="M1587" s="540">
        <f t="shared" si="148"/>
        <v>0</v>
      </c>
    </row>
    <row r="1588" spans="2:13" ht="15.75" outlineLevel="4">
      <c r="B1588" s="529"/>
      <c r="E1588" s="547"/>
      <c r="F1588" s="546"/>
      <c r="G1588" s="545" t="str">
        <f t="shared" si="149"/>
        <v xml:space="preserve">D4010.10 </v>
      </c>
      <c r="H1588" s="544" t="s">
        <v>2275</v>
      </c>
      <c r="I1588" s="543" t="s">
        <v>2276</v>
      </c>
      <c r="J1588" s="552"/>
      <c r="K1588" s="552"/>
      <c r="L1588" s="551"/>
      <c r="M1588" s="540">
        <f t="shared" si="148"/>
        <v>0</v>
      </c>
    </row>
    <row r="1589" spans="2:13" ht="15.75" outlineLevel="4">
      <c r="B1589" s="529"/>
      <c r="E1589" s="547"/>
      <c r="F1589" s="546"/>
      <c r="G1589" s="545" t="str">
        <f t="shared" si="149"/>
        <v xml:space="preserve">D4010.10 </v>
      </c>
      <c r="H1589" s="550" t="s">
        <v>2277</v>
      </c>
      <c r="I1589" s="543" t="s">
        <v>2278</v>
      </c>
      <c r="J1589" s="552"/>
      <c r="K1589" s="552"/>
      <c r="L1589" s="551"/>
      <c r="M1589" s="540">
        <f t="shared" si="148"/>
        <v>0</v>
      </c>
    </row>
    <row r="1590" spans="2:13" ht="15.75" outlineLevel="4">
      <c r="B1590" s="529"/>
      <c r="E1590" s="547"/>
      <c r="F1590" s="546"/>
      <c r="G1590" s="545" t="str">
        <f t="shared" si="149"/>
        <v xml:space="preserve">D4010.10 </v>
      </c>
      <c r="H1590" s="550" t="s">
        <v>2279</v>
      </c>
      <c r="I1590" s="543" t="s">
        <v>2280</v>
      </c>
      <c r="J1590" s="552"/>
      <c r="K1590" s="552"/>
      <c r="L1590" s="551"/>
      <c r="M1590" s="540">
        <f t="shared" si="148"/>
        <v>0</v>
      </c>
    </row>
    <row r="1591" spans="2:13" ht="15.75" outlineLevel="4">
      <c r="B1591" s="529"/>
      <c r="E1591" s="547"/>
      <c r="F1591" s="546"/>
      <c r="G1591" s="545" t="str">
        <f t="shared" si="149"/>
        <v xml:space="preserve">D4010.10 </v>
      </c>
      <c r="H1591" s="550" t="s">
        <v>2281</v>
      </c>
      <c r="I1591" s="543" t="s">
        <v>2282</v>
      </c>
      <c r="J1591" s="552"/>
      <c r="K1591" s="552"/>
      <c r="L1591" s="551"/>
      <c r="M1591" s="540">
        <f t="shared" si="148"/>
        <v>0</v>
      </c>
    </row>
    <row r="1592" spans="2:13" ht="28.5" outlineLevel="4">
      <c r="B1592" s="529"/>
      <c r="E1592" s="547"/>
      <c r="F1592" s="546"/>
      <c r="G1592" s="545" t="str">
        <f t="shared" si="149"/>
        <v xml:space="preserve">D4010.10 </v>
      </c>
      <c r="H1592" s="550" t="s">
        <v>2283</v>
      </c>
      <c r="I1592" s="543" t="s">
        <v>2284</v>
      </c>
      <c r="J1592" s="552"/>
      <c r="K1592" s="552"/>
      <c r="L1592" s="551"/>
      <c r="M1592" s="540">
        <f t="shared" si="148"/>
        <v>0</v>
      </c>
    </row>
    <row r="1593" spans="2:13" ht="28.5" outlineLevel="4">
      <c r="B1593" s="529"/>
      <c r="E1593" s="547"/>
      <c r="F1593" s="546"/>
      <c r="G1593" s="545" t="str">
        <f t="shared" si="149"/>
        <v xml:space="preserve">D4010.10 </v>
      </c>
      <c r="H1593" s="550" t="s">
        <v>2285</v>
      </c>
      <c r="I1593" s="543" t="s">
        <v>2286</v>
      </c>
      <c r="J1593" s="552"/>
      <c r="K1593" s="552"/>
      <c r="L1593" s="551"/>
      <c r="M1593" s="540">
        <f t="shared" si="148"/>
        <v>0</v>
      </c>
    </row>
    <row r="1594" spans="2:13" ht="15.75" outlineLevel="4">
      <c r="B1594" s="529"/>
      <c r="E1594" s="547"/>
      <c r="F1594" s="546"/>
      <c r="G1594" s="545" t="str">
        <f t="shared" si="149"/>
        <v xml:space="preserve">D4010.10 </v>
      </c>
      <c r="H1594" s="550" t="s">
        <v>2287</v>
      </c>
      <c r="I1594" s="543" t="s">
        <v>2288</v>
      </c>
      <c r="J1594" s="552"/>
      <c r="K1594" s="552"/>
      <c r="L1594" s="551"/>
      <c r="M1594" s="540">
        <f t="shared" si="148"/>
        <v>0</v>
      </c>
    </row>
    <row r="1595" spans="2:13" ht="15.75" outlineLevel="4">
      <c r="B1595" s="529"/>
      <c r="E1595" s="547"/>
      <c r="F1595" s="546"/>
      <c r="G1595" s="545" t="str">
        <f t="shared" si="149"/>
        <v xml:space="preserve">D4010.10 </v>
      </c>
      <c r="H1595" s="550" t="s">
        <v>2289</v>
      </c>
      <c r="I1595" s="543" t="s">
        <v>2290</v>
      </c>
      <c r="J1595" s="552"/>
      <c r="K1595" s="552"/>
      <c r="L1595" s="551"/>
      <c r="M1595" s="540">
        <f t="shared" si="148"/>
        <v>0</v>
      </c>
    </row>
    <row r="1596" spans="2:13" ht="15.75" outlineLevel="4">
      <c r="B1596" s="529"/>
      <c r="E1596" s="547"/>
      <c r="F1596" s="546"/>
      <c r="G1596" s="545" t="str">
        <f t="shared" si="149"/>
        <v xml:space="preserve">D4010.10 </v>
      </c>
      <c r="H1596" s="550" t="s">
        <v>2291</v>
      </c>
      <c r="I1596" s="543" t="s">
        <v>2292</v>
      </c>
      <c r="J1596" s="552"/>
      <c r="K1596" s="552"/>
      <c r="L1596" s="551"/>
      <c r="M1596" s="540">
        <f t="shared" si="148"/>
        <v>0</v>
      </c>
    </row>
    <row r="1597" spans="2:13" ht="15.75" outlineLevel="3">
      <c r="B1597" s="529"/>
      <c r="E1597" s="538" t="s">
        <v>2293</v>
      </c>
      <c r="F1597" s="537" t="s">
        <v>2294</v>
      </c>
      <c r="G1597" s="536"/>
      <c r="H1597" s="535" t="s">
        <v>85</v>
      </c>
      <c r="I1597" s="534" t="s">
        <v>85</v>
      </c>
      <c r="J1597" s="533"/>
      <c r="K1597" s="533"/>
      <c r="L1597" s="532" t="str">
        <f>IF(J1597&lt;&gt;0,SUMIF(G:G,E1597,M:M)/J1597,"")</f>
        <v/>
      </c>
      <c r="M1597" s="531">
        <f>IF(J1597="",SUMIF(G:G,E1597,M:M),J1597*L1597)</f>
        <v>0</v>
      </c>
    </row>
    <row r="1598" spans="2:13" ht="15.75" outlineLevel="4">
      <c r="B1598" s="529"/>
      <c r="E1598" s="547"/>
      <c r="F1598" s="546"/>
      <c r="G1598" s="545" t="str">
        <f>E1597</f>
        <v xml:space="preserve">D4010.50 </v>
      </c>
      <c r="H1598" s="544" t="s">
        <v>2295</v>
      </c>
      <c r="I1598" s="543" t="s">
        <v>2296</v>
      </c>
      <c r="J1598" s="552"/>
      <c r="K1598" s="552"/>
      <c r="L1598" s="551"/>
      <c r="M1598" s="540">
        <f>J1598*L1598</f>
        <v>0</v>
      </c>
    </row>
    <row r="1599" spans="2:13" ht="28.5" outlineLevel="4">
      <c r="B1599" s="529"/>
      <c r="E1599" s="547"/>
      <c r="F1599" s="546"/>
      <c r="G1599" s="545" t="str">
        <f>G1598</f>
        <v xml:space="preserve">D4010.50 </v>
      </c>
      <c r="H1599" s="544" t="s">
        <v>2297</v>
      </c>
      <c r="I1599" s="543" t="s">
        <v>2298</v>
      </c>
      <c r="J1599" s="552"/>
      <c r="K1599" s="552"/>
      <c r="L1599" s="551"/>
      <c r="M1599" s="540">
        <f>J1599*L1599</f>
        <v>0</v>
      </c>
    </row>
    <row r="1600" spans="2:13" ht="28.5" outlineLevel="4">
      <c r="B1600" s="529"/>
      <c r="E1600" s="547"/>
      <c r="F1600" s="546"/>
      <c r="G1600" s="545" t="str">
        <f>G1599</f>
        <v xml:space="preserve">D4010.50 </v>
      </c>
      <c r="H1600" s="544" t="s">
        <v>2299</v>
      </c>
      <c r="I1600" s="543" t="s">
        <v>2300</v>
      </c>
      <c r="J1600" s="552"/>
      <c r="K1600" s="552"/>
      <c r="L1600" s="551"/>
      <c r="M1600" s="540">
        <f>J1600*L1600</f>
        <v>0</v>
      </c>
    </row>
    <row r="1601" spans="2:13" ht="28.5" outlineLevel="4">
      <c r="B1601" s="529"/>
      <c r="E1601" s="547"/>
      <c r="F1601" s="546"/>
      <c r="G1601" s="545" t="str">
        <f>G1600</f>
        <v xml:space="preserve">D4010.50 </v>
      </c>
      <c r="H1601" s="544" t="s">
        <v>2301</v>
      </c>
      <c r="I1601" s="543" t="s">
        <v>2302</v>
      </c>
      <c r="J1601" s="552"/>
      <c r="K1601" s="552"/>
      <c r="L1601" s="551"/>
      <c r="M1601" s="540">
        <f>J1601*L1601</f>
        <v>0</v>
      </c>
    </row>
    <row r="1602" spans="2:13" ht="28.5" outlineLevel="4">
      <c r="B1602" s="529"/>
      <c r="E1602" s="547"/>
      <c r="F1602" s="546"/>
      <c r="G1602" s="545" t="str">
        <f>G1601</f>
        <v xml:space="preserve">D4010.50 </v>
      </c>
      <c r="H1602" s="544" t="s">
        <v>2303</v>
      </c>
      <c r="I1602" s="543" t="s">
        <v>2304</v>
      </c>
      <c r="J1602" s="552"/>
      <c r="K1602" s="552"/>
      <c r="L1602" s="551"/>
      <c r="M1602" s="540">
        <f>J1602*L1602</f>
        <v>0</v>
      </c>
    </row>
    <row r="1603" spans="2:13" ht="15.75" outlineLevel="3">
      <c r="B1603" s="529"/>
      <c r="E1603" s="538" t="s">
        <v>2305</v>
      </c>
      <c r="F1603" s="537" t="s">
        <v>2306</v>
      </c>
      <c r="G1603" s="536"/>
      <c r="H1603" s="535" t="s">
        <v>85</v>
      </c>
      <c r="I1603" s="534" t="s">
        <v>85</v>
      </c>
      <c r="J1603" s="533"/>
      <c r="K1603" s="533"/>
      <c r="L1603" s="532" t="str">
        <f>IF(J1603&lt;&gt;0,SUMIF(G:G,E1603,M:M)/J1603,"")</f>
        <v/>
      </c>
      <c r="M1603" s="531">
        <f>IF(J1603="",SUMIF(G:G,E1603,M:M),J1603*L1603)</f>
        <v>0</v>
      </c>
    </row>
    <row r="1604" spans="2:13" ht="15.75" outlineLevel="4">
      <c r="B1604" s="529"/>
      <c r="E1604" s="528"/>
      <c r="F1604" s="527"/>
      <c r="G1604" s="526" t="str">
        <f>E1603</f>
        <v xml:space="preserve">D4010.90 </v>
      </c>
      <c r="H1604" s="530" t="s">
        <v>1761</v>
      </c>
      <c r="I1604" s="524" t="s">
        <v>1762</v>
      </c>
      <c r="J1604" s="571"/>
      <c r="K1604" s="571"/>
      <c r="L1604" s="570"/>
      <c r="M1604" s="521">
        <f t="shared" ref="M1604:M1614" si="150">J1604*L1604</f>
        <v>0</v>
      </c>
    </row>
    <row r="1605" spans="2:13" ht="28.5" outlineLevel="4">
      <c r="B1605" s="529"/>
      <c r="E1605" s="528"/>
      <c r="F1605" s="527"/>
      <c r="G1605" s="526" t="str">
        <f t="shared" ref="G1605:G1614" si="151">G1604</f>
        <v xml:space="preserve">D4010.90 </v>
      </c>
      <c r="H1605" s="530" t="s">
        <v>2307</v>
      </c>
      <c r="I1605" s="524" t="s">
        <v>2308</v>
      </c>
      <c r="J1605" s="571"/>
      <c r="K1605" s="571"/>
      <c r="L1605" s="570"/>
      <c r="M1605" s="521">
        <f t="shared" si="150"/>
        <v>0</v>
      </c>
    </row>
    <row r="1606" spans="2:13" ht="15.75" outlineLevel="4">
      <c r="B1606" s="529"/>
      <c r="E1606" s="528"/>
      <c r="F1606" s="527"/>
      <c r="G1606" s="526" t="str">
        <f t="shared" si="151"/>
        <v xml:space="preserve">D4010.90 </v>
      </c>
      <c r="H1606" s="525" t="s">
        <v>1765</v>
      </c>
      <c r="I1606" s="524" t="s">
        <v>2309</v>
      </c>
      <c r="J1606" s="571"/>
      <c r="K1606" s="571"/>
      <c r="L1606" s="570"/>
      <c r="M1606" s="521">
        <f t="shared" si="150"/>
        <v>0</v>
      </c>
    </row>
    <row r="1607" spans="2:13" ht="15.75" outlineLevel="4">
      <c r="B1607" s="529"/>
      <c r="E1607" s="528"/>
      <c r="F1607" s="527"/>
      <c r="G1607" s="526" t="str">
        <f t="shared" si="151"/>
        <v xml:space="preserve">D4010.90 </v>
      </c>
      <c r="H1607" s="525" t="s">
        <v>1767</v>
      </c>
      <c r="I1607" s="524" t="s">
        <v>2310</v>
      </c>
      <c r="J1607" s="571"/>
      <c r="K1607" s="571"/>
      <c r="L1607" s="570"/>
      <c r="M1607" s="521">
        <f t="shared" si="150"/>
        <v>0</v>
      </c>
    </row>
    <row r="1608" spans="2:13" ht="15.75" outlineLevel="4">
      <c r="B1608" s="529"/>
      <c r="E1608" s="528"/>
      <c r="F1608" s="527"/>
      <c r="G1608" s="526" t="str">
        <f t="shared" si="151"/>
        <v xml:space="preserve">D4010.90 </v>
      </c>
      <c r="H1608" s="525" t="s">
        <v>2047</v>
      </c>
      <c r="I1608" s="524" t="s">
        <v>2311</v>
      </c>
      <c r="J1608" s="571"/>
      <c r="K1608" s="571"/>
      <c r="L1608" s="570"/>
      <c r="M1608" s="521">
        <f t="shared" si="150"/>
        <v>0</v>
      </c>
    </row>
    <row r="1609" spans="2:13" ht="15.75" outlineLevel="4">
      <c r="B1609" s="529"/>
      <c r="E1609" s="528"/>
      <c r="F1609" s="527"/>
      <c r="G1609" s="526" t="str">
        <f t="shared" si="151"/>
        <v xml:space="preserve">D4010.90 </v>
      </c>
      <c r="H1609" s="525" t="s">
        <v>1771</v>
      </c>
      <c r="I1609" s="524" t="s">
        <v>2312</v>
      </c>
      <c r="J1609" s="571"/>
      <c r="K1609" s="571"/>
      <c r="L1609" s="570"/>
      <c r="M1609" s="521">
        <f t="shared" si="150"/>
        <v>0</v>
      </c>
    </row>
    <row r="1610" spans="2:13" ht="15.75" outlineLevel="4">
      <c r="B1610" s="529"/>
      <c r="E1610" s="528"/>
      <c r="F1610" s="527"/>
      <c r="G1610" s="526" t="str">
        <f t="shared" si="151"/>
        <v xml:space="preserve">D4010.90 </v>
      </c>
      <c r="H1610" s="525" t="s">
        <v>1773</v>
      </c>
      <c r="I1610" s="524" t="s">
        <v>2313</v>
      </c>
      <c r="J1610" s="571"/>
      <c r="K1610" s="571"/>
      <c r="L1610" s="570"/>
      <c r="M1610" s="521">
        <f t="shared" si="150"/>
        <v>0</v>
      </c>
    </row>
    <row r="1611" spans="2:13" ht="15.75" outlineLevel="4">
      <c r="B1611" s="529"/>
      <c r="E1611" s="528"/>
      <c r="F1611" s="527"/>
      <c r="G1611" s="526" t="str">
        <f t="shared" si="151"/>
        <v xml:space="preserve">D4010.90 </v>
      </c>
      <c r="H1611" s="525" t="s">
        <v>1775</v>
      </c>
      <c r="I1611" s="524" t="s">
        <v>2314</v>
      </c>
      <c r="J1611" s="571"/>
      <c r="K1611" s="571"/>
      <c r="L1611" s="570"/>
      <c r="M1611" s="521">
        <f t="shared" si="150"/>
        <v>0</v>
      </c>
    </row>
    <row r="1612" spans="2:13" ht="15.75" outlineLevel="4">
      <c r="B1612" s="529"/>
      <c r="E1612" s="528"/>
      <c r="F1612" s="527"/>
      <c r="G1612" s="526" t="str">
        <f t="shared" si="151"/>
        <v xml:space="preserve">D4010.90 </v>
      </c>
      <c r="H1612" s="525" t="s">
        <v>1777</v>
      </c>
      <c r="I1612" s="524" t="s">
        <v>2315</v>
      </c>
      <c r="J1612" s="571"/>
      <c r="K1612" s="571"/>
      <c r="L1612" s="570"/>
      <c r="M1612" s="521">
        <f t="shared" si="150"/>
        <v>0</v>
      </c>
    </row>
    <row r="1613" spans="2:13" ht="15.75" outlineLevel="4">
      <c r="B1613" s="529"/>
      <c r="E1613" s="528"/>
      <c r="F1613" s="527"/>
      <c r="G1613" s="526" t="str">
        <f t="shared" si="151"/>
        <v xml:space="preserve">D4010.90 </v>
      </c>
      <c r="H1613" s="530" t="s">
        <v>105</v>
      </c>
      <c r="I1613" s="524" t="s">
        <v>2316</v>
      </c>
      <c r="J1613" s="571"/>
      <c r="K1613" s="571"/>
      <c r="L1613" s="570"/>
      <c r="M1613" s="521">
        <f t="shared" si="150"/>
        <v>0</v>
      </c>
    </row>
    <row r="1614" spans="2:13" ht="15.75" outlineLevel="4">
      <c r="B1614" s="529"/>
      <c r="E1614" s="528"/>
      <c r="F1614" s="527"/>
      <c r="G1614" s="526" t="str">
        <f t="shared" si="151"/>
        <v xml:space="preserve">D4010.90 </v>
      </c>
      <c r="H1614" s="530" t="s">
        <v>2059</v>
      </c>
      <c r="I1614" s="524" t="s">
        <v>2317</v>
      </c>
      <c r="J1614" s="571"/>
      <c r="K1614" s="571"/>
      <c r="L1614" s="570"/>
      <c r="M1614" s="521">
        <f t="shared" si="150"/>
        <v>0</v>
      </c>
    </row>
    <row r="1615" spans="2:13" s="553" customFormat="1" ht="17.25" customHeight="1" outlineLevel="2">
      <c r="B1615" s="561"/>
      <c r="C1615" s="560"/>
      <c r="D1615" s="560" t="s">
        <v>2318</v>
      </c>
      <c r="E1615" s="560" t="s">
        <v>2319</v>
      </c>
      <c r="F1615" s="560"/>
      <c r="G1615" s="559"/>
      <c r="H1615" s="558" t="s">
        <v>85</v>
      </c>
      <c r="I1615" s="557" t="s">
        <v>2320</v>
      </c>
      <c r="J1615" s="556"/>
      <c r="K1615" s="556"/>
      <c r="L1615" s="555" t="str">
        <f>IF(J1615&lt;&gt;0,SUMIF(E:E,"D4030*",M:M)/J1615,"")</f>
        <v/>
      </c>
      <c r="M1615" s="554">
        <f>IF(J1615="",SUMIF(E:E,"D4030*",M:M),L1615*J1615)</f>
        <v>0</v>
      </c>
    </row>
    <row r="1616" spans="2:13" ht="15.75" outlineLevel="3">
      <c r="B1616" s="529"/>
      <c r="E1616" s="538" t="s">
        <v>2321</v>
      </c>
      <c r="F1616" s="537" t="s">
        <v>2322</v>
      </c>
      <c r="G1616" s="536"/>
      <c r="H1616" s="535" t="s">
        <v>85</v>
      </c>
      <c r="I1616" s="534" t="s">
        <v>85</v>
      </c>
      <c r="J1616" s="533"/>
      <c r="K1616" s="533"/>
      <c r="L1616" s="532" t="str">
        <f>IF(J1616&lt;&gt;0,SUMIF(G:G,E1616,M:M)/J1616,"")</f>
        <v/>
      </c>
      <c r="M1616" s="531">
        <f>IF(J1616="",SUMIF(G:G,E1616,M:M),J1616*L1616)</f>
        <v>0</v>
      </c>
    </row>
    <row r="1617" spans="2:13" ht="15.75" outlineLevel="4">
      <c r="B1617" s="529"/>
      <c r="E1617" s="547"/>
      <c r="F1617" s="546"/>
      <c r="G1617" s="545" t="str">
        <f>E1616</f>
        <v xml:space="preserve">D4030.10 </v>
      </c>
      <c r="H1617" s="544" t="s">
        <v>2323</v>
      </c>
      <c r="I1617" s="543" t="s">
        <v>2324</v>
      </c>
      <c r="J1617" s="552"/>
      <c r="K1617" s="552"/>
      <c r="L1617" s="551"/>
      <c r="M1617" s="540">
        <f>J1617*L1617</f>
        <v>0</v>
      </c>
    </row>
    <row r="1618" spans="2:13" ht="15.75" outlineLevel="3">
      <c r="B1618" s="529"/>
      <c r="E1618" s="538" t="s">
        <v>2325</v>
      </c>
      <c r="F1618" s="537" t="s">
        <v>2326</v>
      </c>
      <c r="G1618" s="536"/>
      <c r="H1618" s="535" t="s">
        <v>85</v>
      </c>
      <c r="I1618" s="534" t="s">
        <v>85</v>
      </c>
      <c r="J1618" s="533"/>
      <c r="K1618" s="533"/>
      <c r="L1618" s="532" t="str">
        <f>IF(J1618&lt;&gt;0,SUMIF(G:G,E1618,M:M)/J1618,"")</f>
        <v/>
      </c>
      <c r="M1618" s="531">
        <f>IF(J1618="",SUMIF(G:G,E1618,M:M),J1618*L1618)</f>
        <v>0</v>
      </c>
    </row>
    <row r="1619" spans="2:13" ht="15.75" outlineLevel="4">
      <c r="B1619" s="529"/>
      <c r="E1619" s="547"/>
      <c r="F1619" s="546"/>
      <c r="G1619" s="545" t="str">
        <f>E1618</f>
        <v>D4030.30</v>
      </c>
      <c r="H1619" s="544" t="s">
        <v>2327</v>
      </c>
      <c r="I1619" s="543" t="s">
        <v>2328</v>
      </c>
      <c r="J1619" s="552"/>
      <c r="K1619" s="552"/>
      <c r="L1619" s="551"/>
      <c r="M1619" s="540">
        <f>J1619*L1619</f>
        <v>0</v>
      </c>
    </row>
    <row r="1620" spans="2:13" ht="15.75" outlineLevel="3">
      <c r="B1620" s="529"/>
      <c r="E1620" s="538" t="s">
        <v>2329</v>
      </c>
      <c r="F1620" s="537" t="s">
        <v>2330</v>
      </c>
      <c r="G1620" s="536"/>
      <c r="H1620" s="535" t="s">
        <v>85</v>
      </c>
      <c r="I1620" s="534" t="s">
        <v>85</v>
      </c>
      <c r="J1620" s="533"/>
      <c r="K1620" s="533"/>
      <c r="L1620" s="532" t="str">
        <f>IF(J1620&lt;&gt;0,SUMIF(G:G,E1620,M:M)/J1620,"")</f>
        <v/>
      </c>
      <c r="M1620" s="531">
        <f>IF(J1620="",SUMIF(G:G,E1620,M:M),J1620*L1620)</f>
        <v>0</v>
      </c>
    </row>
    <row r="1621" spans="2:13" ht="15.75" outlineLevel="4">
      <c r="B1621" s="529"/>
      <c r="E1621" s="547"/>
      <c r="F1621" s="546"/>
      <c r="G1621" s="545" t="str">
        <f>E1620</f>
        <v xml:space="preserve">D4030.50 </v>
      </c>
      <c r="H1621" s="544" t="s">
        <v>2331</v>
      </c>
      <c r="I1621" s="543" t="s">
        <v>2332</v>
      </c>
      <c r="J1621" s="542"/>
      <c r="K1621" s="542"/>
      <c r="L1621" s="541"/>
      <c r="M1621" s="540">
        <f>J1621*L1621</f>
        <v>0</v>
      </c>
    </row>
    <row r="1622" spans="2:13" ht="15.75" outlineLevel="3">
      <c r="B1622" s="529"/>
      <c r="E1622" s="538" t="s">
        <v>2333</v>
      </c>
      <c r="F1622" s="537" t="s">
        <v>2334</v>
      </c>
      <c r="G1622" s="536"/>
      <c r="H1622" s="535" t="s">
        <v>85</v>
      </c>
      <c r="I1622" s="534" t="s">
        <v>85</v>
      </c>
      <c r="J1622" s="533"/>
      <c r="K1622" s="533"/>
      <c r="L1622" s="532" t="str">
        <f>IF(J1622&lt;&gt;0,SUMIF(G:G,E1622,M:M)/J1622,"")</f>
        <v/>
      </c>
      <c r="M1622" s="531">
        <f>IF(J1622="",SUMIF(G:G,E1622,M:M),J1622*L1622)</f>
        <v>0</v>
      </c>
    </row>
    <row r="1623" spans="2:13" ht="15.75" outlineLevel="4">
      <c r="B1623" s="529"/>
      <c r="E1623" s="528"/>
      <c r="F1623" s="527"/>
      <c r="G1623" s="526" t="str">
        <f>E1622</f>
        <v xml:space="preserve">D4030.70 </v>
      </c>
      <c r="H1623" s="530" t="s">
        <v>2335</v>
      </c>
      <c r="I1623" s="524" t="s">
        <v>2336</v>
      </c>
      <c r="J1623" s="571"/>
      <c r="K1623" s="571"/>
      <c r="L1623" s="570"/>
      <c r="M1623" s="521">
        <f>J1623*L1623</f>
        <v>0</v>
      </c>
    </row>
    <row r="1624" spans="2:13" s="553" customFormat="1" ht="19.5" customHeight="1" outlineLevel="1">
      <c r="B1624" s="569"/>
      <c r="C1624" s="568" t="s">
        <v>2337</v>
      </c>
      <c r="D1624" s="568" t="s">
        <v>2338</v>
      </c>
      <c r="E1624" s="568"/>
      <c r="F1624" s="568"/>
      <c r="G1624" s="567"/>
      <c r="H1624" s="566" t="s">
        <v>85</v>
      </c>
      <c r="I1624" s="565" t="s">
        <v>85</v>
      </c>
      <c r="J1624" s="564"/>
      <c r="K1624" s="564"/>
      <c r="L1624" s="563" t="str">
        <f>IF(J1624&lt;&gt;0,SUMIF(D:D,"D50*",M:M)/J1624,"")</f>
        <v/>
      </c>
      <c r="M1624" s="562">
        <f>IF(J1624="",SUMIF(D:D,"D50*",M:M),J1624*L1624)</f>
        <v>0</v>
      </c>
    </row>
    <row r="1625" spans="2:13" s="553" customFormat="1" ht="17.25" customHeight="1" outlineLevel="2">
      <c r="B1625" s="561"/>
      <c r="C1625" s="560"/>
      <c r="D1625" s="560" t="s">
        <v>2339</v>
      </c>
      <c r="E1625" s="560" t="s">
        <v>2340</v>
      </c>
      <c r="F1625" s="560"/>
      <c r="G1625" s="559"/>
      <c r="H1625" s="558" t="s">
        <v>85</v>
      </c>
      <c r="I1625" s="557"/>
      <c r="J1625" s="556"/>
      <c r="K1625" s="556"/>
      <c r="L1625" s="555" t="str">
        <f>IF(J1625&lt;&gt;0,SUMIF(E:E,"D5010*",M:M)/J1625,"")</f>
        <v/>
      </c>
      <c r="M1625" s="554">
        <f>IF(J1625="",SUMIF(E:E,"D5010*",M:M),L1625*J1625)</f>
        <v>0</v>
      </c>
    </row>
    <row r="1626" spans="2:13" ht="15.75" outlineLevel="3">
      <c r="B1626" s="529"/>
      <c r="E1626" s="538" t="s">
        <v>2341</v>
      </c>
      <c r="F1626" s="537" t="s">
        <v>2342</v>
      </c>
      <c r="G1626" s="536"/>
      <c r="H1626" s="535" t="s">
        <v>85</v>
      </c>
      <c r="I1626" s="534" t="s">
        <v>2343</v>
      </c>
      <c r="J1626" s="533"/>
      <c r="K1626" s="533"/>
      <c r="L1626" s="532" t="str">
        <f>IF(J1626&lt;&gt;0,SUMIF(G:G,E1626,M:M)/J1626,"")</f>
        <v/>
      </c>
      <c r="M1626" s="531">
        <f>IF(J1626="",SUMIF(G:G,E1626,M:M),J1626*L1626)</f>
        <v>0</v>
      </c>
    </row>
    <row r="1627" spans="2:13" ht="15.75" outlineLevel="4">
      <c r="B1627" s="529"/>
      <c r="E1627" s="547"/>
      <c r="F1627" s="546"/>
      <c r="G1627" s="545" t="str">
        <f>E1626</f>
        <v xml:space="preserve">D5010.10 </v>
      </c>
      <c r="H1627" s="544" t="s">
        <v>2344</v>
      </c>
      <c r="I1627" s="543" t="s">
        <v>2345</v>
      </c>
      <c r="J1627" s="552"/>
      <c r="K1627" s="552"/>
      <c r="L1627" s="551"/>
      <c r="M1627" s="540">
        <f t="shared" ref="M1627:M1633" si="152">J1627*L1627</f>
        <v>0</v>
      </c>
    </row>
    <row r="1628" spans="2:13" ht="15.75" outlineLevel="4">
      <c r="B1628" s="529"/>
      <c r="E1628" s="547"/>
      <c r="F1628" s="546"/>
      <c r="G1628" s="545" t="str">
        <f t="shared" ref="G1628:G1633" si="153">G1627</f>
        <v xml:space="preserve">D5010.10 </v>
      </c>
      <c r="H1628" s="544" t="s">
        <v>2346</v>
      </c>
      <c r="I1628" s="543" t="s">
        <v>2347</v>
      </c>
      <c r="J1628" s="552"/>
      <c r="K1628" s="552"/>
      <c r="L1628" s="551"/>
      <c r="M1628" s="540">
        <f t="shared" si="152"/>
        <v>0</v>
      </c>
    </row>
    <row r="1629" spans="2:13" ht="15.75" outlineLevel="4">
      <c r="B1629" s="529"/>
      <c r="E1629" s="547"/>
      <c r="F1629" s="546"/>
      <c r="G1629" s="545" t="str">
        <f t="shared" si="153"/>
        <v xml:space="preserve">D5010.10 </v>
      </c>
      <c r="H1629" s="544" t="s">
        <v>2348</v>
      </c>
      <c r="I1629" s="543" t="s">
        <v>2349</v>
      </c>
      <c r="J1629" s="552"/>
      <c r="K1629" s="552"/>
      <c r="L1629" s="551"/>
      <c r="M1629" s="540">
        <f t="shared" si="152"/>
        <v>0</v>
      </c>
    </row>
    <row r="1630" spans="2:13" ht="15.75" outlineLevel="4">
      <c r="B1630" s="529"/>
      <c r="E1630" s="547"/>
      <c r="F1630" s="546"/>
      <c r="G1630" s="545" t="str">
        <f t="shared" si="153"/>
        <v xml:space="preserve">D5010.10 </v>
      </c>
      <c r="H1630" s="544" t="s">
        <v>2350</v>
      </c>
      <c r="I1630" s="543" t="s">
        <v>2351</v>
      </c>
      <c r="J1630" s="552"/>
      <c r="K1630" s="552"/>
      <c r="L1630" s="551"/>
      <c r="M1630" s="540">
        <f t="shared" si="152"/>
        <v>0</v>
      </c>
    </row>
    <row r="1631" spans="2:13" ht="15.75" outlineLevel="4">
      <c r="B1631" s="529"/>
      <c r="E1631" s="547"/>
      <c r="F1631" s="546"/>
      <c r="G1631" s="545" t="str">
        <f t="shared" si="153"/>
        <v xml:space="preserve">D5010.10 </v>
      </c>
      <c r="H1631" s="544" t="s">
        <v>2352</v>
      </c>
      <c r="I1631" s="543" t="s">
        <v>2353</v>
      </c>
      <c r="J1631" s="552"/>
      <c r="K1631" s="552"/>
      <c r="L1631" s="551"/>
      <c r="M1631" s="540">
        <f t="shared" si="152"/>
        <v>0</v>
      </c>
    </row>
    <row r="1632" spans="2:13" ht="15.75" outlineLevel="4">
      <c r="B1632" s="529"/>
      <c r="E1632" s="547"/>
      <c r="F1632" s="546"/>
      <c r="G1632" s="545" t="str">
        <f t="shared" si="153"/>
        <v xml:space="preserve">D5010.10 </v>
      </c>
      <c r="H1632" s="544" t="s">
        <v>2354</v>
      </c>
      <c r="I1632" s="543" t="s">
        <v>2355</v>
      </c>
      <c r="J1632" s="552"/>
      <c r="K1632" s="552"/>
      <c r="L1632" s="551"/>
      <c r="M1632" s="540">
        <f t="shared" si="152"/>
        <v>0</v>
      </c>
    </row>
    <row r="1633" spans="2:13" ht="15.75" outlineLevel="4">
      <c r="B1633" s="529"/>
      <c r="E1633" s="547"/>
      <c r="F1633" s="546"/>
      <c r="G1633" s="545" t="str">
        <f t="shared" si="153"/>
        <v xml:space="preserve">D5010.10 </v>
      </c>
      <c r="H1633" s="544" t="s">
        <v>2356</v>
      </c>
      <c r="I1633" s="543" t="s">
        <v>2357</v>
      </c>
      <c r="J1633" s="552"/>
      <c r="K1633" s="552"/>
      <c r="L1633" s="551"/>
      <c r="M1633" s="540">
        <f t="shared" si="152"/>
        <v>0</v>
      </c>
    </row>
    <row r="1634" spans="2:13" ht="15.75" outlineLevel="3">
      <c r="B1634" s="529"/>
      <c r="E1634" s="538" t="s">
        <v>2358</v>
      </c>
      <c r="F1634" s="537" t="s">
        <v>2359</v>
      </c>
      <c r="G1634" s="536"/>
      <c r="H1634" s="535" t="s">
        <v>85</v>
      </c>
      <c r="I1634" s="534" t="s">
        <v>85</v>
      </c>
      <c r="J1634" s="533"/>
      <c r="K1634" s="533"/>
      <c r="L1634" s="532" t="str">
        <f>IF(J1634&lt;&gt;0,SUMIF(G:G,E1634,M:M)/J1634,"")</f>
        <v/>
      </c>
      <c r="M1634" s="531">
        <f>IF(J1634="",SUMIF(G:G,E1634,M:M),J1634*L1634)</f>
        <v>0</v>
      </c>
    </row>
    <row r="1635" spans="2:13" ht="15.75" outlineLevel="4">
      <c r="B1635" s="529"/>
      <c r="E1635" s="547"/>
      <c r="F1635" s="546"/>
      <c r="G1635" s="545" t="str">
        <f>E1634</f>
        <v xml:space="preserve">D5010.20 </v>
      </c>
      <c r="H1635" s="544" t="s">
        <v>2360</v>
      </c>
      <c r="I1635" s="543" t="s">
        <v>2361</v>
      </c>
      <c r="J1635" s="552"/>
      <c r="K1635" s="552"/>
      <c r="L1635" s="551"/>
      <c r="M1635" s="540">
        <f t="shared" ref="M1635:M1643" si="154">J1635*L1635</f>
        <v>0</v>
      </c>
    </row>
    <row r="1636" spans="2:13" ht="15.75" outlineLevel="4">
      <c r="B1636" s="529"/>
      <c r="E1636" s="547"/>
      <c r="F1636" s="546"/>
      <c r="G1636" s="545" t="str">
        <f t="shared" ref="G1636:G1643" si="155">G1635</f>
        <v xml:space="preserve">D5010.20 </v>
      </c>
      <c r="H1636" s="544" t="s">
        <v>2362</v>
      </c>
      <c r="I1636" s="543" t="s">
        <v>2363</v>
      </c>
      <c r="J1636" s="552"/>
      <c r="K1636" s="552"/>
      <c r="L1636" s="551"/>
      <c r="M1636" s="540">
        <f t="shared" si="154"/>
        <v>0</v>
      </c>
    </row>
    <row r="1637" spans="2:13" ht="15.75" outlineLevel="4">
      <c r="B1637" s="529"/>
      <c r="E1637" s="547"/>
      <c r="F1637" s="546"/>
      <c r="G1637" s="545" t="str">
        <f t="shared" si="155"/>
        <v xml:space="preserve">D5010.20 </v>
      </c>
      <c r="H1637" s="544" t="s">
        <v>2364</v>
      </c>
      <c r="I1637" s="543" t="s">
        <v>2365</v>
      </c>
      <c r="J1637" s="552"/>
      <c r="K1637" s="552"/>
      <c r="L1637" s="551"/>
      <c r="M1637" s="540">
        <f t="shared" si="154"/>
        <v>0</v>
      </c>
    </row>
    <row r="1638" spans="2:13" ht="15.75" outlineLevel="4">
      <c r="B1638" s="529"/>
      <c r="E1638" s="547"/>
      <c r="F1638" s="546"/>
      <c r="G1638" s="545" t="str">
        <f t="shared" si="155"/>
        <v xml:space="preserve">D5010.20 </v>
      </c>
      <c r="H1638" s="544" t="s">
        <v>2366</v>
      </c>
      <c r="I1638" s="543" t="s">
        <v>2367</v>
      </c>
      <c r="J1638" s="552"/>
      <c r="K1638" s="552"/>
      <c r="L1638" s="551"/>
      <c r="M1638" s="540">
        <f t="shared" si="154"/>
        <v>0</v>
      </c>
    </row>
    <row r="1639" spans="2:13" ht="15.75" outlineLevel="4">
      <c r="B1639" s="529"/>
      <c r="E1639" s="547"/>
      <c r="F1639" s="546"/>
      <c r="G1639" s="545" t="str">
        <f t="shared" si="155"/>
        <v xml:space="preserve">D5010.20 </v>
      </c>
      <c r="H1639" s="544" t="s">
        <v>2368</v>
      </c>
      <c r="I1639" s="543" t="s">
        <v>2369</v>
      </c>
      <c r="J1639" s="552"/>
      <c r="K1639" s="552"/>
      <c r="L1639" s="551"/>
      <c r="M1639" s="540">
        <f t="shared" si="154"/>
        <v>0</v>
      </c>
    </row>
    <row r="1640" spans="2:13" ht="15.75" outlineLevel="4">
      <c r="B1640" s="529"/>
      <c r="E1640" s="547"/>
      <c r="F1640" s="546"/>
      <c r="G1640" s="545" t="str">
        <f t="shared" si="155"/>
        <v xml:space="preserve">D5010.20 </v>
      </c>
      <c r="H1640" s="544" t="s">
        <v>2370</v>
      </c>
      <c r="I1640" s="543" t="s">
        <v>2371</v>
      </c>
      <c r="J1640" s="552"/>
      <c r="K1640" s="552"/>
      <c r="L1640" s="551"/>
      <c r="M1640" s="540">
        <f t="shared" si="154"/>
        <v>0</v>
      </c>
    </row>
    <row r="1641" spans="2:13" ht="15.75" outlineLevel="4">
      <c r="B1641" s="529"/>
      <c r="E1641" s="547"/>
      <c r="F1641" s="546"/>
      <c r="G1641" s="545" t="str">
        <f t="shared" si="155"/>
        <v xml:space="preserve">D5010.20 </v>
      </c>
      <c r="H1641" s="544" t="s">
        <v>2372</v>
      </c>
      <c r="I1641" s="543" t="s">
        <v>2373</v>
      </c>
      <c r="J1641" s="552"/>
      <c r="K1641" s="552"/>
      <c r="L1641" s="551"/>
      <c r="M1641" s="540">
        <f t="shared" si="154"/>
        <v>0</v>
      </c>
    </row>
    <row r="1642" spans="2:13" ht="15.75" outlineLevel="4">
      <c r="B1642" s="529"/>
      <c r="E1642" s="547"/>
      <c r="F1642" s="546"/>
      <c r="G1642" s="545" t="str">
        <f t="shared" si="155"/>
        <v xml:space="preserve">D5010.20 </v>
      </c>
      <c r="H1642" s="544" t="s">
        <v>2374</v>
      </c>
      <c r="I1642" s="543" t="s">
        <v>2375</v>
      </c>
      <c r="J1642" s="552"/>
      <c r="K1642" s="552"/>
      <c r="L1642" s="551"/>
      <c r="M1642" s="540">
        <f t="shared" si="154"/>
        <v>0</v>
      </c>
    </row>
    <row r="1643" spans="2:13" ht="15.75" outlineLevel="4">
      <c r="B1643" s="529"/>
      <c r="E1643" s="547"/>
      <c r="F1643" s="546"/>
      <c r="G1643" s="545" t="str">
        <f t="shared" si="155"/>
        <v xml:space="preserve">D5010.20 </v>
      </c>
      <c r="H1643" s="544" t="s">
        <v>2376</v>
      </c>
      <c r="I1643" s="543" t="s">
        <v>2377</v>
      </c>
      <c r="J1643" s="552"/>
      <c r="K1643" s="552"/>
      <c r="L1643" s="551"/>
      <c r="M1643" s="540">
        <f t="shared" si="154"/>
        <v>0</v>
      </c>
    </row>
    <row r="1644" spans="2:13" ht="15.75" outlineLevel="3">
      <c r="B1644" s="529"/>
      <c r="E1644" s="538" t="s">
        <v>2378</v>
      </c>
      <c r="F1644" s="537" t="s">
        <v>2379</v>
      </c>
      <c r="G1644" s="536"/>
      <c r="H1644" s="535" t="s">
        <v>85</v>
      </c>
      <c r="I1644" s="534" t="s">
        <v>85</v>
      </c>
      <c r="J1644" s="533"/>
      <c r="K1644" s="533"/>
      <c r="L1644" s="532" t="str">
        <f>IF(J1644&lt;&gt;0,SUMIF(G:G,E1644,M:M)/J1644,"")</f>
        <v/>
      </c>
      <c r="M1644" s="531">
        <f>IF(J1644="",SUMIF(G:G,E1644,M:M),J1644*L1644)</f>
        <v>0</v>
      </c>
    </row>
    <row r="1645" spans="2:13" ht="15.75" outlineLevel="4">
      <c r="B1645" s="529"/>
      <c r="E1645" s="547"/>
      <c r="F1645" s="546"/>
      <c r="G1645" s="545" t="str">
        <f>E1644</f>
        <v xml:space="preserve">D5010.30 </v>
      </c>
      <c r="H1645" s="544" t="s">
        <v>2380</v>
      </c>
      <c r="I1645" s="543" t="s">
        <v>2381</v>
      </c>
      <c r="J1645" s="552"/>
      <c r="K1645" s="552"/>
      <c r="L1645" s="551"/>
      <c r="M1645" s="540">
        <f>J1645*L1645</f>
        <v>0</v>
      </c>
    </row>
    <row r="1646" spans="2:13" ht="15.75" outlineLevel="3">
      <c r="B1646" s="529"/>
      <c r="E1646" s="538" t="s">
        <v>2382</v>
      </c>
      <c r="F1646" s="537" t="s">
        <v>2383</v>
      </c>
      <c r="G1646" s="536"/>
      <c r="H1646" s="535" t="s">
        <v>85</v>
      </c>
      <c r="I1646" s="534" t="s">
        <v>85</v>
      </c>
      <c r="J1646" s="533"/>
      <c r="K1646" s="533"/>
      <c r="L1646" s="532" t="str">
        <f>IF(J1646&lt;&gt;0,SUMIF(G:G,E1646,M:M)/J1646,"")</f>
        <v/>
      </c>
      <c r="M1646" s="531">
        <f>IF(J1646="",SUMIF(G:G,E1646,M:M),J1646*L1646)</f>
        <v>0</v>
      </c>
    </row>
    <row r="1647" spans="2:13" ht="15.75" outlineLevel="4">
      <c r="B1647" s="529"/>
      <c r="E1647" s="547"/>
      <c r="F1647" s="546"/>
      <c r="G1647" s="545" t="str">
        <f>E1646</f>
        <v xml:space="preserve">D5010.40 </v>
      </c>
      <c r="H1647" s="544" t="s">
        <v>2384</v>
      </c>
      <c r="I1647" s="543" t="s">
        <v>2385</v>
      </c>
      <c r="J1647" s="552"/>
      <c r="K1647" s="552"/>
      <c r="L1647" s="551"/>
      <c r="M1647" s="540">
        <f>J1647*L1647</f>
        <v>0</v>
      </c>
    </row>
    <row r="1648" spans="2:13" ht="15.75" outlineLevel="3">
      <c r="B1648" s="529"/>
      <c r="E1648" s="538" t="s">
        <v>2386</v>
      </c>
      <c r="F1648" s="537" t="s">
        <v>2387</v>
      </c>
      <c r="G1648" s="536"/>
      <c r="H1648" s="535" t="s">
        <v>85</v>
      </c>
      <c r="I1648" s="534" t="s">
        <v>85</v>
      </c>
      <c r="J1648" s="533"/>
      <c r="K1648" s="533"/>
      <c r="L1648" s="532" t="str">
        <f>IF(J1648&lt;&gt;0,SUMIF(G:G,E1648,M:M)/J1648,"")</f>
        <v/>
      </c>
      <c r="M1648" s="531">
        <f>IF(J1648="",SUMIF(G:G,E1648,M:M),J1648*L1648)</f>
        <v>0</v>
      </c>
    </row>
    <row r="1649" spans="2:13" ht="15.75" outlineLevel="4">
      <c r="B1649" s="529"/>
      <c r="E1649" s="547"/>
      <c r="F1649" s="546"/>
      <c r="G1649" s="545" t="str">
        <f>E1648</f>
        <v xml:space="preserve">D5010.60 </v>
      </c>
      <c r="H1649" s="544" t="s">
        <v>2388</v>
      </c>
      <c r="I1649" s="543" t="s">
        <v>2389</v>
      </c>
      <c r="J1649" s="552"/>
      <c r="K1649" s="552"/>
      <c r="L1649" s="551"/>
      <c r="M1649" s="540">
        <f t="shared" ref="M1649:M1657" si="156">J1649*L1649</f>
        <v>0</v>
      </c>
    </row>
    <row r="1650" spans="2:13" ht="15.75" outlineLevel="4">
      <c r="B1650" s="529"/>
      <c r="E1650" s="547"/>
      <c r="F1650" s="546"/>
      <c r="G1650" s="545" t="str">
        <f t="shared" ref="G1650:G1657" si="157">G1649</f>
        <v xml:space="preserve">D5010.60 </v>
      </c>
      <c r="H1650" s="544" t="s">
        <v>2390</v>
      </c>
      <c r="I1650" s="543" t="s">
        <v>2391</v>
      </c>
      <c r="J1650" s="552"/>
      <c r="K1650" s="552"/>
      <c r="L1650" s="551"/>
      <c r="M1650" s="540">
        <f t="shared" si="156"/>
        <v>0</v>
      </c>
    </row>
    <row r="1651" spans="2:13" ht="15.75" outlineLevel="4">
      <c r="B1651" s="529"/>
      <c r="E1651" s="547"/>
      <c r="F1651" s="546"/>
      <c r="G1651" s="545" t="str">
        <f t="shared" si="157"/>
        <v xml:space="preserve">D5010.60 </v>
      </c>
      <c r="H1651" s="544" t="s">
        <v>2392</v>
      </c>
      <c r="I1651" s="543" t="s">
        <v>2393</v>
      </c>
      <c r="J1651" s="552"/>
      <c r="K1651" s="552"/>
      <c r="L1651" s="551"/>
      <c r="M1651" s="540">
        <f t="shared" si="156"/>
        <v>0</v>
      </c>
    </row>
    <row r="1652" spans="2:13" ht="15.75" outlineLevel="4">
      <c r="B1652" s="529"/>
      <c r="E1652" s="547"/>
      <c r="F1652" s="546"/>
      <c r="G1652" s="545" t="str">
        <f t="shared" si="157"/>
        <v xml:space="preserve">D5010.60 </v>
      </c>
      <c r="H1652" s="544" t="s">
        <v>2394</v>
      </c>
      <c r="I1652" s="543" t="s">
        <v>2395</v>
      </c>
      <c r="J1652" s="552"/>
      <c r="K1652" s="552"/>
      <c r="L1652" s="551"/>
      <c r="M1652" s="540">
        <f t="shared" si="156"/>
        <v>0</v>
      </c>
    </row>
    <row r="1653" spans="2:13" ht="15.75" outlineLevel="4">
      <c r="B1653" s="529"/>
      <c r="E1653" s="547"/>
      <c r="F1653" s="546"/>
      <c r="G1653" s="545" t="str">
        <f t="shared" si="157"/>
        <v xml:space="preserve">D5010.60 </v>
      </c>
      <c r="H1653" s="544" t="s">
        <v>2396</v>
      </c>
      <c r="I1653" s="543" t="s">
        <v>2397</v>
      </c>
      <c r="J1653" s="552"/>
      <c r="K1653" s="552"/>
      <c r="L1653" s="551"/>
      <c r="M1653" s="540">
        <f t="shared" si="156"/>
        <v>0</v>
      </c>
    </row>
    <row r="1654" spans="2:13" ht="15.75" outlineLevel="4">
      <c r="B1654" s="529"/>
      <c r="E1654" s="547"/>
      <c r="F1654" s="546"/>
      <c r="G1654" s="545" t="str">
        <f t="shared" si="157"/>
        <v xml:space="preserve">D5010.60 </v>
      </c>
      <c r="H1654" s="544" t="s">
        <v>2398</v>
      </c>
      <c r="I1654" s="543" t="s">
        <v>2399</v>
      </c>
      <c r="J1654" s="552"/>
      <c r="K1654" s="552"/>
      <c r="L1654" s="551"/>
      <c r="M1654" s="540">
        <f t="shared" si="156"/>
        <v>0</v>
      </c>
    </row>
    <row r="1655" spans="2:13" ht="15.75" outlineLevel="4">
      <c r="B1655" s="529"/>
      <c r="E1655" s="547"/>
      <c r="F1655" s="546"/>
      <c r="G1655" s="545" t="str">
        <f t="shared" si="157"/>
        <v xml:space="preserve">D5010.60 </v>
      </c>
      <c r="H1655" s="544" t="s">
        <v>2400</v>
      </c>
      <c r="I1655" s="543" t="s">
        <v>2401</v>
      </c>
      <c r="J1655" s="552"/>
      <c r="K1655" s="552"/>
      <c r="L1655" s="551"/>
      <c r="M1655" s="540">
        <f t="shared" si="156"/>
        <v>0</v>
      </c>
    </row>
    <row r="1656" spans="2:13" ht="15.75" outlineLevel="4">
      <c r="B1656" s="529"/>
      <c r="E1656" s="547"/>
      <c r="F1656" s="546"/>
      <c r="G1656" s="545" t="str">
        <f t="shared" si="157"/>
        <v xml:space="preserve">D5010.60 </v>
      </c>
      <c r="H1656" s="544" t="s">
        <v>2402</v>
      </c>
      <c r="I1656" s="543" t="s">
        <v>2403</v>
      </c>
      <c r="J1656" s="552"/>
      <c r="K1656" s="552"/>
      <c r="L1656" s="551"/>
      <c r="M1656" s="540">
        <f t="shared" si="156"/>
        <v>0</v>
      </c>
    </row>
    <row r="1657" spans="2:13" ht="15.75" outlineLevel="4">
      <c r="B1657" s="529"/>
      <c r="E1657" s="547"/>
      <c r="F1657" s="546"/>
      <c r="G1657" s="545" t="str">
        <f t="shared" si="157"/>
        <v xml:space="preserve">D5010.60 </v>
      </c>
      <c r="H1657" s="544" t="s">
        <v>2404</v>
      </c>
      <c r="I1657" s="543" t="s">
        <v>2405</v>
      </c>
      <c r="J1657" s="552"/>
      <c r="K1657" s="552"/>
      <c r="L1657" s="551"/>
      <c r="M1657" s="540">
        <f t="shared" si="156"/>
        <v>0</v>
      </c>
    </row>
    <row r="1658" spans="2:13" ht="15.75" outlineLevel="3">
      <c r="B1658" s="529"/>
      <c r="E1658" s="538" t="s">
        <v>2406</v>
      </c>
      <c r="F1658" s="537" t="s">
        <v>2407</v>
      </c>
      <c r="G1658" s="536"/>
      <c r="H1658" s="535" t="s">
        <v>85</v>
      </c>
      <c r="I1658" s="534" t="s">
        <v>85</v>
      </c>
      <c r="J1658" s="533"/>
      <c r="K1658" s="533"/>
      <c r="L1658" s="532" t="str">
        <f>IF(J1658&lt;&gt;0,SUMIF(G:G,E1658,M:M)/J1658,"")</f>
        <v/>
      </c>
      <c r="M1658" s="531">
        <f>IF(J1658="",SUMIF(G:G,E1658,M:M),J1658*L1658)</f>
        <v>0</v>
      </c>
    </row>
    <row r="1659" spans="2:13" ht="15.75" outlineLevel="4">
      <c r="B1659" s="529"/>
      <c r="E1659" s="547"/>
      <c r="F1659" s="546"/>
      <c r="G1659" s="545" t="str">
        <f>E1658</f>
        <v xml:space="preserve">D5010.70 </v>
      </c>
      <c r="H1659" s="544" t="s">
        <v>2408</v>
      </c>
      <c r="I1659" s="543" t="s">
        <v>2409</v>
      </c>
      <c r="J1659" s="552"/>
      <c r="K1659" s="552"/>
      <c r="L1659" s="551"/>
      <c r="M1659" s="540">
        <f>J1659*L1659</f>
        <v>0</v>
      </c>
    </row>
    <row r="1660" spans="2:13" ht="15.75" outlineLevel="3">
      <c r="B1660" s="529"/>
      <c r="E1660" s="538" t="s">
        <v>2410</v>
      </c>
      <c r="F1660" s="537" t="s">
        <v>2411</v>
      </c>
      <c r="G1660" s="536"/>
      <c r="H1660" s="535" t="s">
        <v>85</v>
      </c>
      <c r="I1660" s="534" t="s">
        <v>85</v>
      </c>
      <c r="J1660" s="533"/>
      <c r="K1660" s="533"/>
      <c r="L1660" s="532" t="str">
        <f>IF(J1660&lt;&gt;0,SUMIF(G:G,E1660,M:M)/J1660,"")</f>
        <v/>
      </c>
      <c r="M1660" s="531">
        <f>IF(J1660="",SUMIF(G:G,E1660,M:M),J1660*L1660)</f>
        <v>0</v>
      </c>
    </row>
    <row r="1661" spans="2:13" ht="15.75" outlineLevel="4">
      <c r="B1661" s="529"/>
      <c r="E1661" s="528"/>
      <c r="F1661" s="527"/>
      <c r="G1661" s="526" t="str">
        <f>E1660</f>
        <v>D5010.90</v>
      </c>
      <c r="H1661" s="530" t="s">
        <v>2412</v>
      </c>
      <c r="I1661" s="524" t="s">
        <v>2413</v>
      </c>
      <c r="J1661" s="571"/>
      <c r="K1661" s="571"/>
      <c r="L1661" s="570"/>
      <c r="M1661" s="521">
        <f t="shared" ref="M1661:M1669" si="158">J1661*L1661</f>
        <v>0</v>
      </c>
    </row>
    <row r="1662" spans="2:13" ht="15.75" outlineLevel="4">
      <c r="B1662" s="529"/>
      <c r="E1662" s="528"/>
      <c r="F1662" s="527"/>
      <c r="G1662" s="526" t="str">
        <f t="shared" ref="G1662:G1669" si="159">G1661</f>
        <v>D5010.90</v>
      </c>
      <c r="H1662" s="530" t="s">
        <v>2414</v>
      </c>
      <c r="I1662" s="524" t="s">
        <v>2415</v>
      </c>
      <c r="J1662" s="571"/>
      <c r="K1662" s="571"/>
      <c r="L1662" s="570"/>
      <c r="M1662" s="521">
        <f t="shared" si="158"/>
        <v>0</v>
      </c>
    </row>
    <row r="1663" spans="2:13" ht="15.75" outlineLevel="4">
      <c r="B1663" s="529"/>
      <c r="E1663" s="528"/>
      <c r="F1663" s="527"/>
      <c r="G1663" s="526" t="str">
        <f t="shared" si="159"/>
        <v>D5010.90</v>
      </c>
      <c r="H1663" s="525" t="s">
        <v>2416</v>
      </c>
      <c r="I1663" s="524" t="s">
        <v>2417</v>
      </c>
      <c r="J1663" s="571"/>
      <c r="K1663" s="571"/>
      <c r="L1663" s="570"/>
      <c r="M1663" s="521">
        <f t="shared" si="158"/>
        <v>0</v>
      </c>
    </row>
    <row r="1664" spans="2:13" ht="15.75" outlineLevel="4">
      <c r="B1664" s="529"/>
      <c r="E1664" s="528"/>
      <c r="F1664" s="527"/>
      <c r="G1664" s="526" t="str">
        <f t="shared" si="159"/>
        <v>D5010.90</v>
      </c>
      <c r="H1664" s="525" t="s">
        <v>1771</v>
      </c>
      <c r="I1664" s="524" t="s">
        <v>2418</v>
      </c>
      <c r="J1664" s="571"/>
      <c r="K1664" s="571"/>
      <c r="L1664" s="570"/>
      <c r="M1664" s="521">
        <f t="shared" si="158"/>
        <v>0</v>
      </c>
    </row>
    <row r="1665" spans="2:13" ht="15.75" outlineLevel="4">
      <c r="B1665" s="529"/>
      <c r="E1665" s="528"/>
      <c r="F1665" s="527"/>
      <c r="G1665" s="526" t="str">
        <f t="shared" si="159"/>
        <v>D5010.90</v>
      </c>
      <c r="H1665" s="525" t="s">
        <v>2419</v>
      </c>
      <c r="I1665" s="524" t="s">
        <v>2420</v>
      </c>
      <c r="J1665" s="571"/>
      <c r="K1665" s="571"/>
      <c r="L1665" s="570"/>
      <c r="M1665" s="521">
        <f t="shared" si="158"/>
        <v>0</v>
      </c>
    </row>
    <row r="1666" spans="2:13" ht="15.75" outlineLevel="4">
      <c r="B1666" s="529"/>
      <c r="E1666" s="528"/>
      <c r="F1666" s="527"/>
      <c r="G1666" s="526" t="str">
        <f t="shared" si="159"/>
        <v>D5010.90</v>
      </c>
      <c r="H1666" s="525" t="s">
        <v>1775</v>
      </c>
      <c r="I1666" s="524" t="s">
        <v>2421</v>
      </c>
      <c r="J1666" s="571"/>
      <c r="K1666" s="571"/>
      <c r="L1666" s="570"/>
      <c r="M1666" s="521">
        <f t="shared" si="158"/>
        <v>0</v>
      </c>
    </row>
    <row r="1667" spans="2:13" ht="15.75" outlineLevel="4">
      <c r="B1667" s="529"/>
      <c r="E1667" s="528"/>
      <c r="F1667" s="527"/>
      <c r="G1667" s="526" t="str">
        <f t="shared" si="159"/>
        <v>D5010.90</v>
      </c>
      <c r="H1667" s="525" t="s">
        <v>1777</v>
      </c>
      <c r="I1667" s="524" t="s">
        <v>2422</v>
      </c>
      <c r="J1667" s="571"/>
      <c r="K1667" s="571"/>
      <c r="L1667" s="570"/>
      <c r="M1667" s="521">
        <f t="shared" si="158"/>
        <v>0</v>
      </c>
    </row>
    <row r="1668" spans="2:13" ht="15.75" outlineLevel="4">
      <c r="B1668" s="529"/>
      <c r="E1668" s="528"/>
      <c r="F1668" s="527"/>
      <c r="G1668" s="526" t="str">
        <f t="shared" si="159"/>
        <v>D5010.90</v>
      </c>
      <c r="H1668" s="525" t="s">
        <v>2423</v>
      </c>
      <c r="I1668" s="524" t="s">
        <v>2424</v>
      </c>
      <c r="J1668" s="571"/>
      <c r="K1668" s="571"/>
      <c r="L1668" s="570"/>
      <c r="M1668" s="521">
        <f t="shared" si="158"/>
        <v>0</v>
      </c>
    </row>
    <row r="1669" spans="2:13" ht="15.75" outlineLevel="4">
      <c r="B1669" s="529"/>
      <c r="E1669" s="528"/>
      <c r="F1669" s="527"/>
      <c r="G1669" s="526" t="str">
        <f t="shared" si="159"/>
        <v>D5010.90</v>
      </c>
      <c r="H1669" s="530" t="s">
        <v>2059</v>
      </c>
      <c r="I1669" s="524" t="s">
        <v>2425</v>
      </c>
      <c r="J1669" s="571"/>
      <c r="K1669" s="571"/>
      <c r="L1669" s="570"/>
      <c r="M1669" s="521">
        <f t="shared" si="158"/>
        <v>0</v>
      </c>
    </row>
    <row r="1670" spans="2:13" s="553" customFormat="1" ht="17.25" customHeight="1" outlineLevel="2">
      <c r="B1670" s="561"/>
      <c r="C1670" s="560"/>
      <c r="D1670" s="560" t="s">
        <v>2426</v>
      </c>
      <c r="E1670" s="560" t="s">
        <v>2427</v>
      </c>
      <c r="F1670" s="560"/>
      <c r="G1670" s="559"/>
      <c r="H1670" s="558" t="s">
        <v>85</v>
      </c>
      <c r="I1670" s="557" t="s">
        <v>85</v>
      </c>
      <c r="J1670" s="556"/>
      <c r="K1670" s="556"/>
      <c r="L1670" s="555" t="str">
        <f>IF(J1670&lt;&gt;0,SUMIF(E:E,"D5020*",M:M)/J1670,"")</f>
        <v/>
      </c>
      <c r="M1670" s="554">
        <f>IF(J1670="",SUMIF(E:E,"D5020*",M:M),L1670*J1670)</f>
        <v>0</v>
      </c>
    </row>
    <row r="1671" spans="2:13" ht="15.75" outlineLevel="3">
      <c r="B1671" s="529"/>
      <c r="E1671" s="538" t="s">
        <v>2428</v>
      </c>
      <c r="F1671" s="537" t="s">
        <v>2429</v>
      </c>
      <c r="G1671" s="536"/>
      <c r="H1671" s="535" t="s">
        <v>85</v>
      </c>
      <c r="I1671" s="534" t="s">
        <v>85</v>
      </c>
      <c r="J1671" s="533"/>
      <c r="K1671" s="533"/>
      <c r="L1671" s="532" t="str">
        <f>IF(J1671&lt;&gt;0,SUMIF(G:G,E1671,M:M)/J1671,"")</f>
        <v/>
      </c>
      <c r="M1671" s="531">
        <f>IF(J1671="",SUMIF(G:G,E1671,M:M),J1671*L1671)</f>
        <v>0</v>
      </c>
    </row>
    <row r="1672" spans="2:13" ht="15.75" outlineLevel="4">
      <c r="B1672" s="529"/>
      <c r="E1672" s="547"/>
      <c r="F1672" s="546"/>
      <c r="G1672" s="545" t="str">
        <f>E1671</f>
        <v xml:space="preserve">D5020.10 </v>
      </c>
      <c r="H1672" s="544" t="s">
        <v>2430</v>
      </c>
      <c r="I1672" s="543" t="s">
        <v>2431</v>
      </c>
      <c r="J1672" s="552"/>
      <c r="K1672" s="552"/>
      <c r="L1672" s="551"/>
      <c r="M1672" s="540">
        <f t="shared" ref="M1672:M1679" si="160">J1672*L1672</f>
        <v>0</v>
      </c>
    </row>
    <row r="1673" spans="2:13" ht="15.75" outlineLevel="4">
      <c r="B1673" s="529"/>
      <c r="E1673" s="547"/>
      <c r="F1673" s="546"/>
      <c r="G1673" s="545" t="str">
        <f t="shared" ref="G1673:G1679" si="161">G1672</f>
        <v xml:space="preserve">D5020.10 </v>
      </c>
      <c r="H1673" s="544" t="s">
        <v>2432</v>
      </c>
      <c r="I1673" s="543" t="s">
        <v>2433</v>
      </c>
      <c r="J1673" s="552"/>
      <c r="K1673" s="552"/>
      <c r="L1673" s="551"/>
      <c r="M1673" s="540">
        <f t="shared" si="160"/>
        <v>0</v>
      </c>
    </row>
    <row r="1674" spans="2:13" ht="15.75" outlineLevel="4">
      <c r="B1674" s="529"/>
      <c r="E1674" s="547"/>
      <c r="F1674" s="546"/>
      <c r="G1674" s="545" t="str">
        <f t="shared" si="161"/>
        <v xml:space="preserve">D5020.10 </v>
      </c>
      <c r="H1674" s="544" t="s">
        <v>2434</v>
      </c>
      <c r="I1674" s="543" t="s">
        <v>2435</v>
      </c>
      <c r="J1674" s="552"/>
      <c r="K1674" s="552"/>
      <c r="L1674" s="551"/>
      <c r="M1674" s="540">
        <f t="shared" si="160"/>
        <v>0</v>
      </c>
    </row>
    <row r="1675" spans="2:13" ht="15.75" outlineLevel="4">
      <c r="B1675" s="529"/>
      <c r="E1675" s="547"/>
      <c r="F1675" s="546"/>
      <c r="G1675" s="545" t="str">
        <f t="shared" si="161"/>
        <v xml:space="preserve">D5020.10 </v>
      </c>
      <c r="H1675" s="544" t="s">
        <v>2436</v>
      </c>
      <c r="I1675" s="543" t="s">
        <v>2437</v>
      </c>
      <c r="J1675" s="552"/>
      <c r="K1675" s="552"/>
      <c r="L1675" s="551"/>
      <c r="M1675" s="540">
        <f t="shared" si="160"/>
        <v>0</v>
      </c>
    </row>
    <row r="1676" spans="2:13" ht="15.75" outlineLevel="4">
      <c r="B1676" s="529"/>
      <c r="E1676" s="547"/>
      <c r="F1676" s="546"/>
      <c r="G1676" s="545" t="str">
        <f t="shared" si="161"/>
        <v xml:space="preserve">D5020.10 </v>
      </c>
      <c r="H1676" s="544" t="s">
        <v>2436</v>
      </c>
      <c r="I1676" s="543" t="s">
        <v>2438</v>
      </c>
      <c r="J1676" s="552"/>
      <c r="K1676" s="552"/>
      <c r="L1676" s="551"/>
      <c r="M1676" s="540">
        <f t="shared" si="160"/>
        <v>0</v>
      </c>
    </row>
    <row r="1677" spans="2:13" ht="15.75" outlineLevel="4">
      <c r="B1677" s="529"/>
      <c r="E1677" s="547"/>
      <c r="F1677" s="546"/>
      <c r="G1677" s="545" t="str">
        <f t="shared" si="161"/>
        <v xml:space="preserve">D5020.10 </v>
      </c>
      <c r="H1677" s="544" t="s">
        <v>2439</v>
      </c>
      <c r="I1677" s="543" t="s">
        <v>2440</v>
      </c>
      <c r="J1677" s="552"/>
      <c r="K1677" s="552"/>
      <c r="L1677" s="551"/>
      <c r="M1677" s="540">
        <f t="shared" si="160"/>
        <v>0</v>
      </c>
    </row>
    <row r="1678" spans="2:13" ht="15.75" outlineLevel="4">
      <c r="B1678" s="529"/>
      <c r="E1678" s="547"/>
      <c r="F1678" s="546"/>
      <c r="G1678" s="545" t="str">
        <f t="shared" si="161"/>
        <v xml:space="preserve">D5020.10 </v>
      </c>
      <c r="H1678" s="544" t="s">
        <v>2439</v>
      </c>
      <c r="I1678" s="543" t="s">
        <v>2441</v>
      </c>
      <c r="J1678" s="552"/>
      <c r="K1678" s="552"/>
      <c r="L1678" s="551"/>
      <c r="M1678" s="540">
        <f t="shared" si="160"/>
        <v>0</v>
      </c>
    </row>
    <row r="1679" spans="2:13" ht="15.75" outlineLevel="4">
      <c r="B1679" s="529"/>
      <c r="E1679" s="547"/>
      <c r="F1679" s="546"/>
      <c r="G1679" s="545" t="str">
        <f t="shared" si="161"/>
        <v xml:space="preserve">D5020.10 </v>
      </c>
      <c r="H1679" s="544" t="s">
        <v>2442</v>
      </c>
      <c r="I1679" s="543" t="s">
        <v>2443</v>
      </c>
      <c r="J1679" s="552"/>
      <c r="K1679" s="552"/>
      <c r="L1679" s="551"/>
      <c r="M1679" s="540">
        <f t="shared" si="160"/>
        <v>0</v>
      </c>
    </row>
    <row r="1680" spans="2:13" ht="15.75" outlineLevel="3">
      <c r="B1680" s="529"/>
      <c r="E1680" s="538" t="s">
        <v>2444</v>
      </c>
      <c r="F1680" s="537" t="s">
        <v>2445</v>
      </c>
      <c r="G1680" s="536"/>
      <c r="H1680" s="535" t="s">
        <v>85</v>
      </c>
      <c r="I1680" s="534" t="s">
        <v>85</v>
      </c>
      <c r="J1680" s="533"/>
      <c r="K1680" s="533"/>
      <c r="L1680" s="532" t="str">
        <f>IF(J1680&lt;&gt;0,SUMIF(G:G,E1680,M:M)/J1680,"")</f>
        <v/>
      </c>
      <c r="M1680" s="531">
        <f>IF(J1680="",SUMIF(G:G,E1680,M:M),J1680*L1680)</f>
        <v>0</v>
      </c>
    </row>
    <row r="1681" spans="2:13" ht="15.75" outlineLevel="4">
      <c r="B1681" s="529"/>
      <c r="E1681" s="547"/>
      <c r="F1681" s="546"/>
      <c r="G1681" s="545" t="str">
        <f>E1680</f>
        <v xml:space="preserve">D5020.30 </v>
      </c>
      <c r="H1681" s="544" t="s">
        <v>2446</v>
      </c>
      <c r="I1681" s="543" t="s">
        <v>2447</v>
      </c>
      <c r="J1681" s="552"/>
      <c r="K1681" s="552"/>
      <c r="L1681" s="551"/>
      <c r="M1681" s="540">
        <f t="shared" ref="M1681:M1693" si="162">J1681*L1681</f>
        <v>0</v>
      </c>
    </row>
    <row r="1682" spans="2:13" ht="15.75" outlineLevel="4">
      <c r="B1682" s="529"/>
      <c r="E1682" s="547"/>
      <c r="F1682" s="546"/>
      <c r="G1682" s="545" t="str">
        <f t="shared" ref="G1682:G1693" si="163">G1681</f>
        <v xml:space="preserve">D5020.30 </v>
      </c>
      <c r="H1682" s="544" t="s">
        <v>2448</v>
      </c>
      <c r="I1682" s="543" t="s">
        <v>2449</v>
      </c>
      <c r="J1682" s="552"/>
      <c r="K1682" s="552"/>
      <c r="L1682" s="551"/>
      <c r="M1682" s="540">
        <f t="shared" si="162"/>
        <v>0</v>
      </c>
    </row>
    <row r="1683" spans="2:13" ht="15.75" outlineLevel="4">
      <c r="B1683" s="529"/>
      <c r="E1683" s="547"/>
      <c r="F1683" s="546"/>
      <c r="G1683" s="545" t="str">
        <f t="shared" si="163"/>
        <v xml:space="preserve">D5020.30 </v>
      </c>
      <c r="H1683" s="550" t="s">
        <v>2450</v>
      </c>
      <c r="I1683" s="543" t="s">
        <v>2451</v>
      </c>
      <c r="J1683" s="552"/>
      <c r="K1683" s="552"/>
      <c r="L1683" s="551"/>
      <c r="M1683" s="540">
        <f t="shared" si="162"/>
        <v>0</v>
      </c>
    </row>
    <row r="1684" spans="2:13" ht="15.75" outlineLevel="4">
      <c r="B1684" s="529"/>
      <c r="E1684" s="547"/>
      <c r="F1684" s="546"/>
      <c r="G1684" s="545" t="str">
        <f t="shared" si="163"/>
        <v xml:space="preserve">D5020.30 </v>
      </c>
      <c r="H1684" s="550" t="s">
        <v>2452</v>
      </c>
      <c r="I1684" s="543" t="s">
        <v>2453</v>
      </c>
      <c r="J1684" s="552"/>
      <c r="K1684" s="552"/>
      <c r="L1684" s="551"/>
      <c r="M1684" s="540">
        <f t="shared" si="162"/>
        <v>0</v>
      </c>
    </row>
    <row r="1685" spans="2:13" ht="15.75" outlineLevel="4">
      <c r="B1685" s="529"/>
      <c r="E1685" s="547"/>
      <c r="F1685" s="546"/>
      <c r="G1685" s="545" t="str">
        <f t="shared" si="163"/>
        <v xml:space="preserve">D5020.30 </v>
      </c>
      <c r="H1685" s="550" t="s">
        <v>2454</v>
      </c>
      <c r="I1685" s="543" t="s">
        <v>2455</v>
      </c>
      <c r="J1685" s="552"/>
      <c r="K1685" s="552"/>
      <c r="L1685" s="551"/>
      <c r="M1685" s="540">
        <f t="shared" si="162"/>
        <v>0</v>
      </c>
    </row>
    <row r="1686" spans="2:13" ht="15.75" outlineLevel="4">
      <c r="B1686" s="529"/>
      <c r="E1686" s="547"/>
      <c r="F1686" s="546"/>
      <c r="G1686" s="545" t="str">
        <f t="shared" si="163"/>
        <v xml:space="preserve">D5020.30 </v>
      </c>
      <c r="H1686" s="544" t="s">
        <v>2456</v>
      </c>
      <c r="I1686" s="543" t="s">
        <v>2457</v>
      </c>
      <c r="J1686" s="552"/>
      <c r="K1686" s="552"/>
      <c r="L1686" s="551"/>
      <c r="M1686" s="540">
        <f t="shared" si="162"/>
        <v>0</v>
      </c>
    </row>
    <row r="1687" spans="2:13" ht="15.75" outlineLevel="4">
      <c r="B1687" s="529"/>
      <c r="E1687" s="547"/>
      <c r="F1687" s="546"/>
      <c r="G1687" s="545" t="str">
        <f t="shared" si="163"/>
        <v xml:space="preserve">D5020.30 </v>
      </c>
      <c r="H1687" s="544" t="s">
        <v>2458</v>
      </c>
      <c r="I1687" s="543" t="s">
        <v>2459</v>
      </c>
      <c r="J1687" s="552"/>
      <c r="K1687" s="552"/>
      <c r="L1687" s="551"/>
      <c r="M1687" s="540">
        <f t="shared" si="162"/>
        <v>0</v>
      </c>
    </row>
    <row r="1688" spans="2:13" ht="15.75" outlineLevel="4">
      <c r="B1688" s="529"/>
      <c r="E1688" s="547"/>
      <c r="F1688" s="546"/>
      <c r="G1688" s="545" t="str">
        <f t="shared" si="163"/>
        <v xml:space="preserve">D5020.30 </v>
      </c>
      <c r="H1688" s="594" t="s">
        <v>2460</v>
      </c>
      <c r="I1688" s="543" t="s">
        <v>2461</v>
      </c>
      <c r="J1688" s="552"/>
      <c r="K1688" s="552"/>
      <c r="L1688" s="551"/>
      <c r="M1688" s="540">
        <f t="shared" si="162"/>
        <v>0</v>
      </c>
    </row>
    <row r="1689" spans="2:13" ht="15.75" outlineLevel="4">
      <c r="B1689" s="529"/>
      <c r="E1689" s="547"/>
      <c r="F1689" s="546"/>
      <c r="G1689" s="545" t="str">
        <f t="shared" si="163"/>
        <v xml:space="preserve">D5020.30 </v>
      </c>
      <c r="H1689" s="544" t="s">
        <v>2462</v>
      </c>
      <c r="I1689" s="543" t="s">
        <v>85</v>
      </c>
      <c r="J1689" s="552"/>
      <c r="K1689" s="552"/>
      <c r="L1689" s="551"/>
      <c r="M1689" s="540">
        <f t="shared" si="162"/>
        <v>0</v>
      </c>
    </row>
    <row r="1690" spans="2:13" ht="15.75" outlineLevel="4">
      <c r="B1690" s="529"/>
      <c r="E1690" s="547"/>
      <c r="F1690" s="546"/>
      <c r="G1690" s="545" t="str">
        <f t="shared" si="163"/>
        <v xml:space="preserve">D5020.30 </v>
      </c>
      <c r="H1690" s="550" t="s">
        <v>2463</v>
      </c>
      <c r="I1690" s="543" t="s">
        <v>2420</v>
      </c>
      <c r="J1690" s="552"/>
      <c r="K1690" s="552"/>
      <c r="L1690" s="551"/>
      <c r="M1690" s="540">
        <f t="shared" si="162"/>
        <v>0</v>
      </c>
    </row>
    <row r="1691" spans="2:13" ht="15.75" outlineLevel="4">
      <c r="B1691" s="529"/>
      <c r="E1691" s="547"/>
      <c r="F1691" s="546"/>
      <c r="G1691" s="545" t="str">
        <f t="shared" si="163"/>
        <v xml:space="preserve">D5020.30 </v>
      </c>
      <c r="H1691" s="550" t="s">
        <v>2464</v>
      </c>
      <c r="I1691" s="543" t="s">
        <v>2465</v>
      </c>
      <c r="J1691" s="552"/>
      <c r="K1691" s="552"/>
      <c r="L1691" s="551"/>
      <c r="M1691" s="540">
        <f t="shared" si="162"/>
        <v>0</v>
      </c>
    </row>
    <row r="1692" spans="2:13" ht="15.75" outlineLevel="4">
      <c r="B1692" s="529"/>
      <c r="E1692" s="547"/>
      <c r="F1692" s="546"/>
      <c r="G1692" s="545" t="str">
        <f t="shared" si="163"/>
        <v xml:space="preserve">D5020.30 </v>
      </c>
      <c r="H1692" s="550" t="s">
        <v>2466</v>
      </c>
      <c r="I1692" s="543" t="s">
        <v>2467</v>
      </c>
      <c r="J1692" s="552"/>
      <c r="K1692" s="552"/>
      <c r="L1692" s="551"/>
      <c r="M1692" s="540">
        <f t="shared" si="162"/>
        <v>0</v>
      </c>
    </row>
    <row r="1693" spans="2:13" ht="15.75" outlineLevel="4">
      <c r="B1693" s="529"/>
      <c r="E1693" s="547"/>
      <c r="F1693" s="546"/>
      <c r="G1693" s="545" t="str">
        <f t="shared" si="163"/>
        <v xml:space="preserve">D5020.30 </v>
      </c>
      <c r="H1693" s="550" t="s">
        <v>2468</v>
      </c>
      <c r="I1693" s="543" t="s">
        <v>2469</v>
      </c>
      <c r="J1693" s="552"/>
      <c r="K1693" s="552"/>
      <c r="L1693" s="551"/>
      <c r="M1693" s="540">
        <f t="shared" si="162"/>
        <v>0</v>
      </c>
    </row>
    <row r="1694" spans="2:13" ht="15.75" outlineLevel="3">
      <c r="B1694" s="529"/>
      <c r="E1694" s="538" t="s">
        <v>2470</v>
      </c>
      <c r="F1694" s="537" t="s">
        <v>2471</v>
      </c>
      <c r="G1694" s="536"/>
      <c r="H1694" s="535" t="s">
        <v>85</v>
      </c>
      <c r="I1694" s="534" t="s">
        <v>85</v>
      </c>
      <c r="J1694" s="533"/>
      <c r="K1694" s="533"/>
      <c r="L1694" s="532" t="str">
        <f>IF(J1694&lt;&gt;0,SUMIF(G:G,E1694,M:M)/J1694,"")</f>
        <v/>
      </c>
      <c r="M1694" s="531">
        <f>IF(J1694="",SUMIF(G:G,E1694,M:M),J1694*L1694)</f>
        <v>0</v>
      </c>
    </row>
    <row r="1695" spans="2:13" ht="15.75" outlineLevel="4">
      <c r="B1695" s="529"/>
      <c r="E1695" s="547"/>
      <c r="F1695" s="546"/>
      <c r="G1695" s="545" t="str">
        <f>E1694</f>
        <v xml:space="preserve">D5020.70 </v>
      </c>
      <c r="H1695" s="544" t="s">
        <v>2472</v>
      </c>
      <c r="I1695" s="543" t="s">
        <v>2417</v>
      </c>
      <c r="J1695" s="552"/>
      <c r="K1695" s="552"/>
      <c r="L1695" s="551"/>
      <c r="M1695" s="540">
        <f>J1695*L1695</f>
        <v>0</v>
      </c>
    </row>
    <row r="1696" spans="2:13" ht="15.75" outlineLevel="4">
      <c r="B1696" s="529"/>
      <c r="E1696" s="547"/>
      <c r="F1696" s="546"/>
      <c r="G1696" s="545" t="str">
        <f>G1695</f>
        <v xml:space="preserve">D5020.70 </v>
      </c>
      <c r="H1696" s="544" t="s">
        <v>2473</v>
      </c>
      <c r="I1696" s="543" t="s">
        <v>2420</v>
      </c>
      <c r="J1696" s="552"/>
      <c r="K1696" s="552"/>
      <c r="L1696" s="551"/>
      <c r="M1696" s="540">
        <f>J1696*L1696</f>
        <v>0</v>
      </c>
    </row>
    <row r="1697" spans="2:13" ht="15.75" outlineLevel="4">
      <c r="B1697" s="529"/>
      <c r="E1697" s="547"/>
      <c r="F1697" s="546"/>
      <c r="G1697" s="545" t="str">
        <f>G1696</f>
        <v xml:space="preserve">D5020.70 </v>
      </c>
      <c r="H1697" s="544" t="s">
        <v>2468</v>
      </c>
      <c r="I1697" s="543" t="s">
        <v>2469</v>
      </c>
      <c r="J1697" s="552"/>
      <c r="K1697" s="552"/>
      <c r="L1697" s="551"/>
      <c r="M1697" s="540">
        <f>J1697*L1697</f>
        <v>0</v>
      </c>
    </row>
    <row r="1698" spans="2:13" ht="15.75" outlineLevel="3">
      <c r="B1698" s="529"/>
      <c r="E1698" s="538" t="s">
        <v>2474</v>
      </c>
      <c r="F1698" s="537" t="s">
        <v>2475</v>
      </c>
      <c r="G1698" s="536"/>
      <c r="H1698" s="535" t="s">
        <v>85</v>
      </c>
      <c r="I1698" s="534" t="s">
        <v>85</v>
      </c>
      <c r="J1698" s="533"/>
      <c r="K1698" s="533"/>
      <c r="L1698" s="532" t="str">
        <f>IF(J1698&lt;&gt;0,SUMIF(G:G,E1698,M:M)/J1698,"")</f>
        <v/>
      </c>
      <c r="M1698" s="531">
        <f>IF(J1698="",SUMIF(G:G,E1698,M:M),J1698*L1698)</f>
        <v>0</v>
      </c>
    </row>
    <row r="1699" spans="2:13" ht="15.75" outlineLevel="4">
      <c r="B1699" s="529"/>
      <c r="E1699" s="528"/>
      <c r="F1699" s="527"/>
      <c r="G1699" s="526" t="str">
        <f>E1698</f>
        <v>D5020.90</v>
      </c>
      <c r="H1699" s="530" t="s">
        <v>2412</v>
      </c>
      <c r="I1699" s="524" t="s">
        <v>2413</v>
      </c>
      <c r="J1699" s="571"/>
      <c r="K1699" s="571"/>
      <c r="L1699" s="570"/>
      <c r="M1699" s="521">
        <f t="shared" ref="M1699:M1709" si="164">J1699*L1699</f>
        <v>0</v>
      </c>
    </row>
    <row r="1700" spans="2:13" ht="15.75" outlineLevel="4">
      <c r="B1700" s="529"/>
      <c r="E1700" s="528"/>
      <c r="F1700" s="527"/>
      <c r="G1700" s="526" t="str">
        <f t="shared" ref="G1700:G1709" si="165">G1699</f>
        <v>D5020.90</v>
      </c>
      <c r="H1700" s="530" t="s">
        <v>2414</v>
      </c>
      <c r="I1700" s="524" t="s">
        <v>2415</v>
      </c>
      <c r="J1700" s="571"/>
      <c r="K1700" s="571"/>
      <c r="L1700" s="570"/>
      <c r="M1700" s="521">
        <f t="shared" si="164"/>
        <v>0</v>
      </c>
    </row>
    <row r="1701" spans="2:13" ht="15.75" outlineLevel="4">
      <c r="B1701" s="529"/>
      <c r="E1701" s="528"/>
      <c r="F1701" s="527"/>
      <c r="G1701" s="526" t="str">
        <f t="shared" si="165"/>
        <v>D5020.90</v>
      </c>
      <c r="H1701" s="525" t="s">
        <v>2416</v>
      </c>
      <c r="I1701" s="524" t="s">
        <v>2417</v>
      </c>
      <c r="J1701" s="571"/>
      <c r="K1701" s="571"/>
      <c r="L1701" s="570"/>
      <c r="M1701" s="521">
        <f t="shared" si="164"/>
        <v>0</v>
      </c>
    </row>
    <row r="1702" spans="2:13" ht="15.75" outlineLevel="4">
      <c r="B1702" s="529"/>
      <c r="E1702" s="528"/>
      <c r="F1702" s="527"/>
      <c r="G1702" s="526" t="str">
        <f t="shared" si="165"/>
        <v>D5020.90</v>
      </c>
      <c r="H1702" s="525" t="s">
        <v>1771</v>
      </c>
      <c r="I1702" s="524" t="s">
        <v>2418</v>
      </c>
      <c r="J1702" s="571"/>
      <c r="K1702" s="571"/>
      <c r="L1702" s="570"/>
      <c r="M1702" s="521">
        <f t="shared" si="164"/>
        <v>0</v>
      </c>
    </row>
    <row r="1703" spans="2:13" ht="15.75" outlineLevel="4">
      <c r="B1703" s="529"/>
      <c r="E1703" s="528"/>
      <c r="F1703" s="527"/>
      <c r="G1703" s="526" t="str">
        <f t="shared" si="165"/>
        <v>D5020.90</v>
      </c>
      <c r="H1703" s="525" t="s">
        <v>2419</v>
      </c>
      <c r="I1703" s="524" t="s">
        <v>2420</v>
      </c>
      <c r="J1703" s="571"/>
      <c r="K1703" s="571"/>
      <c r="L1703" s="570"/>
      <c r="M1703" s="521">
        <f t="shared" si="164"/>
        <v>0</v>
      </c>
    </row>
    <row r="1704" spans="2:13" ht="15.75" outlineLevel="4">
      <c r="B1704" s="529"/>
      <c r="E1704" s="528"/>
      <c r="F1704" s="527"/>
      <c r="G1704" s="526" t="str">
        <f t="shared" si="165"/>
        <v>D5020.90</v>
      </c>
      <c r="H1704" s="525" t="s">
        <v>2466</v>
      </c>
      <c r="I1704" s="524" t="s">
        <v>2467</v>
      </c>
      <c r="J1704" s="571"/>
      <c r="K1704" s="571"/>
      <c r="L1704" s="570"/>
      <c r="M1704" s="521">
        <f t="shared" si="164"/>
        <v>0</v>
      </c>
    </row>
    <row r="1705" spans="2:13" ht="15.75" outlineLevel="4">
      <c r="B1705" s="529"/>
      <c r="E1705" s="528"/>
      <c r="F1705" s="527"/>
      <c r="G1705" s="526" t="str">
        <f t="shared" si="165"/>
        <v>D5020.90</v>
      </c>
      <c r="H1705" s="525" t="s">
        <v>2476</v>
      </c>
      <c r="I1705" s="524" t="s">
        <v>2477</v>
      </c>
      <c r="J1705" s="571"/>
      <c r="K1705" s="571"/>
      <c r="L1705" s="570"/>
      <c r="M1705" s="521">
        <f t="shared" si="164"/>
        <v>0</v>
      </c>
    </row>
    <row r="1706" spans="2:13" ht="15.75" outlineLevel="4">
      <c r="B1706" s="529"/>
      <c r="E1706" s="528"/>
      <c r="F1706" s="527"/>
      <c r="G1706" s="526" t="str">
        <f t="shared" si="165"/>
        <v>D5020.90</v>
      </c>
      <c r="H1706" s="525" t="s">
        <v>1775</v>
      </c>
      <c r="I1706" s="524" t="s">
        <v>2421</v>
      </c>
      <c r="J1706" s="571"/>
      <c r="K1706" s="571"/>
      <c r="L1706" s="570"/>
      <c r="M1706" s="521">
        <f t="shared" si="164"/>
        <v>0</v>
      </c>
    </row>
    <row r="1707" spans="2:13" ht="15.75" outlineLevel="4">
      <c r="B1707" s="529"/>
      <c r="E1707" s="528"/>
      <c r="F1707" s="527"/>
      <c r="G1707" s="526" t="str">
        <f t="shared" si="165"/>
        <v>D5020.90</v>
      </c>
      <c r="H1707" s="525" t="s">
        <v>1777</v>
      </c>
      <c r="I1707" s="524" t="s">
        <v>2422</v>
      </c>
      <c r="J1707" s="571"/>
      <c r="K1707" s="571"/>
      <c r="L1707" s="570"/>
      <c r="M1707" s="521">
        <f t="shared" si="164"/>
        <v>0</v>
      </c>
    </row>
    <row r="1708" spans="2:13" ht="15.75" outlineLevel="4">
      <c r="B1708" s="529"/>
      <c r="E1708" s="528"/>
      <c r="F1708" s="527"/>
      <c r="G1708" s="526" t="str">
        <f t="shared" si="165"/>
        <v>D5020.90</v>
      </c>
      <c r="H1708" s="525" t="s">
        <v>2423</v>
      </c>
      <c r="I1708" s="524" t="s">
        <v>2424</v>
      </c>
      <c r="J1708" s="571"/>
      <c r="K1708" s="571"/>
      <c r="L1708" s="570"/>
      <c r="M1708" s="521">
        <f t="shared" si="164"/>
        <v>0</v>
      </c>
    </row>
    <row r="1709" spans="2:13" ht="15.75" outlineLevel="4">
      <c r="B1709" s="529"/>
      <c r="E1709" s="528"/>
      <c r="F1709" s="527"/>
      <c r="G1709" s="526" t="str">
        <f t="shared" si="165"/>
        <v>D5020.90</v>
      </c>
      <c r="H1709" s="530" t="s">
        <v>2059</v>
      </c>
      <c r="I1709" s="524" t="s">
        <v>2425</v>
      </c>
      <c r="J1709" s="571"/>
      <c r="K1709" s="571"/>
      <c r="L1709" s="570"/>
      <c r="M1709" s="521">
        <f t="shared" si="164"/>
        <v>0</v>
      </c>
    </row>
    <row r="1710" spans="2:13" s="553" customFormat="1" ht="17.25" customHeight="1" outlineLevel="2">
      <c r="B1710" s="561"/>
      <c r="C1710" s="560"/>
      <c r="D1710" s="560" t="s">
        <v>2478</v>
      </c>
      <c r="E1710" s="560" t="s">
        <v>2479</v>
      </c>
      <c r="F1710" s="560"/>
      <c r="G1710" s="559"/>
      <c r="H1710" s="558" t="s">
        <v>85</v>
      </c>
      <c r="I1710" s="557" t="s">
        <v>85</v>
      </c>
      <c r="J1710" s="556"/>
      <c r="K1710" s="556"/>
      <c r="L1710" s="555" t="str">
        <f>IF(J1710&lt;&gt;0,SUMIF(E:E,"D5030*",M:M)/J1710,"")</f>
        <v/>
      </c>
      <c r="M1710" s="554">
        <f>IF(J1710="",SUMIF(E:E,"D5030*",M:M),L1710*J1710)</f>
        <v>0</v>
      </c>
    </row>
    <row r="1711" spans="2:13" ht="15.75" outlineLevel="3">
      <c r="B1711" s="529"/>
      <c r="E1711" s="538" t="s">
        <v>2480</v>
      </c>
      <c r="F1711" s="537" t="s">
        <v>2481</v>
      </c>
      <c r="G1711" s="536"/>
      <c r="H1711" s="535" t="s">
        <v>85</v>
      </c>
      <c r="I1711" s="534" t="s">
        <v>85</v>
      </c>
      <c r="J1711" s="533"/>
      <c r="K1711" s="533"/>
      <c r="L1711" s="532" t="str">
        <f>IF(J1711&lt;&gt;0,SUMIF(G:G,E1711,M:M)/J1711,"")</f>
        <v/>
      </c>
      <c r="M1711" s="531">
        <f>IF(J1711="",SUMIF(G:G,E1711,M:M),J1711*L1711)</f>
        <v>0</v>
      </c>
    </row>
    <row r="1712" spans="2:13" ht="15.75" outlineLevel="4">
      <c r="B1712" s="529"/>
      <c r="E1712" s="547"/>
      <c r="F1712" s="546"/>
      <c r="G1712" s="545" t="str">
        <f>E1711</f>
        <v xml:space="preserve">D5030.10 </v>
      </c>
      <c r="H1712" s="544" t="s">
        <v>2463</v>
      </c>
      <c r="I1712" s="543" t="s">
        <v>2420</v>
      </c>
      <c r="J1712" s="552"/>
      <c r="K1712" s="552"/>
      <c r="L1712" s="551"/>
      <c r="M1712" s="540">
        <f>J1712*L1712</f>
        <v>0</v>
      </c>
    </row>
    <row r="1713" spans="2:13" ht="15.75" outlineLevel="4">
      <c r="B1713" s="529"/>
      <c r="E1713" s="547"/>
      <c r="F1713" s="546"/>
      <c r="G1713" s="545" t="str">
        <f>G1712</f>
        <v xml:space="preserve">D5030.10 </v>
      </c>
      <c r="H1713" s="544" t="s">
        <v>2464</v>
      </c>
      <c r="I1713" s="543" t="s">
        <v>2465</v>
      </c>
      <c r="J1713" s="552"/>
      <c r="K1713" s="552"/>
      <c r="L1713" s="551"/>
      <c r="M1713" s="540">
        <f>J1713*L1713</f>
        <v>0</v>
      </c>
    </row>
    <row r="1714" spans="2:13" ht="15.75" outlineLevel="4">
      <c r="B1714" s="529"/>
      <c r="E1714" s="547"/>
      <c r="F1714" s="546"/>
      <c r="G1714" s="545" t="str">
        <f>G1713</f>
        <v xml:space="preserve">D5030.10 </v>
      </c>
      <c r="H1714" s="544" t="s">
        <v>2466</v>
      </c>
      <c r="I1714" s="543" t="s">
        <v>2467</v>
      </c>
      <c r="J1714" s="552"/>
      <c r="K1714" s="552"/>
      <c r="L1714" s="551"/>
      <c r="M1714" s="540">
        <f>J1714*L1714</f>
        <v>0</v>
      </c>
    </row>
    <row r="1715" spans="2:13" ht="15.75" outlineLevel="4">
      <c r="B1715" s="529"/>
      <c r="E1715" s="547"/>
      <c r="F1715" s="546"/>
      <c r="G1715" s="545" t="str">
        <f>G1714</f>
        <v xml:space="preserve">D5030.10 </v>
      </c>
      <c r="H1715" s="544" t="s">
        <v>2468</v>
      </c>
      <c r="I1715" s="543" t="s">
        <v>2482</v>
      </c>
      <c r="J1715" s="552"/>
      <c r="K1715" s="552"/>
      <c r="L1715" s="551"/>
      <c r="M1715" s="540">
        <f>J1715*L1715</f>
        <v>0</v>
      </c>
    </row>
    <row r="1716" spans="2:13" ht="15.75" outlineLevel="3">
      <c r="B1716" s="529"/>
      <c r="E1716" s="538" t="s">
        <v>2483</v>
      </c>
      <c r="F1716" s="537" t="s">
        <v>2484</v>
      </c>
      <c r="G1716" s="536"/>
      <c r="H1716" s="535" t="s">
        <v>85</v>
      </c>
      <c r="I1716" s="534" t="s">
        <v>85</v>
      </c>
      <c r="J1716" s="533"/>
      <c r="K1716" s="533"/>
      <c r="L1716" s="532" t="str">
        <f>IF(J1716&lt;&gt;0,SUMIF(G:G,E1716,M:M)/J1716,"")</f>
        <v/>
      </c>
      <c r="M1716" s="531">
        <f>IF(J1716="",SUMIF(G:G,E1716,M:M),J1716*L1716)</f>
        <v>0</v>
      </c>
    </row>
    <row r="1717" spans="2:13" ht="15.75" outlineLevel="4">
      <c r="B1717" s="529"/>
      <c r="E1717" s="547"/>
      <c r="F1717" s="546"/>
      <c r="G1717" s="545" t="str">
        <f>E1716</f>
        <v xml:space="preserve">D5030.50 </v>
      </c>
      <c r="H1717" s="544" t="s">
        <v>2485</v>
      </c>
      <c r="I1717" s="543" t="s">
        <v>2486</v>
      </c>
      <c r="J1717" s="552"/>
      <c r="K1717" s="552"/>
      <c r="L1717" s="551"/>
      <c r="M1717" s="540">
        <f>J1717*L1717</f>
        <v>0</v>
      </c>
    </row>
    <row r="1718" spans="2:13" ht="15.75" outlineLevel="3">
      <c r="B1718" s="529"/>
      <c r="E1718" s="538" t="s">
        <v>2487</v>
      </c>
      <c r="F1718" s="537" t="s">
        <v>2488</v>
      </c>
      <c r="G1718" s="536"/>
      <c r="H1718" s="535" t="s">
        <v>85</v>
      </c>
      <c r="I1718" s="534" t="s">
        <v>85</v>
      </c>
      <c r="J1718" s="533"/>
      <c r="K1718" s="533"/>
      <c r="L1718" s="532" t="str">
        <f>IF(J1718&lt;&gt;0,SUMIF(G:G,E1718,M:M)/J1718,"")</f>
        <v/>
      </c>
      <c r="M1718" s="531">
        <f>IF(J1718="",SUMIF(G:G,E1718,M:M),J1718*L1718)</f>
        <v>0</v>
      </c>
    </row>
    <row r="1719" spans="2:13" ht="15.75" outlineLevel="4">
      <c r="B1719" s="529"/>
      <c r="E1719" s="528"/>
      <c r="F1719" s="527"/>
      <c r="G1719" s="526" t="str">
        <f>E1718</f>
        <v>D5030.90</v>
      </c>
      <c r="H1719" s="530" t="s">
        <v>2412</v>
      </c>
      <c r="I1719" s="524" t="s">
        <v>2413</v>
      </c>
      <c r="J1719" s="571"/>
      <c r="K1719" s="571"/>
      <c r="L1719" s="570"/>
      <c r="M1719" s="521">
        <f t="shared" ref="M1719:M1728" si="166">J1719*L1719</f>
        <v>0</v>
      </c>
    </row>
    <row r="1720" spans="2:13" ht="15.75" outlineLevel="4">
      <c r="B1720" s="529"/>
      <c r="E1720" s="528"/>
      <c r="F1720" s="527"/>
      <c r="G1720" s="526" t="str">
        <f t="shared" ref="G1720:G1728" si="167">G1719</f>
        <v>D5030.90</v>
      </c>
      <c r="H1720" s="530" t="s">
        <v>2414</v>
      </c>
      <c r="I1720" s="524" t="s">
        <v>2415</v>
      </c>
      <c r="J1720" s="571"/>
      <c r="K1720" s="571"/>
      <c r="L1720" s="570"/>
      <c r="M1720" s="521">
        <f t="shared" si="166"/>
        <v>0</v>
      </c>
    </row>
    <row r="1721" spans="2:13" ht="15.75" outlineLevel="4">
      <c r="B1721" s="529"/>
      <c r="E1721" s="528"/>
      <c r="F1721" s="527"/>
      <c r="G1721" s="526" t="str">
        <f t="shared" si="167"/>
        <v>D5030.90</v>
      </c>
      <c r="H1721" s="525" t="s">
        <v>2416</v>
      </c>
      <c r="I1721" s="524" t="s">
        <v>2417</v>
      </c>
      <c r="J1721" s="571"/>
      <c r="K1721" s="571"/>
      <c r="L1721" s="570"/>
      <c r="M1721" s="521">
        <f t="shared" si="166"/>
        <v>0</v>
      </c>
    </row>
    <row r="1722" spans="2:13" ht="15.75" outlineLevel="4">
      <c r="B1722" s="529"/>
      <c r="E1722" s="528"/>
      <c r="F1722" s="527"/>
      <c r="G1722" s="526" t="str">
        <f t="shared" si="167"/>
        <v>D5030.90</v>
      </c>
      <c r="H1722" s="525" t="s">
        <v>1771</v>
      </c>
      <c r="I1722" s="524" t="s">
        <v>2418</v>
      </c>
      <c r="J1722" s="571"/>
      <c r="K1722" s="571"/>
      <c r="L1722" s="570"/>
      <c r="M1722" s="521">
        <f t="shared" si="166"/>
        <v>0</v>
      </c>
    </row>
    <row r="1723" spans="2:13" ht="15.75" outlineLevel="4">
      <c r="B1723" s="529"/>
      <c r="E1723" s="528"/>
      <c r="F1723" s="527"/>
      <c r="G1723" s="526" t="str">
        <f t="shared" si="167"/>
        <v>D5030.90</v>
      </c>
      <c r="H1723" s="525" t="s">
        <v>2419</v>
      </c>
      <c r="I1723" s="524" t="s">
        <v>2420</v>
      </c>
      <c r="J1723" s="571"/>
      <c r="K1723" s="571"/>
      <c r="L1723" s="570"/>
      <c r="M1723" s="521">
        <f t="shared" si="166"/>
        <v>0</v>
      </c>
    </row>
    <row r="1724" spans="2:13" ht="15.75" outlineLevel="4">
      <c r="B1724" s="529"/>
      <c r="E1724" s="528"/>
      <c r="F1724" s="527"/>
      <c r="G1724" s="526" t="str">
        <f t="shared" si="167"/>
        <v>D5030.90</v>
      </c>
      <c r="H1724" s="525" t="s">
        <v>2466</v>
      </c>
      <c r="I1724" s="524" t="s">
        <v>2467</v>
      </c>
      <c r="J1724" s="571"/>
      <c r="K1724" s="571"/>
      <c r="L1724" s="570"/>
      <c r="M1724" s="521">
        <f t="shared" si="166"/>
        <v>0</v>
      </c>
    </row>
    <row r="1725" spans="2:13" ht="15.75" outlineLevel="4">
      <c r="B1725" s="529"/>
      <c r="E1725" s="528"/>
      <c r="F1725" s="527"/>
      <c r="G1725" s="526" t="str">
        <f t="shared" si="167"/>
        <v>D5030.90</v>
      </c>
      <c r="H1725" s="525" t="s">
        <v>1775</v>
      </c>
      <c r="I1725" s="524" t="s">
        <v>2421</v>
      </c>
      <c r="J1725" s="571"/>
      <c r="K1725" s="571"/>
      <c r="L1725" s="570"/>
      <c r="M1725" s="521">
        <f t="shared" si="166"/>
        <v>0</v>
      </c>
    </row>
    <row r="1726" spans="2:13" ht="15.75" outlineLevel="4">
      <c r="B1726" s="529"/>
      <c r="E1726" s="528"/>
      <c r="F1726" s="527"/>
      <c r="G1726" s="526" t="str">
        <f t="shared" si="167"/>
        <v>D5030.90</v>
      </c>
      <c r="H1726" s="525" t="s">
        <v>1777</v>
      </c>
      <c r="I1726" s="524" t="s">
        <v>2422</v>
      </c>
      <c r="J1726" s="571"/>
      <c r="K1726" s="571"/>
      <c r="L1726" s="570"/>
      <c r="M1726" s="521">
        <f t="shared" si="166"/>
        <v>0</v>
      </c>
    </row>
    <row r="1727" spans="2:13" ht="15.75" outlineLevel="4">
      <c r="B1727" s="529"/>
      <c r="E1727" s="528"/>
      <c r="F1727" s="527"/>
      <c r="G1727" s="526" t="str">
        <f t="shared" si="167"/>
        <v>D5030.90</v>
      </c>
      <c r="H1727" s="525" t="s">
        <v>2423</v>
      </c>
      <c r="I1727" s="524" t="s">
        <v>2424</v>
      </c>
      <c r="J1727" s="571"/>
      <c r="K1727" s="571"/>
      <c r="L1727" s="570"/>
      <c r="M1727" s="521">
        <f t="shared" si="166"/>
        <v>0</v>
      </c>
    </row>
    <row r="1728" spans="2:13" ht="15.75" outlineLevel="4">
      <c r="B1728" s="529"/>
      <c r="E1728" s="528"/>
      <c r="F1728" s="527"/>
      <c r="G1728" s="526" t="str">
        <f t="shared" si="167"/>
        <v>D5030.90</v>
      </c>
      <c r="H1728" s="530" t="s">
        <v>2059</v>
      </c>
      <c r="I1728" s="524" t="s">
        <v>2425</v>
      </c>
      <c r="J1728" s="571"/>
      <c r="K1728" s="571"/>
      <c r="L1728" s="570"/>
      <c r="M1728" s="521">
        <f t="shared" si="166"/>
        <v>0</v>
      </c>
    </row>
    <row r="1729" spans="2:13" s="553" customFormat="1" ht="17.25" customHeight="1" outlineLevel="2">
      <c r="B1729" s="561"/>
      <c r="C1729" s="560"/>
      <c r="D1729" s="560" t="s">
        <v>2489</v>
      </c>
      <c r="E1729" s="560" t="s">
        <v>2490</v>
      </c>
      <c r="F1729" s="560"/>
      <c r="G1729" s="559"/>
      <c r="H1729" s="558" t="s">
        <v>85</v>
      </c>
      <c r="I1729" s="557" t="s">
        <v>2491</v>
      </c>
      <c r="J1729" s="556"/>
      <c r="K1729" s="556"/>
      <c r="L1729" s="555" t="str">
        <f>IF(J1729&lt;&gt;0,SUMIF(E:E,"D5040*",M:M)/J1729,"")</f>
        <v/>
      </c>
      <c r="M1729" s="554">
        <f>IF(J1729="",SUMIF(E:E,"D5040*",M:M),L1729*J1729)</f>
        <v>0</v>
      </c>
    </row>
    <row r="1730" spans="2:13" ht="15.75" outlineLevel="3">
      <c r="B1730" s="529"/>
      <c r="E1730" s="538" t="s">
        <v>2492</v>
      </c>
      <c r="F1730" s="537" t="s">
        <v>2493</v>
      </c>
      <c r="G1730" s="536"/>
      <c r="H1730" s="535" t="s">
        <v>85</v>
      </c>
      <c r="I1730" s="534" t="s">
        <v>85</v>
      </c>
      <c r="J1730" s="533"/>
      <c r="K1730" s="533"/>
      <c r="L1730" s="532" t="str">
        <f>IF(J1730&lt;&gt;0,SUMIF(G:G,E1730,M:M)/J1730,"")</f>
        <v/>
      </c>
      <c r="M1730" s="531">
        <f>IF(J1730="",SUMIF(G:G,E1730,M:M),J1730*L1730)</f>
        <v>0</v>
      </c>
    </row>
    <row r="1731" spans="2:13" ht="15.75" outlineLevel="4">
      <c r="B1731" s="529"/>
      <c r="E1731" s="547"/>
      <c r="F1731" s="546"/>
      <c r="G1731" s="545" t="str">
        <f>E1730</f>
        <v xml:space="preserve">D5040.10 </v>
      </c>
      <c r="H1731" s="544" t="s">
        <v>2494</v>
      </c>
      <c r="I1731" s="543" t="s">
        <v>2495</v>
      </c>
      <c r="J1731" s="552"/>
      <c r="K1731" s="552"/>
      <c r="L1731" s="551"/>
      <c r="M1731" s="540">
        <f t="shared" ref="M1731:M1737" si="168">J1731*L1731</f>
        <v>0</v>
      </c>
    </row>
    <row r="1732" spans="2:13" ht="15.75" outlineLevel="4">
      <c r="B1732" s="529"/>
      <c r="E1732" s="547"/>
      <c r="F1732" s="546"/>
      <c r="G1732" s="545" t="str">
        <f t="shared" ref="G1732:G1737" si="169">G1731</f>
        <v xml:space="preserve">D5040.10 </v>
      </c>
      <c r="H1732" s="544" t="s">
        <v>2496</v>
      </c>
      <c r="I1732" s="543" t="s">
        <v>2495</v>
      </c>
      <c r="J1732" s="552"/>
      <c r="K1732" s="552"/>
      <c r="L1732" s="551"/>
      <c r="M1732" s="540">
        <f t="shared" si="168"/>
        <v>0</v>
      </c>
    </row>
    <row r="1733" spans="2:13" ht="15.75" outlineLevel="4">
      <c r="B1733" s="529"/>
      <c r="E1733" s="547"/>
      <c r="F1733" s="546"/>
      <c r="G1733" s="545" t="str">
        <f t="shared" si="169"/>
        <v xml:space="preserve">D5040.10 </v>
      </c>
      <c r="H1733" s="544" t="s">
        <v>2497</v>
      </c>
      <c r="I1733" s="543" t="s">
        <v>2498</v>
      </c>
      <c r="J1733" s="552"/>
      <c r="K1733" s="552"/>
      <c r="L1733" s="551"/>
      <c r="M1733" s="540">
        <f t="shared" si="168"/>
        <v>0</v>
      </c>
    </row>
    <row r="1734" spans="2:13" ht="15.75" outlineLevel="4">
      <c r="B1734" s="529"/>
      <c r="E1734" s="547"/>
      <c r="F1734" s="546"/>
      <c r="G1734" s="545" t="str">
        <f t="shared" si="169"/>
        <v xml:space="preserve">D5040.10 </v>
      </c>
      <c r="H1734" s="544" t="s">
        <v>2499</v>
      </c>
      <c r="I1734" s="543" t="s">
        <v>2500</v>
      </c>
      <c r="J1734" s="552"/>
      <c r="K1734" s="552"/>
      <c r="L1734" s="551"/>
      <c r="M1734" s="540">
        <f t="shared" si="168"/>
        <v>0</v>
      </c>
    </row>
    <row r="1735" spans="2:13" ht="15.75" outlineLevel="4">
      <c r="B1735" s="529"/>
      <c r="E1735" s="547"/>
      <c r="F1735" s="546"/>
      <c r="G1735" s="545" t="str">
        <f t="shared" si="169"/>
        <v xml:space="preserve">D5040.10 </v>
      </c>
      <c r="H1735" s="544" t="s">
        <v>2501</v>
      </c>
      <c r="I1735" s="543" t="s">
        <v>2502</v>
      </c>
      <c r="J1735" s="552"/>
      <c r="K1735" s="552"/>
      <c r="L1735" s="551"/>
      <c r="M1735" s="540">
        <f t="shared" si="168"/>
        <v>0</v>
      </c>
    </row>
    <row r="1736" spans="2:13" ht="15.75" outlineLevel="4">
      <c r="B1736" s="529"/>
      <c r="E1736" s="547"/>
      <c r="F1736" s="546"/>
      <c r="G1736" s="545" t="str">
        <f t="shared" si="169"/>
        <v xml:space="preserve">D5040.10 </v>
      </c>
      <c r="H1736" s="544" t="s">
        <v>2503</v>
      </c>
      <c r="I1736" s="543" t="s">
        <v>2504</v>
      </c>
      <c r="J1736" s="552"/>
      <c r="K1736" s="552"/>
      <c r="L1736" s="551"/>
      <c r="M1736" s="540">
        <f t="shared" si="168"/>
        <v>0</v>
      </c>
    </row>
    <row r="1737" spans="2:13" ht="15.75" outlineLevel="4">
      <c r="B1737" s="529"/>
      <c r="E1737" s="547"/>
      <c r="F1737" s="546"/>
      <c r="G1737" s="545" t="str">
        <f t="shared" si="169"/>
        <v xml:space="preserve">D5040.10 </v>
      </c>
      <c r="H1737" s="544" t="s">
        <v>2505</v>
      </c>
      <c r="I1737" s="543" t="s">
        <v>2506</v>
      </c>
      <c r="J1737" s="552"/>
      <c r="K1737" s="552"/>
      <c r="L1737" s="551"/>
      <c r="M1737" s="540">
        <f t="shared" si="168"/>
        <v>0</v>
      </c>
    </row>
    <row r="1738" spans="2:13" ht="15.75" outlineLevel="3">
      <c r="B1738" s="529"/>
      <c r="E1738" s="538" t="s">
        <v>2507</v>
      </c>
      <c r="F1738" s="537" t="s">
        <v>2508</v>
      </c>
      <c r="G1738" s="536"/>
      <c r="H1738" s="535" t="s">
        <v>85</v>
      </c>
      <c r="I1738" s="534" t="s">
        <v>85</v>
      </c>
      <c r="J1738" s="533"/>
      <c r="K1738" s="533"/>
      <c r="L1738" s="532" t="str">
        <f>IF(J1738&lt;&gt;0,SUMIF(G:G,E1738,M:M)/J1738,"")</f>
        <v/>
      </c>
      <c r="M1738" s="531">
        <f>IF(J1738="",SUMIF(G:G,E1738,M:M),J1738*L1738)</f>
        <v>0</v>
      </c>
    </row>
    <row r="1739" spans="2:13" ht="15.75" outlineLevel="4">
      <c r="B1739" s="529"/>
      <c r="E1739" s="547"/>
      <c r="F1739" s="546"/>
      <c r="G1739" s="545" t="str">
        <f>E1738</f>
        <v xml:space="preserve">D5040.20 </v>
      </c>
      <c r="H1739" s="544" t="s">
        <v>2463</v>
      </c>
      <c r="I1739" s="543" t="s">
        <v>2420</v>
      </c>
      <c r="J1739" s="552"/>
      <c r="K1739" s="552"/>
      <c r="L1739" s="551"/>
      <c r="M1739" s="540">
        <f>J1739*L1739</f>
        <v>0</v>
      </c>
    </row>
    <row r="1740" spans="2:13" ht="15.75" outlineLevel="4">
      <c r="B1740" s="529"/>
      <c r="E1740" s="547"/>
      <c r="F1740" s="546"/>
      <c r="G1740" s="545" t="str">
        <f>G1739</f>
        <v xml:space="preserve">D5040.20 </v>
      </c>
      <c r="H1740" s="550" t="s">
        <v>2464</v>
      </c>
      <c r="I1740" s="543" t="s">
        <v>2465</v>
      </c>
      <c r="J1740" s="552"/>
      <c r="K1740" s="552"/>
      <c r="L1740" s="551"/>
      <c r="M1740" s="540">
        <f>J1740*L1740</f>
        <v>0</v>
      </c>
    </row>
    <row r="1741" spans="2:13" ht="15.75" outlineLevel="4">
      <c r="B1741" s="529"/>
      <c r="E1741" s="547"/>
      <c r="F1741" s="546"/>
      <c r="G1741" s="545" t="str">
        <f>G1740</f>
        <v xml:space="preserve">D5040.20 </v>
      </c>
      <c r="H1741" s="550" t="s">
        <v>2466</v>
      </c>
      <c r="I1741" s="543" t="s">
        <v>2467</v>
      </c>
      <c r="J1741" s="552"/>
      <c r="K1741" s="552"/>
      <c r="L1741" s="551"/>
      <c r="M1741" s="540">
        <f>J1741*L1741</f>
        <v>0</v>
      </c>
    </row>
    <row r="1742" spans="2:13" ht="15.75" outlineLevel="4">
      <c r="B1742" s="529"/>
      <c r="E1742" s="547"/>
      <c r="F1742" s="546"/>
      <c r="G1742" s="545" t="str">
        <f>G1741</f>
        <v xml:space="preserve">D5040.20 </v>
      </c>
      <c r="H1742" s="550" t="s">
        <v>2468</v>
      </c>
      <c r="I1742" s="543" t="s">
        <v>2482</v>
      </c>
      <c r="J1742" s="552"/>
      <c r="K1742" s="552"/>
      <c r="L1742" s="551"/>
      <c r="M1742" s="540">
        <f>J1742*L1742</f>
        <v>0</v>
      </c>
    </row>
    <row r="1743" spans="2:13" ht="15.75" outlineLevel="4">
      <c r="B1743" s="529"/>
      <c r="E1743" s="547"/>
      <c r="F1743" s="546"/>
      <c r="G1743" s="545" t="str">
        <f>G1742</f>
        <v xml:space="preserve">D5040.20 </v>
      </c>
      <c r="H1743" s="544" t="s">
        <v>2485</v>
      </c>
      <c r="I1743" s="543" t="s">
        <v>2486</v>
      </c>
      <c r="J1743" s="552"/>
      <c r="K1743" s="552"/>
      <c r="L1743" s="551"/>
      <c r="M1743" s="540">
        <f>J1743*L1743</f>
        <v>0</v>
      </c>
    </row>
    <row r="1744" spans="2:13" ht="15.75" outlineLevel="3">
      <c r="B1744" s="529"/>
      <c r="E1744" s="538" t="s">
        <v>2509</v>
      </c>
      <c r="F1744" s="537" t="s">
        <v>2510</v>
      </c>
      <c r="G1744" s="536"/>
      <c r="H1744" s="535" t="s">
        <v>85</v>
      </c>
      <c r="I1744" s="534" t="s">
        <v>85</v>
      </c>
      <c r="J1744" s="533"/>
      <c r="K1744" s="533"/>
      <c r="L1744" s="532" t="str">
        <f>IF(J1744&lt;&gt;0,SUMIF(G:G,E1744,M:M)/J1744,"")</f>
        <v/>
      </c>
      <c r="M1744" s="531">
        <f>IF(J1744="",SUMIF(G:G,E1744,M:M),J1744*L1744)</f>
        <v>0</v>
      </c>
    </row>
    <row r="1745" spans="2:13" ht="15.75" outlineLevel="4">
      <c r="B1745" s="529"/>
      <c r="E1745" s="547"/>
      <c r="F1745" s="546"/>
      <c r="G1745" s="545" t="str">
        <f>E1744</f>
        <v xml:space="preserve">D5040.50 </v>
      </c>
      <c r="H1745" s="544" t="s">
        <v>2511</v>
      </c>
      <c r="I1745" s="543" t="s">
        <v>2512</v>
      </c>
      <c r="J1745" s="552"/>
      <c r="K1745" s="552"/>
      <c r="L1745" s="551"/>
      <c r="M1745" s="540">
        <f t="shared" ref="M1745:M1759" si="170">J1745*L1745</f>
        <v>0</v>
      </c>
    </row>
    <row r="1746" spans="2:13" ht="15.75" outlineLevel="4">
      <c r="B1746" s="529"/>
      <c r="E1746" s="547"/>
      <c r="F1746" s="546"/>
      <c r="G1746" s="545" t="str">
        <f t="shared" ref="G1746:G1759" si="171">G1745</f>
        <v xml:space="preserve">D5040.50 </v>
      </c>
      <c r="H1746" s="544" t="s">
        <v>2513</v>
      </c>
      <c r="I1746" s="543" t="s">
        <v>2514</v>
      </c>
      <c r="J1746" s="552"/>
      <c r="K1746" s="552"/>
      <c r="L1746" s="551"/>
      <c r="M1746" s="540">
        <f t="shared" si="170"/>
        <v>0</v>
      </c>
    </row>
    <row r="1747" spans="2:13" ht="15.75" outlineLevel="4">
      <c r="B1747" s="529"/>
      <c r="E1747" s="547"/>
      <c r="F1747" s="546"/>
      <c r="G1747" s="545" t="str">
        <f t="shared" si="171"/>
        <v xml:space="preserve">D5040.50 </v>
      </c>
      <c r="H1747" s="544" t="s">
        <v>2515</v>
      </c>
      <c r="I1747" s="543" t="s">
        <v>2516</v>
      </c>
      <c r="J1747" s="552"/>
      <c r="K1747" s="552"/>
      <c r="L1747" s="551"/>
      <c r="M1747" s="540">
        <f t="shared" si="170"/>
        <v>0</v>
      </c>
    </row>
    <row r="1748" spans="2:13" ht="15.75" outlineLevel="4">
      <c r="B1748" s="529"/>
      <c r="E1748" s="547"/>
      <c r="F1748" s="546"/>
      <c r="G1748" s="545" t="str">
        <f t="shared" si="171"/>
        <v xml:space="preserve">D5040.50 </v>
      </c>
      <c r="H1748" s="544" t="s">
        <v>2517</v>
      </c>
      <c r="I1748" s="543" t="s">
        <v>2518</v>
      </c>
      <c r="J1748" s="552"/>
      <c r="K1748" s="552"/>
      <c r="L1748" s="551"/>
      <c r="M1748" s="540">
        <f t="shared" si="170"/>
        <v>0</v>
      </c>
    </row>
    <row r="1749" spans="2:13" ht="15.75" outlineLevel="4">
      <c r="B1749" s="529"/>
      <c r="E1749" s="547"/>
      <c r="F1749" s="546"/>
      <c r="G1749" s="545" t="str">
        <f t="shared" si="171"/>
        <v xml:space="preserve">D5040.50 </v>
      </c>
      <c r="H1749" s="544" t="s">
        <v>2519</v>
      </c>
      <c r="I1749" s="543" t="s">
        <v>2520</v>
      </c>
      <c r="J1749" s="552"/>
      <c r="K1749" s="552"/>
      <c r="L1749" s="551"/>
      <c r="M1749" s="540">
        <f t="shared" si="170"/>
        <v>0</v>
      </c>
    </row>
    <row r="1750" spans="2:13" ht="15.75" outlineLevel="4">
      <c r="B1750" s="529"/>
      <c r="E1750" s="547"/>
      <c r="F1750" s="546"/>
      <c r="G1750" s="545" t="str">
        <f t="shared" si="171"/>
        <v xml:space="preserve">D5040.50 </v>
      </c>
      <c r="H1750" s="550" t="s">
        <v>2521</v>
      </c>
      <c r="I1750" s="543" t="s">
        <v>2522</v>
      </c>
      <c r="J1750" s="552"/>
      <c r="K1750" s="552"/>
      <c r="L1750" s="551"/>
      <c r="M1750" s="540">
        <f t="shared" si="170"/>
        <v>0</v>
      </c>
    </row>
    <row r="1751" spans="2:13" ht="15.75" outlineLevel="4">
      <c r="B1751" s="529"/>
      <c r="E1751" s="547"/>
      <c r="F1751" s="546"/>
      <c r="G1751" s="545" t="str">
        <f t="shared" si="171"/>
        <v xml:space="preserve">D5040.50 </v>
      </c>
      <c r="H1751" s="550" t="s">
        <v>2523</v>
      </c>
      <c r="I1751" s="543" t="s">
        <v>2524</v>
      </c>
      <c r="J1751" s="552"/>
      <c r="K1751" s="552"/>
      <c r="L1751" s="551"/>
      <c r="M1751" s="540">
        <f t="shared" si="170"/>
        <v>0</v>
      </c>
    </row>
    <row r="1752" spans="2:13" ht="15.75" outlineLevel="4">
      <c r="B1752" s="529"/>
      <c r="E1752" s="547"/>
      <c r="F1752" s="546"/>
      <c r="G1752" s="545" t="str">
        <f t="shared" si="171"/>
        <v xml:space="preserve">D5040.50 </v>
      </c>
      <c r="H1752" s="550" t="s">
        <v>2525</v>
      </c>
      <c r="I1752" s="543" t="s">
        <v>2526</v>
      </c>
      <c r="J1752" s="552"/>
      <c r="K1752" s="552"/>
      <c r="L1752" s="551"/>
      <c r="M1752" s="540">
        <f t="shared" si="170"/>
        <v>0</v>
      </c>
    </row>
    <row r="1753" spans="2:13" ht="15.75" outlineLevel="4">
      <c r="B1753" s="529"/>
      <c r="E1753" s="547"/>
      <c r="F1753" s="546"/>
      <c r="G1753" s="545" t="str">
        <f t="shared" si="171"/>
        <v xml:space="preserve">D5040.50 </v>
      </c>
      <c r="H1753" s="550" t="s">
        <v>2527</v>
      </c>
      <c r="I1753" s="543" t="s">
        <v>2528</v>
      </c>
      <c r="J1753" s="552"/>
      <c r="K1753" s="552"/>
      <c r="L1753" s="551"/>
      <c r="M1753" s="540">
        <f t="shared" si="170"/>
        <v>0</v>
      </c>
    </row>
    <row r="1754" spans="2:13" ht="15.75" outlineLevel="4">
      <c r="B1754" s="529"/>
      <c r="E1754" s="547"/>
      <c r="F1754" s="546"/>
      <c r="G1754" s="545" t="str">
        <f t="shared" si="171"/>
        <v xml:space="preserve">D5040.50 </v>
      </c>
      <c r="H1754" s="550" t="s">
        <v>2529</v>
      </c>
      <c r="I1754" s="543" t="s">
        <v>2530</v>
      </c>
      <c r="J1754" s="552"/>
      <c r="K1754" s="552"/>
      <c r="L1754" s="551"/>
      <c r="M1754" s="540">
        <f t="shared" si="170"/>
        <v>0</v>
      </c>
    </row>
    <row r="1755" spans="2:13" ht="15.75" outlineLevel="4">
      <c r="B1755" s="529"/>
      <c r="E1755" s="547"/>
      <c r="F1755" s="546"/>
      <c r="G1755" s="545" t="str">
        <f t="shared" si="171"/>
        <v xml:space="preserve">D5040.50 </v>
      </c>
      <c r="H1755" s="550" t="s">
        <v>2531</v>
      </c>
      <c r="I1755" s="543" t="s">
        <v>2532</v>
      </c>
      <c r="J1755" s="552"/>
      <c r="K1755" s="552"/>
      <c r="L1755" s="551"/>
      <c r="M1755" s="540">
        <f t="shared" si="170"/>
        <v>0</v>
      </c>
    </row>
    <row r="1756" spans="2:13" ht="15.75" outlineLevel="4">
      <c r="B1756" s="529"/>
      <c r="E1756" s="547"/>
      <c r="F1756" s="546"/>
      <c r="G1756" s="545" t="str">
        <f t="shared" si="171"/>
        <v xml:space="preserve">D5040.50 </v>
      </c>
      <c r="H1756" s="550" t="s">
        <v>2533</v>
      </c>
      <c r="I1756" s="543" t="s">
        <v>2534</v>
      </c>
      <c r="J1756" s="552"/>
      <c r="K1756" s="552"/>
      <c r="L1756" s="551"/>
      <c r="M1756" s="540">
        <f t="shared" si="170"/>
        <v>0</v>
      </c>
    </row>
    <row r="1757" spans="2:13" ht="15.75" outlineLevel="4">
      <c r="B1757" s="529"/>
      <c r="E1757" s="547"/>
      <c r="F1757" s="546"/>
      <c r="G1757" s="545" t="str">
        <f t="shared" si="171"/>
        <v xml:space="preserve">D5040.50 </v>
      </c>
      <c r="H1757" s="550" t="s">
        <v>2535</v>
      </c>
      <c r="I1757" s="543" t="s">
        <v>2536</v>
      </c>
      <c r="J1757" s="552"/>
      <c r="K1757" s="552"/>
      <c r="L1757" s="551"/>
      <c r="M1757" s="540">
        <f t="shared" si="170"/>
        <v>0</v>
      </c>
    </row>
    <row r="1758" spans="2:13" ht="15.75" outlineLevel="4">
      <c r="B1758" s="529"/>
      <c r="E1758" s="547"/>
      <c r="F1758" s="546"/>
      <c r="G1758" s="545" t="str">
        <f t="shared" si="171"/>
        <v xml:space="preserve">D5040.50 </v>
      </c>
      <c r="H1758" s="550" t="s">
        <v>2537</v>
      </c>
      <c r="I1758" s="543" t="s">
        <v>2538</v>
      </c>
      <c r="J1758" s="552"/>
      <c r="K1758" s="552"/>
      <c r="L1758" s="551"/>
      <c r="M1758" s="540">
        <f t="shared" si="170"/>
        <v>0</v>
      </c>
    </row>
    <row r="1759" spans="2:13" ht="15.75" outlineLevel="4">
      <c r="B1759" s="529"/>
      <c r="E1759" s="547"/>
      <c r="F1759" s="546"/>
      <c r="G1759" s="545" t="str">
        <f t="shared" si="171"/>
        <v xml:space="preserve">D5040.50 </v>
      </c>
      <c r="H1759" s="550" t="s">
        <v>2539</v>
      </c>
      <c r="I1759" s="543" t="s">
        <v>2540</v>
      </c>
      <c r="J1759" s="552"/>
      <c r="K1759" s="552"/>
      <c r="L1759" s="551"/>
      <c r="M1759" s="540">
        <f t="shared" si="170"/>
        <v>0</v>
      </c>
    </row>
    <row r="1760" spans="2:13" ht="15.75" outlineLevel="3">
      <c r="B1760" s="529"/>
      <c r="E1760" s="538" t="s">
        <v>2541</v>
      </c>
      <c r="F1760" s="537" t="s">
        <v>2542</v>
      </c>
      <c r="G1760" s="536"/>
      <c r="H1760" s="535" t="s">
        <v>85</v>
      </c>
      <c r="I1760" s="534" t="s">
        <v>85</v>
      </c>
      <c r="J1760" s="533"/>
      <c r="K1760" s="533"/>
      <c r="L1760" s="532" t="str">
        <f>IF(J1760&lt;&gt;0,SUMIF(G:G,E1760,M:M)/J1760,"")</f>
        <v/>
      </c>
      <c r="M1760" s="531">
        <f>IF(J1760="",SUMIF(G:G,E1760,M:M),J1760*L1760)</f>
        <v>0</v>
      </c>
    </row>
    <row r="1761" spans="2:13" ht="15.75" outlineLevel="4">
      <c r="B1761" s="529"/>
      <c r="E1761" s="528"/>
      <c r="F1761" s="527"/>
      <c r="G1761" s="526" t="str">
        <f>E1760</f>
        <v>D5040.90</v>
      </c>
      <c r="H1761" s="530" t="s">
        <v>2412</v>
      </c>
      <c r="I1761" s="524" t="s">
        <v>2413</v>
      </c>
      <c r="J1761" s="571"/>
      <c r="K1761" s="571"/>
      <c r="L1761" s="570"/>
      <c r="M1761" s="521">
        <f t="shared" ref="M1761:M1770" si="172">J1761*L1761</f>
        <v>0</v>
      </c>
    </row>
    <row r="1762" spans="2:13" ht="15.75" outlineLevel="4">
      <c r="B1762" s="529"/>
      <c r="E1762" s="528"/>
      <c r="F1762" s="527"/>
      <c r="G1762" s="526" t="str">
        <f t="shared" ref="G1762:G1770" si="173">G1761</f>
        <v>D5040.90</v>
      </c>
      <c r="H1762" s="530" t="s">
        <v>2414</v>
      </c>
      <c r="I1762" s="524" t="s">
        <v>2415</v>
      </c>
      <c r="J1762" s="571"/>
      <c r="K1762" s="571"/>
      <c r="L1762" s="570"/>
      <c r="M1762" s="521">
        <f t="shared" si="172"/>
        <v>0</v>
      </c>
    </row>
    <row r="1763" spans="2:13" ht="15.75" outlineLevel="4">
      <c r="B1763" s="529"/>
      <c r="E1763" s="528"/>
      <c r="F1763" s="527"/>
      <c r="G1763" s="526" t="str">
        <f t="shared" si="173"/>
        <v>D5040.90</v>
      </c>
      <c r="H1763" s="525" t="s">
        <v>2416</v>
      </c>
      <c r="I1763" s="524" t="s">
        <v>2417</v>
      </c>
      <c r="J1763" s="571"/>
      <c r="K1763" s="571"/>
      <c r="L1763" s="570"/>
      <c r="M1763" s="521">
        <f t="shared" si="172"/>
        <v>0</v>
      </c>
    </row>
    <row r="1764" spans="2:13" ht="15.75" outlineLevel="4">
      <c r="B1764" s="529"/>
      <c r="E1764" s="528"/>
      <c r="F1764" s="527"/>
      <c r="G1764" s="526" t="str">
        <f t="shared" si="173"/>
        <v>D5040.90</v>
      </c>
      <c r="H1764" s="525" t="s">
        <v>1771</v>
      </c>
      <c r="I1764" s="524" t="s">
        <v>2418</v>
      </c>
      <c r="J1764" s="571"/>
      <c r="K1764" s="571"/>
      <c r="L1764" s="570"/>
      <c r="M1764" s="521">
        <f t="shared" si="172"/>
        <v>0</v>
      </c>
    </row>
    <row r="1765" spans="2:13" ht="15.75" outlineLevel="4">
      <c r="B1765" s="529"/>
      <c r="E1765" s="528"/>
      <c r="F1765" s="527"/>
      <c r="G1765" s="526" t="str">
        <f t="shared" si="173"/>
        <v>D5040.90</v>
      </c>
      <c r="H1765" s="525" t="s">
        <v>2419</v>
      </c>
      <c r="I1765" s="524" t="s">
        <v>2420</v>
      </c>
      <c r="J1765" s="571"/>
      <c r="K1765" s="571"/>
      <c r="L1765" s="570"/>
      <c r="M1765" s="521">
        <f t="shared" si="172"/>
        <v>0</v>
      </c>
    </row>
    <row r="1766" spans="2:13" ht="15.75" outlineLevel="4">
      <c r="B1766" s="529"/>
      <c r="E1766" s="528"/>
      <c r="F1766" s="527"/>
      <c r="G1766" s="526" t="str">
        <f t="shared" si="173"/>
        <v>D5040.90</v>
      </c>
      <c r="H1766" s="525" t="s">
        <v>2466</v>
      </c>
      <c r="I1766" s="524" t="s">
        <v>2467</v>
      </c>
      <c r="J1766" s="571"/>
      <c r="K1766" s="571"/>
      <c r="L1766" s="570"/>
      <c r="M1766" s="521">
        <f t="shared" si="172"/>
        <v>0</v>
      </c>
    </row>
    <row r="1767" spans="2:13" ht="15.75" outlineLevel="4">
      <c r="B1767" s="529"/>
      <c r="E1767" s="528"/>
      <c r="F1767" s="527"/>
      <c r="G1767" s="526" t="str">
        <f t="shared" si="173"/>
        <v>D5040.90</v>
      </c>
      <c r="H1767" s="525" t="s">
        <v>1775</v>
      </c>
      <c r="I1767" s="524" t="s">
        <v>2421</v>
      </c>
      <c r="J1767" s="571"/>
      <c r="K1767" s="571"/>
      <c r="L1767" s="570"/>
      <c r="M1767" s="521">
        <f t="shared" si="172"/>
        <v>0</v>
      </c>
    </row>
    <row r="1768" spans="2:13" ht="15.75" outlineLevel="4">
      <c r="B1768" s="529"/>
      <c r="E1768" s="528"/>
      <c r="F1768" s="527"/>
      <c r="G1768" s="526" t="str">
        <f t="shared" si="173"/>
        <v>D5040.90</v>
      </c>
      <c r="H1768" s="525" t="s">
        <v>1777</v>
      </c>
      <c r="I1768" s="524" t="s">
        <v>2422</v>
      </c>
      <c r="J1768" s="571"/>
      <c r="K1768" s="571"/>
      <c r="L1768" s="570"/>
      <c r="M1768" s="521">
        <f t="shared" si="172"/>
        <v>0</v>
      </c>
    </row>
    <row r="1769" spans="2:13" ht="15.75" outlineLevel="4">
      <c r="B1769" s="529"/>
      <c r="E1769" s="528"/>
      <c r="F1769" s="527"/>
      <c r="G1769" s="526" t="str">
        <f t="shared" si="173"/>
        <v>D5040.90</v>
      </c>
      <c r="H1769" s="525" t="s">
        <v>2423</v>
      </c>
      <c r="I1769" s="524" t="s">
        <v>2424</v>
      </c>
      <c r="J1769" s="571"/>
      <c r="K1769" s="571"/>
      <c r="L1769" s="570"/>
      <c r="M1769" s="521">
        <f t="shared" si="172"/>
        <v>0</v>
      </c>
    </row>
    <row r="1770" spans="2:13" ht="15.75" outlineLevel="4">
      <c r="B1770" s="529"/>
      <c r="E1770" s="528"/>
      <c r="F1770" s="527"/>
      <c r="G1770" s="526" t="str">
        <f t="shared" si="173"/>
        <v>D5040.90</v>
      </c>
      <c r="H1770" s="530" t="s">
        <v>2059</v>
      </c>
      <c r="I1770" s="524" t="s">
        <v>2425</v>
      </c>
      <c r="J1770" s="571"/>
      <c r="K1770" s="571"/>
      <c r="L1770" s="570"/>
      <c r="M1770" s="521">
        <f t="shared" si="172"/>
        <v>0</v>
      </c>
    </row>
    <row r="1771" spans="2:13" s="553" customFormat="1" ht="17.25" customHeight="1" outlineLevel="2">
      <c r="B1771" s="561"/>
      <c r="C1771" s="560"/>
      <c r="D1771" s="560" t="s">
        <v>2543</v>
      </c>
      <c r="E1771" s="560" t="s">
        <v>2544</v>
      </c>
      <c r="F1771" s="560"/>
      <c r="G1771" s="559"/>
      <c r="H1771" s="558" t="s">
        <v>85</v>
      </c>
      <c r="I1771" s="557" t="s">
        <v>85</v>
      </c>
      <c r="J1771" s="556"/>
      <c r="K1771" s="556"/>
      <c r="L1771" s="555" t="str">
        <f>IF(J1771&lt;&gt;0,SUMIF(E:E,"D5080*",M:M)/J1771,"")</f>
        <v/>
      </c>
      <c r="M1771" s="554">
        <f>IF(J1771="",SUMIF(E:E,"D5080*",M:M),L1771*J1771)</f>
        <v>0</v>
      </c>
    </row>
    <row r="1772" spans="2:13" ht="15.75" outlineLevel="3">
      <c r="B1772" s="529"/>
      <c r="E1772" s="538" t="s">
        <v>2545</v>
      </c>
      <c r="F1772" s="537" t="s">
        <v>2546</v>
      </c>
      <c r="G1772" s="536"/>
      <c r="H1772" s="535" t="s">
        <v>85</v>
      </c>
      <c r="I1772" s="534" t="s">
        <v>85</v>
      </c>
      <c r="J1772" s="533"/>
      <c r="K1772" s="533"/>
      <c r="L1772" s="532" t="str">
        <f>IF(J1772&lt;&gt;0,SUMIF(G:G,E1772,M:M)/J1772,"")</f>
        <v/>
      </c>
      <c r="M1772" s="531">
        <f>IF(J1772="",SUMIF(G:G,E1772,M:M),J1772*L1772)</f>
        <v>0</v>
      </c>
    </row>
    <row r="1773" spans="2:13" ht="15.75" outlineLevel="4">
      <c r="B1773" s="529"/>
      <c r="E1773" s="547"/>
      <c r="F1773" s="546"/>
      <c r="G1773" s="545" t="str">
        <f>E1772</f>
        <v xml:space="preserve">D5080.10 </v>
      </c>
      <c r="H1773" s="544" t="s">
        <v>2547</v>
      </c>
      <c r="I1773" s="543" t="s">
        <v>2548</v>
      </c>
      <c r="J1773" s="552"/>
      <c r="K1773" s="552"/>
      <c r="L1773" s="551"/>
      <c r="M1773" s="540">
        <f t="shared" ref="M1773:M1778" si="174">J1773*L1773</f>
        <v>0</v>
      </c>
    </row>
    <row r="1774" spans="2:13" ht="28.5" outlineLevel="4">
      <c r="B1774" s="529"/>
      <c r="E1774" s="547"/>
      <c r="F1774" s="546"/>
      <c r="G1774" s="545" t="str">
        <f>G1773</f>
        <v xml:space="preserve">D5080.10 </v>
      </c>
      <c r="H1774" s="544" t="s">
        <v>2549</v>
      </c>
      <c r="I1774" s="543" t="s">
        <v>2550</v>
      </c>
      <c r="J1774" s="552"/>
      <c r="K1774" s="552"/>
      <c r="L1774" s="551"/>
      <c r="M1774" s="540">
        <f t="shared" si="174"/>
        <v>0</v>
      </c>
    </row>
    <row r="1775" spans="2:13" ht="15.75" outlineLevel="4">
      <c r="B1775" s="529"/>
      <c r="E1775" s="547"/>
      <c r="F1775" s="546"/>
      <c r="G1775" s="545" t="str">
        <f>G1774</f>
        <v xml:space="preserve">D5080.10 </v>
      </c>
      <c r="H1775" s="544" t="s">
        <v>2551</v>
      </c>
      <c r="I1775" s="543" t="s">
        <v>2552</v>
      </c>
      <c r="J1775" s="552"/>
      <c r="K1775" s="552"/>
      <c r="L1775" s="551"/>
      <c r="M1775" s="540">
        <f t="shared" si="174"/>
        <v>0</v>
      </c>
    </row>
    <row r="1776" spans="2:13" ht="15.75" outlineLevel="4">
      <c r="B1776" s="529"/>
      <c r="E1776" s="547"/>
      <c r="F1776" s="546"/>
      <c r="G1776" s="545" t="str">
        <f>G1775</f>
        <v xml:space="preserve">D5080.10 </v>
      </c>
      <c r="H1776" s="544" t="s">
        <v>2553</v>
      </c>
      <c r="I1776" s="543" t="s">
        <v>2554</v>
      </c>
      <c r="J1776" s="552"/>
      <c r="K1776" s="552"/>
      <c r="L1776" s="551"/>
      <c r="M1776" s="540">
        <f t="shared" si="174"/>
        <v>0</v>
      </c>
    </row>
    <row r="1777" spans="2:13" ht="31.5" customHeight="1" outlineLevel="4">
      <c r="B1777" s="529"/>
      <c r="E1777" s="547"/>
      <c r="F1777" s="546"/>
      <c r="G1777" s="545" t="str">
        <f>G1776</f>
        <v xml:space="preserve">D5080.10 </v>
      </c>
      <c r="H1777" s="544" t="s">
        <v>2555</v>
      </c>
      <c r="I1777" s="543" t="s">
        <v>2556</v>
      </c>
      <c r="J1777" s="552"/>
      <c r="K1777" s="552"/>
      <c r="L1777" s="551"/>
      <c r="M1777" s="540">
        <f t="shared" si="174"/>
        <v>0</v>
      </c>
    </row>
    <row r="1778" spans="2:13" ht="28.5" outlineLevel="4">
      <c r="B1778" s="529"/>
      <c r="E1778" s="547"/>
      <c r="F1778" s="546"/>
      <c r="G1778" s="545" t="str">
        <f>G1777</f>
        <v xml:space="preserve">D5080.10 </v>
      </c>
      <c r="H1778" s="544" t="s">
        <v>2557</v>
      </c>
      <c r="I1778" s="543" t="s">
        <v>2558</v>
      </c>
      <c r="J1778" s="552"/>
      <c r="K1778" s="552"/>
      <c r="L1778" s="551"/>
      <c r="M1778" s="540">
        <f t="shared" si="174"/>
        <v>0</v>
      </c>
    </row>
    <row r="1779" spans="2:13" ht="15.75" outlineLevel="3">
      <c r="B1779" s="529"/>
      <c r="E1779" s="538" t="s">
        <v>2559</v>
      </c>
      <c r="F1779" s="537" t="s">
        <v>2560</v>
      </c>
      <c r="G1779" s="536"/>
      <c r="H1779" s="535" t="s">
        <v>85</v>
      </c>
      <c r="I1779" s="534" t="s">
        <v>85</v>
      </c>
      <c r="J1779" s="533"/>
      <c r="K1779" s="533"/>
      <c r="L1779" s="532" t="str">
        <f>IF(J1779&lt;&gt;0,SUMIF(G:G,E1779,M:M)/J1779,"")</f>
        <v/>
      </c>
      <c r="M1779" s="531">
        <f>IF(J1779="",SUMIF(G:G,E1779,M:M),J1779*L1779)</f>
        <v>0</v>
      </c>
    </row>
    <row r="1780" spans="2:13" ht="15.75" outlineLevel="4">
      <c r="B1780" s="529"/>
      <c r="E1780" s="547"/>
      <c r="F1780" s="546"/>
      <c r="G1780" s="545" t="str">
        <f>E1779</f>
        <v xml:space="preserve">D5080.40 </v>
      </c>
      <c r="H1780" s="544" t="s">
        <v>2561</v>
      </c>
      <c r="I1780" s="543" t="s">
        <v>2562</v>
      </c>
      <c r="J1780" s="552"/>
      <c r="K1780" s="552"/>
      <c r="L1780" s="551"/>
      <c r="M1780" s="540">
        <f>J1780*L1780</f>
        <v>0</v>
      </c>
    </row>
    <row r="1781" spans="2:13" ht="28.5" outlineLevel="4">
      <c r="B1781" s="529"/>
      <c r="E1781" s="547"/>
      <c r="F1781" s="546"/>
      <c r="G1781" s="545" t="str">
        <f>G1780</f>
        <v xml:space="preserve">D5080.40 </v>
      </c>
      <c r="H1781" s="544" t="s">
        <v>2563</v>
      </c>
      <c r="I1781" s="543" t="s">
        <v>2550</v>
      </c>
      <c r="J1781" s="552"/>
      <c r="K1781" s="552"/>
      <c r="L1781" s="551"/>
      <c r="M1781" s="540">
        <f>J1781*L1781</f>
        <v>0</v>
      </c>
    </row>
    <row r="1782" spans="2:13" ht="28.5" outlineLevel="4">
      <c r="B1782" s="529"/>
      <c r="E1782" s="547"/>
      <c r="F1782" s="546"/>
      <c r="G1782" s="545" t="str">
        <f>G1781</f>
        <v xml:space="preserve">D5080.40 </v>
      </c>
      <c r="H1782" s="544" t="s">
        <v>2564</v>
      </c>
      <c r="I1782" s="543" t="s">
        <v>2565</v>
      </c>
      <c r="J1782" s="552"/>
      <c r="K1782" s="552"/>
      <c r="L1782" s="551"/>
      <c r="M1782" s="540">
        <f>J1782*L1782</f>
        <v>0</v>
      </c>
    </row>
    <row r="1783" spans="2:13" ht="28.5" outlineLevel="4">
      <c r="B1783" s="529"/>
      <c r="E1783" s="547"/>
      <c r="F1783" s="546"/>
      <c r="G1783" s="545" t="str">
        <f>G1782</f>
        <v xml:space="preserve">D5080.40 </v>
      </c>
      <c r="H1783" s="544" t="s">
        <v>2566</v>
      </c>
      <c r="I1783" s="543" t="s">
        <v>2567</v>
      </c>
      <c r="J1783" s="552"/>
      <c r="K1783" s="552"/>
      <c r="L1783" s="551"/>
      <c r="M1783" s="540">
        <f>J1783*L1783</f>
        <v>0</v>
      </c>
    </row>
    <row r="1784" spans="2:13" ht="15.75" outlineLevel="3">
      <c r="B1784" s="529"/>
      <c r="E1784" s="538" t="s">
        <v>2568</v>
      </c>
      <c r="F1784" s="537" t="s">
        <v>2569</v>
      </c>
      <c r="G1784" s="536"/>
      <c r="H1784" s="535" t="s">
        <v>85</v>
      </c>
      <c r="I1784" s="534" t="s">
        <v>85</v>
      </c>
      <c r="J1784" s="533"/>
      <c r="K1784" s="533"/>
      <c r="L1784" s="532" t="str">
        <f>IF(J1784&lt;&gt;0,SUMIF(G:G,E1784,M:M)/J1784,"")</f>
        <v/>
      </c>
      <c r="M1784" s="531">
        <f>IF(J1784="",SUMIF(G:G,E1784,M:M),J1784*L1784)</f>
        <v>0</v>
      </c>
    </row>
    <row r="1785" spans="2:13" ht="15.75" outlineLevel="4">
      <c r="B1785" s="529"/>
      <c r="E1785" s="547"/>
      <c r="F1785" s="546"/>
      <c r="G1785" s="545" t="str">
        <f>E1784</f>
        <v xml:space="preserve">D5080.70 </v>
      </c>
      <c r="H1785" s="544" t="s">
        <v>2570</v>
      </c>
      <c r="I1785" s="543" t="s">
        <v>2571</v>
      </c>
      <c r="J1785" s="552"/>
      <c r="K1785" s="552"/>
      <c r="L1785" s="551"/>
      <c r="M1785" s="540">
        <f>J1785*L1785</f>
        <v>0</v>
      </c>
    </row>
    <row r="1786" spans="2:13" ht="15.75" outlineLevel="3">
      <c r="B1786" s="529"/>
      <c r="E1786" s="538" t="s">
        <v>2572</v>
      </c>
      <c r="F1786" s="537" t="s">
        <v>2573</v>
      </c>
      <c r="G1786" s="536"/>
      <c r="H1786" s="535" t="s">
        <v>85</v>
      </c>
      <c r="I1786" s="534" t="s">
        <v>85</v>
      </c>
      <c r="J1786" s="533"/>
      <c r="K1786" s="533"/>
      <c r="L1786" s="532" t="str">
        <f>IF(J1786&lt;&gt;0,SUMIF(G:G,E1786,M:M)/J1786,"")</f>
        <v/>
      </c>
      <c r="M1786" s="531">
        <f>IF(J1786="",SUMIF(G:G,E1786,M:M),J1786*L1786)</f>
        <v>0</v>
      </c>
    </row>
    <row r="1787" spans="2:13" ht="15.75" outlineLevel="4">
      <c r="B1787" s="529"/>
      <c r="E1787" s="528"/>
      <c r="F1787" s="527"/>
      <c r="G1787" s="526" t="str">
        <f>E1786</f>
        <v>D5080.90</v>
      </c>
      <c r="H1787" s="530" t="s">
        <v>2414</v>
      </c>
      <c r="I1787" s="524" t="s">
        <v>2415</v>
      </c>
      <c r="J1787" s="571"/>
      <c r="K1787" s="571"/>
      <c r="L1787" s="570"/>
      <c r="M1787" s="521">
        <f t="shared" ref="M1787:M1795" si="175">J1787*L1787</f>
        <v>0</v>
      </c>
    </row>
    <row r="1788" spans="2:13" ht="15.75" outlineLevel="4">
      <c r="B1788" s="529"/>
      <c r="E1788" s="528"/>
      <c r="F1788" s="527"/>
      <c r="G1788" s="526" t="str">
        <f t="shared" ref="G1788:G1795" si="176">G1787</f>
        <v>D5080.90</v>
      </c>
      <c r="H1788" s="525" t="s">
        <v>2416</v>
      </c>
      <c r="I1788" s="524" t="s">
        <v>2417</v>
      </c>
      <c r="J1788" s="571"/>
      <c r="K1788" s="571"/>
      <c r="L1788" s="570"/>
      <c r="M1788" s="521">
        <f t="shared" si="175"/>
        <v>0</v>
      </c>
    </row>
    <row r="1789" spans="2:13" ht="15.75" outlineLevel="4">
      <c r="B1789" s="529"/>
      <c r="E1789" s="528"/>
      <c r="F1789" s="527"/>
      <c r="G1789" s="526" t="str">
        <f t="shared" si="176"/>
        <v>D5080.90</v>
      </c>
      <c r="H1789" s="525" t="s">
        <v>1771</v>
      </c>
      <c r="I1789" s="524" t="s">
        <v>2418</v>
      </c>
      <c r="J1789" s="571"/>
      <c r="K1789" s="571"/>
      <c r="L1789" s="570"/>
      <c r="M1789" s="521">
        <f t="shared" si="175"/>
        <v>0</v>
      </c>
    </row>
    <row r="1790" spans="2:13" ht="15.75" outlineLevel="4">
      <c r="B1790" s="529"/>
      <c r="E1790" s="528"/>
      <c r="F1790" s="527"/>
      <c r="G1790" s="526" t="str">
        <f t="shared" si="176"/>
        <v>D5080.90</v>
      </c>
      <c r="H1790" s="525" t="s">
        <v>2419</v>
      </c>
      <c r="I1790" s="524" t="s">
        <v>2420</v>
      </c>
      <c r="J1790" s="571"/>
      <c r="K1790" s="571"/>
      <c r="L1790" s="570"/>
      <c r="M1790" s="521">
        <f t="shared" si="175"/>
        <v>0</v>
      </c>
    </row>
    <row r="1791" spans="2:13" ht="15.75" outlineLevel="4">
      <c r="B1791" s="529"/>
      <c r="E1791" s="528"/>
      <c r="F1791" s="527"/>
      <c r="G1791" s="526" t="str">
        <f t="shared" si="176"/>
        <v>D5080.90</v>
      </c>
      <c r="H1791" s="525" t="s">
        <v>2466</v>
      </c>
      <c r="I1791" s="524" t="s">
        <v>2467</v>
      </c>
      <c r="J1791" s="571"/>
      <c r="K1791" s="571"/>
      <c r="L1791" s="570"/>
      <c r="M1791" s="521">
        <f t="shared" si="175"/>
        <v>0</v>
      </c>
    </row>
    <row r="1792" spans="2:13" ht="15.75" outlineLevel="4">
      <c r="B1792" s="529"/>
      <c r="E1792" s="528"/>
      <c r="F1792" s="527"/>
      <c r="G1792" s="526" t="str">
        <f t="shared" si="176"/>
        <v>D5080.90</v>
      </c>
      <c r="H1792" s="525" t="s">
        <v>1775</v>
      </c>
      <c r="I1792" s="524" t="s">
        <v>2421</v>
      </c>
      <c r="J1792" s="571"/>
      <c r="K1792" s="571"/>
      <c r="L1792" s="570"/>
      <c r="M1792" s="521">
        <f t="shared" si="175"/>
        <v>0</v>
      </c>
    </row>
    <row r="1793" spans="2:13" ht="15.75" outlineLevel="4">
      <c r="B1793" s="529"/>
      <c r="E1793" s="528"/>
      <c r="F1793" s="527"/>
      <c r="G1793" s="526" t="str">
        <f t="shared" si="176"/>
        <v>D5080.90</v>
      </c>
      <c r="H1793" s="525" t="s">
        <v>1777</v>
      </c>
      <c r="I1793" s="524" t="s">
        <v>2422</v>
      </c>
      <c r="J1793" s="571"/>
      <c r="K1793" s="571"/>
      <c r="L1793" s="570"/>
      <c r="M1793" s="521">
        <f t="shared" si="175"/>
        <v>0</v>
      </c>
    </row>
    <row r="1794" spans="2:13" ht="15.75" outlineLevel="4">
      <c r="B1794" s="529"/>
      <c r="E1794" s="528"/>
      <c r="F1794" s="527"/>
      <c r="G1794" s="526" t="str">
        <f t="shared" si="176"/>
        <v>D5080.90</v>
      </c>
      <c r="H1794" s="525" t="s">
        <v>2423</v>
      </c>
      <c r="I1794" s="524" t="s">
        <v>2424</v>
      </c>
      <c r="J1794" s="571"/>
      <c r="K1794" s="571"/>
      <c r="L1794" s="570"/>
      <c r="M1794" s="521">
        <f t="shared" si="175"/>
        <v>0</v>
      </c>
    </row>
    <row r="1795" spans="2:13" ht="15.75" outlineLevel="4">
      <c r="B1795" s="529"/>
      <c r="E1795" s="528"/>
      <c r="F1795" s="527"/>
      <c r="G1795" s="526" t="str">
        <f t="shared" si="176"/>
        <v>D5080.90</v>
      </c>
      <c r="H1795" s="530" t="s">
        <v>2059</v>
      </c>
      <c r="I1795" s="524" t="s">
        <v>2425</v>
      </c>
      <c r="J1795" s="571"/>
      <c r="K1795" s="571"/>
      <c r="L1795" s="570"/>
      <c r="M1795" s="521">
        <f t="shared" si="175"/>
        <v>0</v>
      </c>
    </row>
    <row r="1796" spans="2:13" s="553" customFormat="1" ht="19.5" customHeight="1" outlineLevel="1">
      <c r="B1796" s="569"/>
      <c r="C1796" s="568" t="s">
        <v>2574</v>
      </c>
      <c r="D1796" s="568" t="s">
        <v>2575</v>
      </c>
      <c r="E1796" s="568"/>
      <c r="F1796" s="568"/>
      <c r="G1796" s="567"/>
      <c r="H1796" s="566" t="s">
        <v>85</v>
      </c>
      <c r="I1796" s="565" t="s">
        <v>85</v>
      </c>
      <c r="J1796" s="564"/>
      <c r="K1796" s="564"/>
      <c r="L1796" s="563" t="str">
        <f>IF(J1796&lt;&gt;0,SUMIF(D:D,"D60*",M:M)/J1796,"")</f>
        <v/>
      </c>
      <c r="M1796" s="562">
        <f>IF(J1796="",SUMIF(D:D,"D60*",M:M),J1796*L1796)</f>
        <v>0</v>
      </c>
    </row>
    <row r="1797" spans="2:13" s="553" customFormat="1" ht="17.25" customHeight="1" outlineLevel="2">
      <c r="B1797" s="561"/>
      <c r="C1797" s="560"/>
      <c r="D1797" s="560" t="s">
        <v>2576</v>
      </c>
      <c r="E1797" s="560" t="s">
        <v>2577</v>
      </c>
      <c r="F1797" s="560"/>
      <c r="G1797" s="559"/>
      <c r="H1797" s="558" t="s">
        <v>85</v>
      </c>
      <c r="I1797" s="557" t="s">
        <v>2578</v>
      </c>
      <c r="J1797" s="556"/>
      <c r="K1797" s="556"/>
      <c r="L1797" s="555" t="str">
        <f>IF(J1797&lt;&gt;0,SUMIF(E:E,"D6010*",M:M)/J1797,"")</f>
        <v/>
      </c>
      <c r="M1797" s="554">
        <f>IF(J1797="",SUMIF(E:E,"D6010*",M:M),L1797*J1797)</f>
        <v>0</v>
      </c>
    </row>
    <row r="1798" spans="2:13" ht="15.75" outlineLevel="3">
      <c r="B1798" s="529"/>
      <c r="E1798" s="538" t="s">
        <v>2579</v>
      </c>
      <c r="F1798" s="537" t="s">
        <v>2580</v>
      </c>
      <c r="G1798" s="536"/>
      <c r="H1798" s="535" t="s">
        <v>85</v>
      </c>
      <c r="I1798" s="534" t="s">
        <v>85</v>
      </c>
      <c r="J1798" s="533"/>
      <c r="K1798" s="533"/>
      <c r="L1798" s="532" t="str">
        <f>IF(J1798&lt;&gt;0,SUMIF(G:G,E1798,M:M)/J1798,"")</f>
        <v/>
      </c>
      <c r="M1798" s="531">
        <f>IF(J1798="",SUMIF(G:G,E1798,M:M),J1798*L1798)</f>
        <v>0</v>
      </c>
    </row>
    <row r="1799" spans="2:13" ht="28.5" outlineLevel="4">
      <c r="B1799" s="529"/>
      <c r="E1799" s="547"/>
      <c r="F1799" s="546"/>
      <c r="G1799" s="545" t="str">
        <f>E1798</f>
        <v xml:space="preserve">D6010.10 </v>
      </c>
      <c r="H1799" s="544" t="s">
        <v>2581</v>
      </c>
      <c r="I1799" s="543" t="s">
        <v>2582</v>
      </c>
      <c r="J1799" s="552"/>
      <c r="K1799" s="552"/>
      <c r="L1799" s="551"/>
      <c r="M1799" s="540">
        <f t="shared" ref="M1799:M1804" si="177">J1799*L1799</f>
        <v>0</v>
      </c>
    </row>
    <row r="1800" spans="2:13" ht="15.75" outlineLevel="4">
      <c r="B1800" s="529"/>
      <c r="E1800" s="547"/>
      <c r="F1800" s="546"/>
      <c r="G1800" s="545" t="str">
        <f>G1799</f>
        <v xml:space="preserve">D6010.10 </v>
      </c>
      <c r="H1800" s="544" t="s">
        <v>2583</v>
      </c>
      <c r="I1800" s="543" t="s">
        <v>2584</v>
      </c>
      <c r="J1800" s="552"/>
      <c r="K1800" s="552"/>
      <c r="L1800" s="551"/>
      <c r="M1800" s="540">
        <f t="shared" si="177"/>
        <v>0</v>
      </c>
    </row>
    <row r="1801" spans="2:13" ht="42.75" outlineLevel="4">
      <c r="B1801" s="529"/>
      <c r="E1801" s="547"/>
      <c r="F1801" s="546"/>
      <c r="G1801" s="545" t="str">
        <f>G1800</f>
        <v xml:space="preserve">D6010.10 </v>
      </c>
      <c r="H1801" s="544" t="s">
        <v>2585</v>
      </c>
      <c r="I1801" s="543" t="s">
        <v>2586</v>
      </c>
      <c r="J1801" s="552"/>
      <c r="K1801" s="552"/>
      <c r="L1801" s="551"/>
      <c r="M1801" s="540">
        <f t="shared" si="177"/>
        <v>0</v>
      </c>
    </row>
    <row r="1802" spans="2:13" ht="28.5" outlineLevel="4">
      <c r="B1802" s="529"/>
      <c r="E1802" s="547"/>
      <c r="F1802" s="546"/>
      <c r="G1802" s="545" t="str">
        <f>G1801</f>
        <v xml:space="preserve">D6010.10 </v>
      </c>
      <c r="H1802" s="544" t="s">
        <v>2587</v>
      </c>
      <c r="I1802" s="543" t="s">
        <v>2588</v>
      </c>
      <c r="J1802" s="552"/>
      <c r="K1802" s="552"/>
      <c r="L1802" s="551"/>
      <c r="M1802" s="540">
        <f t="shared" si="177"/>
        <v>0</v>
      </c>
    </row>
    <row r="1803" spans="2:13" ht="28.5" outlineLevel="4">
      <c r="B1803" s="529"/>
      <c r="E1803" s="547"/>
      <c r="F1803" s="546"/>
      <c r="G1803" s="545" t="str">
        <f>G1802</f>
        <v xml:space="preserve">D6010.10 </v>
      </c>
      <c r="H1803" s="544" t="s">
        <v>2589</v>
      </c>
      <c r="I1803" s="543" t="s">
        <v>2590</v>
      </c>
      <c r="J1803" s="552"/>
      <c r="K1803" s="552"/>
      <c r="L1803" s="551"/>
      <c r="M1803" s="540">
        <f t="shared" si="177"/>
        <v>0</v>
      </c>
    </row>
    <row r="1804" spans="2:13" ht="28.5" outlineLevel="4">
      <c r="B1804" s="529"/>
      <c r="E1804" s="547"/>
      <c r="F1804" s="546"/>
      <c r="G1804" s="545" t="str">
        <f>G1803</f>
        <v xml:space="preserve">D6010.10 </v>
      </c>
      <c r="H1804" s="544" t="s">
        <v>2591</v>
      </c>
      <c r="I1804" s="543" t="s">
        <v>2592</v>
      </c>
      <c r="J1804" s="552"/>
      <c r="K1804" s="552"/>
      <c r="L1804" s="551"/>
      <c r="M1804" s="540">
        <f t="shared" si="177"/>
        <v>0</v>
      </c>
    </row>
    <row r="1805" spans="2:13" ht="15.75" outlineLevel="3">
      <c r="B1805" s="529"/>
      <c r="E1805" s="538" t="s">
        <v>2593</v>
      </c>
      <c r="F1805" s="537" t="s">
        <v>2594</v>
      </c>
      <c r="G1805" s="536"/>
      <c r="H1805" s="535" t="s">
        <v>85</v>
      </c>
      <c r="I1805" s="534" t="s">
        <v>85</v>
      </c>
      <c r="J1805" s="533"/>
      <c r="K1805" s="533"/>
      <c r="L1805" s="532" t="str">
        <f>IF(J1805&lt;&gt;0,SUMIF(G:G,E1805,M:M)/J1805,"")</f>
        <v/>
      </c>
      <c r="M1805" s="531">
        <f>IF(J1805="",SUMIF(G:G,E1805,M:M),J1805*L1805)</f>
        <v>0</v>
      </c>
    </row>
    <row r="1806" spans="2:13" ht="15.75" outlineLevel="4">
      <c r="B1806" s="529"/>
      <c r="E1806" s="547"/>
      <c r="F1806" s="546"/>
      <c r="G1806" s="545" t="str">
        <f>E1805</f>
        <v xml:space="preserve">D6010.20 </v>
      </c>
      <c r="H1806" s="544" t="s">
        <v>2595</v>
      </c>
      <c r="I1806" s="543" t="s">
        <v>2596</v>
      </c>
      <c r="J1806" s="552"/>
      <c r="K1806" s="552"/>
      <c r="L1806" s="551"/>
      <c r="M1806" s="540">
        <f t="shared" ref="M1806:M1812" si="178">J1806*L1806</f>
        <v>0</v>
      </c>
    </row>
    <row r="1807" spans="2:13" ht="15.75" outlineLevel="4">
      <c r="B1807" s="529"/>
      <c r="E1807" s="547"/>
      <c r="F1807" s="546"/>
      <c r="G1807" s="545" t="str">
        <f t="shared" ref="G1807:G1812" si="179">G1806</f>
        <v xml:space="preserve">D6010.20 </v>
      </c>
      <c r="H1807" s="544" t="s">
        <v>2597</v>
      </c>
      <c r="I1807" s="543" t="s">
        <v>2598</v>
      </c>
      <c r="J1807" s="552"/>
      <c r="K1807" s="552"/>
      <c r="L1807" s="551"/>
      <c r="M1807" s="540">
        <f t="shared" si="178"/>
        <v>0</v>
      </c>
    </row>
    <row r="1808" spans="2:13" ht="28.5" outlineLevel="4">
      <c r="B1808" s="529"/>
      <c r="E1808" s="547"/>
      <c r="F1808" s="546"/>
      <c r="G1808" s="545" t="str">
        <f t="shared" si="179"/>
        <v xml:space="preserve">D6010.20 </v>
      </c>
      <c r="H1808" s="544" t="s">
        <v>2599</v>
      </c>
      <c r="I1808" s="543" t="s">
        <v>2600</v>
      </c>
      <c r="J1808" s="552"/>
      <c r="K1808" s="552"/>
      <c r="L1808" s="551"/>
      <c r="M1808" s="540">
        <f t="shared" si="178"/>
        <v>0</v>
      </c>
    </row>
    <row r="1809" spans="2:13" ht="15.75" outlineLevel="4">
      <c r="B1809" s="529"/>
      <c r="E1809" s="547"/>
      <c r="F1809" s="546"/>
      <c r="G1809" s="545" t="str">
        <f t="shared" si="179"/>
        <v xml:space="preserve">D6010.20 </v>
      </c>
      <c r="H1809" s="544" t="s">
        <v>2601</v>
      </c>
      <c r="I1809" s="543" t="s">
        <v>2602</v>
      </c>
      <c r="J1809" s="552"/>
      <c r="K1809" s="552"/>
      <c r="L1809" s="551"/>
      <c r="M1809" s="540">
        <f t="shared" si="178"/>
        <v>0</v>
      </c>
    </row>
    <row r="1810" spans="2:13" ht="15.75" outlineLevel="4">
      <c r="B1810" s="529"/>
      <c r="E1810" s="547"/>
      <c r="F1810" s="546"/>
      <c r="G1810" s="545" t="str">
        <f t="shared" si="179"/>
        <v xml:space="preserve">D6010.20 </v>
      </c>
      <c r="H1810" s="544" t="s">
        <v>2603</v>
      </c>
      <c r="I1810" s="543" t="s">
        <v>2604</v>
      </c>
      <c r="J1810" s="552"/>
      <c r="K1810" s="552"/>
      <c r="L1810" s="551"/>
      <c r="M1810" s="540">
        <f t="shared" si="178"/>
        <v>0</v>
      </c>
    </row>
    <row r="1811" spans="2:13" ht="15.75" outlineLevel="4">
      <c r="B1811" s="529"/>
      <c r="E1811" s="547"/>
      <c r="F1811" s="546"/>
      <c r="G1811" s="545" t="str">
        <f t="shared" si="179"/>
        <v xml:space="preserve">D6010.20 </v>
      </c>
      <c r="H1811" s="544" t="s">
        <v>2605</v>
      </c>
      <c r="I1811" s="543" t="s">
        <v>2606</v>
      </c>
      <c r="J1811" s="552"/>
      <c r="K1811" s="552"/>
      <c r="L1811" s="551"/>
      <c r="M1811" s="540">
        <f t="shared" si="178"/>
        <v>0</v>
      </c>
    </row>
    <row r="1812" spans="2:13" ht="15.75" outlineLevel="4">
      <c r="B1812" s="529"/>
      <c r="E1812" s="547"/>
      <c r="F1812" s="546"/>
      <c r="G1812" s="545" t="str">
        <f t="shared" si="179"/>
        <v xml:space="preserve">D6010.20 </v>
      </c>
      <c r="H1812" s="544" t="s">
        <v>2607</v>
      </c>
      <c r="I1812" s="543" t="s">
        <v>2608</v>
      </c>
      <c r="J1812" s="552"/>
      <c r="K1812" s="552"/>
      <c r="L1812" s="551"/>
      <c r="M1812" s="540">
        <f t="shared" si="178"/>
        <v>0</v>
      </c>
    </row>
    <row r="1813" spans="2:13" ht="15.75" outlineLevel="3">
      <c r="B1813" s="529"/>
      <c r="E1813" s="538" t="s">
        <v>2609</v>
      </c>
      <c r="F1813" s="537" t="s">
        <v>2610</v>
      </c>
      <c r="G1813" s="536"/>
      <c r="H1813" s="535" t="s">
        <v>85</v>
      </c>
      <c r="I1813" s="534" t="s">
        <v>85</v>
      </c>
      <c r="J1813" s="533"/>
      <c r="K1813" s="533"/>
      <c r="L1813" s="532" t="str">
        <f>IF(J1813&lt;&gt;0,SUMIF(G:G,E1813,M:M)/J1813,"")</f>
        <v/>
      </c>
      <c r="M1813" s="531">
        <f>IF(J1813="",SUMIF(G:G,E1813,M:M),J1813*L1813)</f>
        <v>0</v>
      </c>
    </row>
    <row r="1814" spans="2:13" ht="31.5" customHeight="1" outlineLevel="4">
      <c r="B1814" s="529"/>
      <c r="E1814" s="547"/>
      <c r="F1814" s="546"/>
      <c r="G1814" s="545" t="str">
        <f>E1813</f>
        <v xml:space="preserve">D6010.30 </v>
      </c>
      <c r="H1814" s="544" t="s">
        <v>2611</v>
      </c>
      <c r="I1814" s="543" t="s">
        <v>2612</v>
      </c>
      <c r="J1814" s="552"/>
      <c r="K1814" s="552"/>
      <c r="L1814" s="551"/>
      <c r="M1814" s="540">
        <f t="shared" ref="M1814:M1820" si="180">J1814*L1814</f>
        <v>0</v>
      </c>
    </row>
    <row r="1815" spans="2:13" ht="15.75" outlineLevel="4">
      <c r="B1815" s="529"/>
      <c r="E1815" s="547"/>
      <c r="F1815" s="546"/>
      <c r="G1815" s="545" t="str">
        <f t="shared" ref="G1815:G1820" si="181">G1814</f>
        <v xml:space="preserve">D6010.30 </v>
      </c>
      <c r="H1815" s="544" t="s">
        <v>2613</v>
      </c>
      <c r="I1815" s="543" t="s">
        <v>2614</v>
      </c>
      <c r="J1815" s="552"/>
      <c r="K1815" s="552"/>
      <c r="L1815" s="551"/>
      <c r="M1815" s="540">
        <f t="shared" si="180"/>
        <v>0</v>
      </c>
    </row>
    <row r="1816" spans="2:13" ht="15.75" outlineLevel="4">
      <c r="B1816" s="529"/>
      <c r="E1816" s="547"/>
      <c r="F1816" s="546"/>
      <c r="G1816" s="545" t="str">
        <f t="shared" si="181"/>
        <v xml:space="preserve">D6010.30 </v>
      </c>
      <c r="H1816" s="544" t="s">
        <v>2615</v>
      </c>
      <c r="I1816" s="543" t="s">
        <v>2616</v>
      </c>
      <c r="J1816" s="552"/>
      <c r="K1816" s="552"/>
      <c r="L1816" s="551"/>
      <c r="M1816" s="540">
        <f t="shared" si="180"/>
        <v>0</v>
      </c>
    </row>
    <row r="1817" spans="2:13" ht="15.75" outlineLevel="4">
      <c r="B1817" s="529"/>
      <c r="E1817" s="547"/>
      <c r="F1817" s="546"/>
      <c r="G1817" s="545" t="str">
        <f t="shared" si="181"/>
        <v xml:space="preserve">D6010.30 </v>
      </c>
      <c r="H1817" s="544" t="s">
        <v>2617</v>
      </c>
      <c r="I1817" s="543" t="s">
        <v>2618</v>
      </c>
      <c r="J1817" s="552"/>
      <c r="K1817" s="552"/>
      <c r="L1817" s="551"/>
      <c r="M1817" s="540">
        <f t="shared" si="180"/>
        <v>0</v>
      </c>
    </row>
    <row r="1818" spans="2:13" ht="15.75" outlineLevel="4">
      <c r="B1818" s="529"/>
      <c r="E1818" s="547"/>
      <c r="F1818" s="546"/>
      <c r="G1818" s="545" t="str">
        <f t="shared" si="181"/>
        <v xml:space="preserve">D6010.30 </v>
      </c>
      <c r="H1818" s="544" t="s">
        <v>2619</v>
      </c>
      <c r="I1818" s="543" t="s">
        <v>2620</v>
      </c>
      <c r="J1818" s="552"/>
      <c r="K1818" s="552"/>
      <c r="L1818" s="551"/>
      <c r="M1818" s="540">
        <f t="shared" si="180"/>
        <v>0</v>
      </c>
    </row>
    <row r="1819" spans="2:13" ht="15.75" outlineLevel="4">
      <c r="B1819" s="529"/>
      <c r="E1819" s="547"/>
      <c r="F1819" s="546"/>
      <c r="G1819" s="545" t="str">
        <f t="shared" si="181"/>
        <v xml:space="preserve">D6010.30 </v>
      </c>
      <c r="H1819" s="544" t="s">
        <v>2621</v>
      </c>
      <c r="I1819" s="543" t="s">
        <v>2622</v>
      </c>
      <c r="J1819" s="552"/>
      <c r="K1819" s="552"/>
      <c r="L1819" s="551"/>
      <c r="M1819" s="540">
        <f t="shared" si="180"/>
        <v>0</v>
      </c>
    </row>
    <row r="1820" spans="2:13" ht="15.75" outlineLevel="4">
      <c r="B1820" s="529"/>
      <c r="E1820" s="547"/>
      <c r="F1820" s="546"/>
      <c r="G1820" s="545" t="str">
        <f t="shared" si="181"/>
        <v xml:space="preserve">D6010.30 </v>
      </c>
      <c r="H1820" s="544" t="s">
        <v>2623</v>
      </c>
      <c r="I1820" s="543" t="s">
        <v>2624</v>
      </c>
      <c r="J1820" s="552"/>
      <c r="K1820" s="552"/>
      <c r="L1820" s="551"/>
      <c r="M1820" s="540">
        <f t="shared" si="180"/>
        <v>0</v>
      </c>
    </row>
    <row r="1821" spans="2:13" ht="15.75" outlineLevel="3">
      <c r="B1821" s="529"/>
      <c r="E1821" s="538" t="s">
        <v>2625</v>
      </c>
      <c r="F1821" s="537" t="s">
        <v>2626</v>
      </c>
      <c r="G1821" s="536"/>
      <c r="H1821" s="535" t="s">
        <v>85</v>
      </c>
      <c r="I1821" s="534" t="s">
        <v>85</v>
      </c>
      <c r="J1821" s="533"/>
      <c r="K1821" s="533"/>
      <c r="L1821" s="532" t="str">
        <f>IF(J1821&lt;&gt;0,SUMIF(G:G,E1821,M:M)/J1821,"")</f>
        <v/>
      </c>
      <c r="M1821" s="531">
        <f>IF(J1821="",SUMIF(G:G,E1821,M:M),J1821*L1821)</f>
        <v>0</v>
      </c>
    </row>
    <row r="1822" spans="2:13" ht="15.75" outlineLevel="4">
      <c r="B1822" s="529"/>
      <c r="E1822" s="547"/>
      <c r="F1822" s="546"/>
      <c r="G1822" s="545" t="str">
        <f>E1821</f>
        <v xml:space="preserve">D6010.50 </v>
      </c>
      <c r="H1822" s="544" t="s">
        <v>2627</v>
      </c>
      <c r="I1822" s="543" t="s">
        <v>2628</v>
      </c>
      <c r="J1822" s="552"/>
      <c r="K1822" s="552"/>
      <c r="L1822" s="551"/>
      <c r="M1822" s="540">
        <f t="shared" ref="M1822:M1831" si="182">J1822*L1822</f>
        <v>0</v>
      </c>
    </row>
    <row r="1823" spans="2:13" ht="15.75" outlineLevel="4">
      <c r="B1823" s="529"/>
      <c r="E1823" s="547"/>
      <c r="F1823" s="546"/>
      <c r="G1823" s="545" t="str">
        <f t="shared" ref="G1823:G1831" si="183">G1822</f>
        <v xml:space="preserve">D6010.50 </v>
      </c>
      <c r="H1823" s="544" t="s">
        <v>2629</v>
      </c>
      <c r="I1823" s="543" t="s">
        <v>2630</v>
      </c>
      <c r="J1823" s="552"/>
      <c r="K1823" s="552"/>
      <c r="L1823" s="551"/>
      <c r="M1823" s="540">
        <f t="shared" si="182"/>
        <v>0</v>
      </c>
    </row>
    <row r="1824" spans="2:13" ht="15.75" outlineLevel="4">
      <c r="B1824" s="529"/>
      <c r="E1824" s="547"/>
      <c r="F1824" s="546"/>
      <c r="G1824" s="545" t="str">
        <f t="shared" si="183"/>
        <v xml:space="preserve">D6010.50 </v>
      </c>
      <c r="H1824" s="544" t="s">
        <v>2631</v>
      </c>
      <c r="I1824" s="543" t="s">
        <v>2632</v>
      </c>
      <c r="J1824" s="552"/>
      <c r="K1824" s="552"/>
      <c r="L1824" s="551"/>
      <c r="M1824" s="540">
        <f t="shared" si="182"/>
        <v>0</v>
      </c>
    </row>
    <row r="1825" spans="2:13" ht="15.75" outlineLevel="4">
      <c r="B1825" s="529"/>
      <c r="E1825" s="547"/>
      <c r="F1825" s="546"/>
      <c r="G1825" s="545" t="str">
        <f t="shared" si="183"/>
        <v xml:space="preserve">D6010.50 </v>
      </c>
      <c r="H1825" s="544" t="s">
        <v>2633</v>
      </c>
      <c r="I1825" s="543" t="s">
        <v>2634</v>
      </c>
      <c r="J1825" s="552"/>
      <c r="K1825" s="552"/>
      <c r="L1825" s="551"/>
      <c r="M1825" s="540">
        <f t="shared" si="182"/>
        <v>0</v>
      </c>
    </row>
    <row r="1826" spans="2:13" ht="15.75" outlineLevel="4">
      <c r="B1826" s="529"/>
      <c r="E1826" s="547"/>
      <c r="F1826" s="546"/>
      <c r="G1826" s="545" t="str">
        <f t="shared" si="183"/>
        <v xml:space="preserve">D6010.50 </v>
      </c>
      <c r="H1826" s="544" t="s">
        <v>2635</v>
      </c>
      <c r="I1826" s="543" t="s">
        <v>2636</v>
      </c>
      <c r="J1826" s="552"/>
      <c r="K1826" s="552"/>
      <c r="L1826" s="551"/>
      <c r="M1826" s="540">
        <f t="shared" si="182"/>
        <v>0</v>
      </c>
    </row>
    <row r="1827" spans="2:13" ht="28.5" outlineLevel="4">
      <c r="B1827" s="529"/>
      <c r="E1827" s="547"/>
      <c r="F1827" s="546"/>
      <c r="G1827" s="545" t="str">
        <f t="shared" si="183"/>
        <v xml:space="preserve">D6010.50 </v>
      </c>
      <c r="H1827" s="544" t="s">
        <v>2637</v>
      </c>
      <c r="I1827" s="543" t="s">
        <v>2638</v>
      </c>
      <c r="J1827" s="552"/>
      <c r="K1827" s="552"/>
      <c r="L1827" s="551"/>
      <c r="M1827" s="540">
        <f t="shared" si="182"/>
        <v>0</v>
      </c>
    </row>
    <row r="1828" spans="2:13" ht="15.75" outlineLevel="4">
      <c r="B1828" s="529"/>
      <c r="E1828" s="547"/>
      <c r="F1828" s="546"/>
      <c r="G1828" s="545" t="str">
        <f t="shared" si="183"/>
        <v xml:space="preserve">D6010.50 </v>
      </c>
      <c r="H1828" s="544" t="s">
        <v>2639</v>
      </c>
      <c r="I1828" s="543" t="s">
        <v>2640</v>
      </c>
      <c r="J1828" s="552"/>
      <c r="K1828" s="552"/>
      <c r="L1828" s="551"/>
      <c r="M1828" s="540">
        <f t="shared" si="182"/>
        <v>0</v>
      </c>
    </row>
    <row r="1829" spans="2:13" ht="15.75" outlineLevel="4">
      <c r="B1829" s="529"/>
      <c r="E1829" s="547"/>
      <c r="F1829" s="546"/>
      <c r="G1829" s="545" t="str">
        <f t="shared" si="183"/>
        <v xml:space="preserve">D6010.50 </v>
      </c>
      <c r="H1829" s="544" t="s">
        <v>2641</v>
      </c>
      <c r="I1829" s="543" t="s">
        <v>2642</v>
      </c>
      <c r="J1829" s="552"/>
      <c r="K1829" s="552"/>
      <c r="L1829" s="551"/>
      <c r="M1829" s="540">
        <f t="shared" si="182"/>
        <v>0</v>
      </c>
    </row>
    <row r="1830" spans="2:13" ht="15.75" outlineLevel="4">
      <c r="B1830" s="529"/>
      <c r="E1830" s="547"/>
      <c r="F1830" s="546"/>
      <c r="G1830" s="545" t="str">
        <f t="shared" si="183"/>
        <v xml:space="preserve">D6010.50 </v>
      </c>
      <c r="H1830" s="593" t="s">
        <v>2643</v>
      </c>
      <c r="I1830" s="543" t="s">
        <v>2644</v>
      </c>
      <c r="J1830" s="552"/>
      <c r="K1830" s="552"/>
      <c r="L1830" s="551"/>
      <c r="M1830" s="540">
        <f t="shared" si="182"/>
        <v>0</v>
      </c>
    </row>
    <row r="1831" spans="2:13" ht="15.75" outlineLevel="4">
      <c r="B1831" s="529"/>
      <c r="E1831" s="547"/>
      <c r="F1831" s="546"/>
      <c r="G1831" s="545" t="str">
        <f t="shared" si="183"/>
        <v xml:space="preserve">D6010.50 </v>
      </c>
      <c r="H1831" s="593" t="s">
        <v>2645</v>
      </c>
      <c r="I1831" s="543" t="s">
        <v>2646</v>
      </c>
      <c r="J1831" s="552"/>
      <c r="K1831" s="552"/>
      <c r="L1831" s="551"/>
      <c r="M1831" s="540">
        <f t="shared" si="182"/>
        <v>0</v>
      </c>
    </row>
    <row r="1832" spans="2:13" ht="15.75" outlineLevel="3">
      <c r="B1832" s="529"/>
      <c r="E1832" s="538" t="s">
        <v>2647</v>
      </c>
      <c r="F1832" s="537" t="s">
        <v>2648</v>
      </c>
      <c r="G1832" s="536"/>
      <c r="H1832" s="535" t="s">
        <v>85</v>
      </c>
      <c r="I1832" s="534" t="s">
        <v>85</v>
      </c>
      <c r="J1832" s="533"/>
      <c r="K1832" s="533"/>
      <c r="L1832" s="532" t="str">
        <f>IF(J1832&lt;&gt;0,SUMIF(G:G,E1832,M:M)/J1832,"")</f>
        <v/>
      </c>
      <c r="M1832" s="531">
        <f>IF(J1832="",SUMIF(G:G,E1832,M:M),J1832*L1832)</f>
        <v>0</v>
      </c>
    </row>
    <row r="1833" spans="2:13" ht="28.5" outlineLevel="4">
      <c r="B1833" s="529"/>
      <c r="E1833" s="528"/>
      <c r="F1833" s="527"/>
      <c r="G1833" s="526" t="str">
        <f>E1832</f>
        <v>D6010.60</v>
      </c>
      <c r="H1833" s="530" t="s">
        <v>2649</v>
      </c>
      <c r="I1833" s="524" t="s">
        <v>2650</v>
      </c>
      <c r="J1833" s="571"/>
      <c r="K1833" s="571"/>
      <c r="L1833" s="570"/>
      <c r="M1833" s="521">
        <f t="shared" ref="M1833:M1838" si="184">J1833*L1833</f>
        <v>0</v>
      </c>
    </row>
    <row r="1834" spans="2:13" ht="15.75" outlineLevel="4">
      <c r="B1834" s="529"/>
      <c r="E1834" s="528"/>
      <c r="F1834" s="527"/>
      <c r="G1834" s="526" t="str">
        <f>G1833</f>
        <v>D6010.60</v>
      </c>
      <c r="H1834" s="530" t="s">
        <v>2651</v>
      </c>
      <c r="I1834" s="524" t="s">
        <v>2652</v>
      </c>
      <c r="J1834" s="571"/>
      <c r="K1834" s="571"/>
      <c r="L1834" s="570"/>
      <c r="M1834" s="521">
        <f t="shared" si="184"/>
        <v>0</v>
      </c>
    </row>
    <row r="1835" spans="2:13" ht="15.75" outlineLevel="4">
      <c r="B1835" s="529"/>
      <c r="E1835" s="528"/>
      <c r="F1835" s="527"/>
      <c r="G1835" s="526" t="str">
        <f>G1834</f>
        <v>D6010.60</v>
      </c>
      <c r="H1835" s="530" t="s">
        <v>2653</v>
      </c>
      <c r="I1835" s="524" t="s">
        <v>2654</v>
      </c>
      <c r="J1835" s="571"/>
      <c r="K1835" s="571"/>
      <c r="L1835" s="570"/>
      <c r="M1835" s="521">
        <f t="shared" si="184"/>
        <v>0</v>
      </c>
    </row>
    <row r="1836" spans="2:13" ht="15.75" outlineLevel="4">
      <c r="B1836" s="529"/>
      <c r="E1836" s="528"/>
      <c r="F1836" s="527"/>
      <c r="G1836" s="526" t="str">
        <f>G1835</f>
        <v>D6010.60</v>
      </c>
      <c r="H1836" s="530" t="s">
        <v>2655</v>
      </c>
      <c r="I1836" s="524" t="s">
        <v>2656</v>
      </c>
      <c r="J1836" s="571"/>
      <c r="K1836" s="571"/>
      <c r="L1836" s="570"/>
      <c r="M1836" s="521">
        <f t="shared" si="184"/>
        <v>0</v>
      </c>
    </row>
    <row r="1837" spans="2:13" ht="15.75" outlineLevel="4">
      <c r="B1837" s="529"/>
      <c r="E1837" s="528"/>
      <c r="F1837" s="527"/>
      <c r="G1837" s="526" t="str">
        <f>G1836</f>
        <v>D6010.60</v>
      </c>
      <c r="H1837" s="530" t="s">
        <v>2657</v>
      </c>
      <c r="I1837" s="524" t="s">
        <v>2658</v>
      </c>
      <c r="J1837" s="571"/>
      <c r="K1837" s="571"/>
      <c r="L1837" s="570"/>
      <c r="M1837" s="521">
        <f t="shared" si="184"/>
        <v>0</v>
      </c>
    </row>
    <row r="1838" spans="2:13" ht="28.5" outlineLevel="4">
      <c r="B1838" s="529"/>
      <c r="E1838" s="528"/>
      <c r="F1838" s="527"/>
      <c r="G1838" s="526" t="str">
        <f>G1837</f>
        <v>D6010.60</v>
      </c>
      <c r="H1838" s="530" t="s">
        <v>2659</v>
      </c>
      <c r="I1838" s="524" t="s">
        <v>2660</v>
      </c>
      <c r="J1838" s="571"/>
      <c r="K1838" s="571"/>
      <c r="L1838" s="570"/>
      <c r="M1838" s="521">
        <f t="shared" si="184"/>
        <v>0</v>
      </c>
    </row>
    <row r="1839" spans="2:13" s="553" customFormat="1" ht="17.25" customHeight="1" outlineLevel="2">
      <c r="B1839" s="561"/>
      <c r="C1839" s="560"/>
      <c r="D1839" s="560" t="s">
        <v>2661</v>
      </c>
      <c r="E1839" s="560" t="s">
        <v>2662</v>
      </c>
      <c r="F1839" s="560"/>
      <c r="G1839" s="559"/>
      <c r="H1839" s="558" t="s">
        <v>85</v>
      </c>
      <c r="I1839" s="557" t="s">
        <v>2663</v>
      </c>
      <c r="J1839" s="556"/>
      <c r="K1839" s="556"/>
      <c r="L1839" s="555" t="str">
        <f>IF(J1839&lt;&gt;0,SUMIF(E:E,"D6020*",M:M)/J1839,"")</f>
        <v/>
      </c>
      <c r="M1839" s="554">
        <f>IF(J1839="",SUMIF(E:E,"D6020*",M:M),L1839*J1839)</f>
        <v>0</v>
      </c>
    </row>
    <row r="1840" spans="2:13" ht="15.75" outlineLevel="3">
      <c r="B1840" s="529"/>
      <c r="E1840" s="538" t="s">
        <v>2664</v>
      </c>
      <c r="F1840" s="537" t="s">
        <v>2665</v>
      </c>
      <c r="G1840" s="536"/>
      <c r="H1840" s="535" t="s">
        <v>85</v>
      </c>
      <c r="I1840" s="534" t="s">
        <v>85</v>
      </c>
      <c r="J1840" s="533"/>
      <c r="K1840" s="533"/>
      <c r="L1840" s="532" t="str">
        <f>IF(J1840&lt;&gt;0,SUMIF(G:G,E1840,M:M)/J1840,"")</f>
        <v/>
      </c>
      <c r="M1840" s="531">
        <f>IF(J1840="",SUMIF(G:G,E1840,M:M),J1840*L1840)</f>
        <v>0</v>
      </c>
    </row>
    <row r="1841" spans="2:13" ht="28.5" outlineLevel="4">
      <c r="B1841" s="529"/>
      <c r="E1841" s="547"/>
      <c r="F1841" s="546"/>
      <c r="G1841" s="545" t="str">
        <f>E1840</f>
        <v>D6020.10</v>
      </c>
      <c r="H1841" s="544" t="s">
        <v>2666</v>
      </c>
      <c r="I1841" s="543" t="s">
        <v>2667</v>
      </c>
      <c r="J1841" s="552"/>
      <c r="K1841" s="552"/>
      <c r="L1841" s="551"/>
      <c r="M1841" s="540">
        <f>J1841*L1841</f>
        <v>0</v>
      </c>
    </row>
    <row r="1842" spans="2:13" ht="15.75" outlineLevel="4">
      <c r="B1842" s="529"/>
      <c r="E1842" s="547"/>
      <c r="F1842" s="546"/>
      <c r="G1842" s="545" t="str">
        <f>G1841</f>
        <v>D6020.10</v>
      </c>
      <c r="H1842" s="544" t="s">
        <v>2668</v>
      </c>
      <c r="I1842" s="543" t="s">
        <v>2669</v>
      </c>
      <c r="J1842" s="552"/>
      <c r="K1842" s="552"/>
      <c r="L1842" s="551"/>
      <c r="M1842" s="540">
        <f>J1842*L1842</f>
        <v>0</v>
      </c>
    </row>
    <row r="1843" spans="2:13" ht="15.75" outlineLevel="4">
      <c r="B1843" s="529"/>
      <c r="E1843" s="547"/>
      <c r="F1843" s="546"/>
      <c r="G1843" s="545" t="str">
        <f>G1842</f>
        <v>D6020.10</v>
      </c>
      <c r="H1843" s="544" t="s">
        <v>2670</v>
      </c>
      <c r="I1843" s="543" t="s">
        <v>2671</v>
      </c>
      <c r="J1843" s="552"/>
      <c r="K1843" s="552"/>
      <c r="L1843" s="551"/>
      <c r="M1843" s="540">
        <f>J1843*L1843</f>
        <v>0</v>
      </c>
    </row>
    <row r="1844" spans="2:13" ht="15.75" outlineLevel="3">
      <c r="B1844" s="529"/>
      <c r="E1844" s="538" t="s">
        <v>2672</v>
      </c>
      <c r="F1844" s="537" t="s">
        <v>2673</v>
      </c>
      <c r="G1844" s="536"/>
      <c r="H1844" s="535" t="s">
        <v>85</v>
      </c>
      <c r="I1844" s="534" t="s">
        <v>85</v>
      </c>
      <c r="J1844" s="533"/>
      <c r="K1844" s="533"/>
      <c r="L1844" s="532" t="str">
        <f>IF(J1844&lt;&gt;0,SUMIF(G:G,E1844,M:M)/J1844,"")</f>
        <v/>
      </c>
      <c r="M1844" s="531">
        <f>IF(J1844="",SUMIF(G:G,E1844,M:M),J1844*L1844)</f>
        <v>0</v>
      </c>
    </row>
    <row r="1845" spans="2:13" ht="28.5" outlineLevel="4">
      <c r="B1845" s="529"/>
      <c r="E1845" s="547"/>
      <c r="F1845" s="546"/>
      <c r="G1845" s="545" t="str">
        <f>E1844</f>
        <v xml:space="preserve">D6020.20 </v>
      </c>
      <c r="H1845" s="544" t="s">
        <v>2674</v>
      </c>
      <c r="I1845" s="543" t="s">
        <v>2675</v>
      </c>
      <c r="J1845" s="552"/>
      <c r="K1845" s="552"/>
      <c r="L1845" s="551"/>
      <c r="M1845" s="540">
        <f t="shared" ref="M1845:M1852" si="185">J1845*L1845</f>
        <v>0</v>
      </c>
    </row>
    <row r="1846" spans="2:13" ht="15.75" outlineLevel="4">
      <c r="B1846" s="529"/>
      <c r="E1846" s="547"/>
      <c r="F1846" s="546"/>
      <c r="G1846" s="545" t="str">
        <f t="shared" ref="G1846:G1852" si="186">G1845</f>
        <v xml:space="preserve">D6020.20 </v>
      </c>
      <c r="H1846" s="544" t="s">
        <v>2676</v>
      </c>
      <c r="I1846" s="543" t="s">
        <v>2677</v>
      </c>
      <c r="J1846" s="552"/>
      <c r="K1846" s="552"/>
      <c r="L1846" s="551"/>
      <c r="M1846" s="540">
        <f t="shared" si="185"/>
        <v>0</v>
      </c>
    </row>
    <row r="1847" spans="2:13" ht="15.75" outlineLevel="4">
      <c r="B1847" s="529"/>
      <c r="E1847" s="547"/>
      <c r="F1847" s="546"/>
      <c r="G1847" s="545" t="str">
        <f t="shared" si="186"/>
        <v xml:space="preserve">D6020.20 </v>
      </c>
      <c r="H1847" s="544" t="s">
        <v>2678</v>
      </c>
      <c r="I1847" s="543" t="s">
        <v>2679</v>
      </c>
      <c r="J1847" s="552"/>
      <c r="K1847" s="552"/>
      <c r="L1847" s="551"/>
      <c r="M1847" s="540">
        <f t="shared" si="185"/>
        <v>0</v>
      </c>
    </row>
    <row r="1848" spans="2:13" ht="15.75" outlineLevel="4">
      <c r="B1848" s="529"/>
      <c r="E1848" s="547"/>
      <c r="F1848" s="546"/>
      <c r="G1848" s="545" t="str">
        <f t="shared" si="186"/>
        <v xml:space="preserve">D6020.20 </v>
      </c>
      <c r="H1848" s="544" t="s">
        <v>2680</v>
      </c>
      <c r="I1848" s="543" t="s">
        <v>2681</v>
      </c>
      <c r="J1848" s="552"/>
      <c r="K1848" s="552"/>
      <c r="L1848" s="551"/>
      <c r="M1848" s="540">
        <f t="shared" si="185"/>
        <v>0</v>
      </c>
    </row>
    <row r="1849" spans="2:13" ht="15.75" outlineLevel="4">
      <c r="B1849" s="529"/>
      <c r="E1849" s="547"/>
      <c r="F1849" s="546"/>
      <c r="G1849" s="545" t="str">
        <f t="shared" si="186"/>
        <v xml:space="preserve">D6020.20 </v>
      </c>
      <c r="H1849" s="544" t="s">
        <v>2682</v>
      </c>
      <c r="I1849" s="543" t="s">
        <v>2683</v>
      </c>
      <c r="J1849" s="552"/>
      <c r="K1849" s="552"/>
      <c r="L1849" s="551"/>
      <c r="M1849" s="540">
        <f t="shared" si="185"/>
        <v>0</v>
      </c>
    </row>
    <row r="1850" spans="2:13" ht="15.75" outlineLevel="4">
      <c r="B1850" s="529"/>
      <c r="E1850" s="547"/>
      <c r="F1850" s="546"/>
      <c r="G1850" s="545" t="str">
        <f t="shared" si="186"/>
        <v xml:space="preserve">D6020.20 </v>
      </c>
      <c r="H1850" s="544" t="s">
        <v>2684</v>
      </c>
      <c r="I1850" s="543" t="s">
        <v>2685</v>
      </c>
      <c r="J1850" s="552"/>
      <c r="K1850" s="552"/>
      <c r="L1850" s="551"/>
      <c r="M1850" s="540">
        <f t="shared" si="185"/>
        <v>0</v>
      </c>
    </row>
    <row r="1851" spans="2:13" ht="15.75" outlineLevel="4">
      <c r="B1851" s="529"/>
      <c r="E1851" s="547"/>
      <c r="F1851" s="546"/>
      <c r="G1851" s="545" t="str">
        <f t="shared" si="186"/>
        <v xml:space="preserve">D6020.20 </v>
      </c>
      <c r="H1851" s="544" t="s">
        <v>2686</v>
      </c>
      <c r="I1851" s="543" t="s">
        <v>2687</v>
      </c>
      <c r="J1851" s="552"/>
      <c r="K1851" s="552"/>
      <c r="L1851" s="551"/>
      <c r="M1851" s="540">
        <f t="shared" si="185"/>
        <v>0</v>
      </c>
    </row>
    <row r="1852" spans="2:13" ht="15.75" outlineLevel="4">
      <c r="B1852" s="529"/>
      <c r="E1852" s="547"/>
      <c r="F1852" s="546"/>
      <c r="G1852" s="545" t="str">
        <f t="shared" si="186"/>
        <v xml:space="preserve">D6020.20 </v>
      </c>
      <c r="H1852" s="544" t="s">
        <v>2688</v>
      </c>
      <c r="I1852" s="543" t="s">
        <v>2689</v>
      </c>
      <c r="J1852" s="552"/>
      <c r="K1852" s="552"/>
      <c r="L1852" s="551"/>
      <c r="M1852" s="540">
        <f t="shared" si="185"/>
        <v>0</v>
      </c>
    </row>
    <row r="1853" spans="2:13" ht="15.75" outlineLevel="3">
      <c r="B1853" s="529"/>
      <c r="E1853" s="538" t="s">
        <v>2690</v>
      </c>
      <c r="F1853" s="537" t="s">
        <v>2691</v>
      </c>
      <c r="G1853" s="536"/>
      <c r="H1853" s="535" t="s">
        <v>85</v>
      </c>
      <c r="I1853" s="534" t="s">
        <v>85</v>
      </c>
      <c r="J1853" s="533"/>
      <c r="K1853" s="533"/>
      <c r="L1853" s="532" t="str">
        <f>IF(J1853&lt;&gt;0,SUMIF(G:G,E1853,M:M)/J1853,"")</f>
        <v/>
      </c>
      <c r="M1853" s="531">
        <f>IF(J1853="",SUMIF(G:G,E1853,M:M),J1853*L1853)</f>
        <v>0</v>
      </c>
    </row>
    <row r="1854" spans="2:13" ht="15.75" outlineLevel="4">
      <c r="B1854" s="529"/>
      <c r="E1854" s="547"/>
      <c r="F1854" s="546"/>
      <c r="G1854" s="545" t="str">
        <f>E1853</f>
        <v>D6020.30</v>
      </c>
      <c r="H1854" s="544" t="s">
        <v>2692</v>
      </c>
      <c r="I1854" s="543" t="s">
        <v>2693</v>
      </c>
      <c r="J1854" s="552"/>
      <c r="K1854" s="552"/>
      <c r="L1854" s="551"/>
      <c r="M1854" s="540">
        <f>J1854*L1854</f>
        <v>0</v>
      </c>
    </row>
    <row r="1855" spans="2:13" ht="15.75" outlineLevel="4">
      <c r="B1855" s="529"/>
      <c r="E1855" s="547"/>
      <c r="F1855" s="546"/>
      <c r="G1855" s="545" t="str">
        <f>G1854</f>
        <v>D6020.30</v>
      </c>
      <c r="H1855" s="544" t="s">
        <v>2694</v>
      </c>
      <c r="I1855" s="543" t="s">
        <v>2695</v>
      </c>
      <c r="J1855" s="552"/>
      <c r="K1855" s="552"/>
      <c r="L1855" s="551"/>
      <c r="M1855" s="540">
        <f>J1855*L1855</f>
        <v>0</v>
      </c>
    </row>
    <row r="1856" spans="2:13" ht="15.75" outlineLevel="4">
      <c r="B1856" s="529"/>
      <c r="E1856" s="547"/>
      <c r="F1856" s="546"/>
      <c r="G1856" s="545" t="str">
        <f>G1855</f>
        <v>D6020.30</v>
      </c>
      <c r="H1856" s="544" t="s">
        <v>2696</v>
      </c>
      <c r="I1856" s="543" t="s">
        <v>2697</v>
      </c>
      <c r="J1856" s="552"/>
      <c r="K1856" s="552"/>
      <c r="L1856" s="551"/>
      <c r="M1856" s="540">
        <f>J1856*L1856</f>
        <v>0</v>
      </c>
    </row>
    <row r="1857" spans="2:13" ht="15.75" outlineLevel="4">
      <c r="B1857" s="529"/>
      <c r="E1857" s="547"/>
      <c r="F1857" s="546"/>
      <c r="G1857" s="545" t="str">
        <f>G1856</f>
        <v>D6020.30</v>
      </c>
      <c r="H1857" s="544" t="s">
        <v>2698</v>
      </c>
      <c r="I1857" s="543" t="s">
        <v>2699</v>
      </c>
      <c r="J1857" s="552"/>
      <c r="K1857" s="552"/>
      <c r="L1857" s="551"/>
      <c r="M1857" s="540">
        <f>J1857*L1857</f>
        <v>0</v>
      </c>
    </row>
    <row r="1858" spans="2:13" ht="15.75" outlineLevel="3">
      <c r="B1858" s="529"/>
      <c r="E1858" s="538" t="s">
        <v>2700</v>
      </c>
      <c r="F1858" s="537" t="s">
        <v>2701</v>
      </c>
      <c r="G1858" s="536"/>
      <c r="H1858" s="535" t="s">
        <v>85</v>
      </c>
      <c r="I1858" s="534" t="s">
        <v>85</v>
      </c>
      <c r="J1858" s="533"/>
      <c r="K1858" s="533"/>
      <c r="L1858" s="532" t="str">
        <f>IF(J1858&lt;&gt;0,SUMIF(G:G,E1858,M:M)/J1858,"")</f>
        <v/>
      </c>
      <c r="M1858" s="531">
        <f>IF(J1858="",SUMIF(G:G,E1858,M:M),J1858*L1858)</f>
        <v>0</v>
      </c>
    </row>
    <row r="1859" spans="2:13" ht="15.75" outlineLevel="4">
      <c r="B1859" s="529"/>
      <c r="E1859" s="547"/>
      <c r="F1859" s="546"/>
      <c r="G1859" s="545" t="str">
        <f>E1858</f>
        <v>D6020.40</v>
      </c>
      <c r="H1859" s="544" t="s">
        <v>2702</v>
      </c>
      <c r="I1859" s="543" t="s">
        <v>2703</v>
      </c>
      <c r="J1859" s="552"/>
      <c r="K1859" s="552"/>
      <c r="L1859" s="551"/>
      <c r="M1859" s="540">
        <f>J1859*L1859</f>
        <v>0</v>
      </c>
    </row>
    <row r="1860" spans="2:13" ht="15.75" outlineLevel="4">
      <c r="B1860" s="529"/>
      <c r="E1860" s="547"/>
      <c r="F1860" s="546"/>
      <c r="G1860" s="545" t="str">
        <f>G1859</f>
        <v>D6020.40</v>
      </c>
      <c r="H1860" s="544" t="s">
        <v>2704</v>
      </c>
      <c r="I1860" s="543" t="s">
        <v>2705</v>
      </c>
      <c r="J1860" s="552"/>
      <c r="K1860" s="552"/>
      <c r="L1860" s="551"/>
      <c r="M1860" s="540">
        <f>J1860*L1860</f>
        <v>0</v>
      </c>
    </row>
    <row r="1861" spans="2:13" ht="15.75" outlineLevel="4">
      <c r="B1861" s="529"/>
      <c r="E1861" s="547"/>
      <c r="F1861" s="546"/>
      <c r="G1861" s="545" t="str">
        <f>G1860</f>
        <v>D6020.40</v>
      </c>
      <c r="H1861" s="544" t="s">
        <v>2706</v>
      </c>
      <c r="I1861" s="543" t="s">
        <v>2707</v>
      </c>
      <c r="J1861" s="552"/>
      <c r="K1861" s="552"/>
      <c r="L1861" s="551"/>
      <c r="M1861" s="540">
        <f>J1861*L1861</f>
        <v>0</v>
      </c>
    </row>
    <row r="1862" spans="2:13" ht="15.75" outlineLevel="3">
      <c r="B1862" s="529"/>
      <c r="E1862" s="538" t="s">
        <v>2708</v>
      </c>
      <c r="F1862" s="537" t="s">
        <v>2709</v>
      </c>
      <c r="G1862" s="536"/>
      <c r="H1862" s="535" t="s">
        <v>85</v>
      </c>
      <c r="I1862" s="534" t="s">
        <v>85</v>
      </c>
      <c r="J1862" s="533"/>
      <c r="K1862" s="533"/>
      <c r="L1862" s="532" t="str">
        <f>IF(J1862&lt;&gt;0,SUMIF(G:G,E1862,M:M)/J1862,"")</f>
        <v/>
      </c>
      <c r="M1862" s="531">
        <f>IF(J1862="",SUMIF(G:G,E1862,M:M),J1862*L1862)</f>
        <v>0</v>
      </c>
    </row>
    <row r="1863" spans="2:13" ht="15.75" outlineLevel="4">
      <c r="B1863" s="529"/>
      <c r="E1863" s="528"/>
      <c r="F1863" s="527"/>
      <c r="G1863" s="526" t="str">
        <f>E1862</f>
        <v>D6020.50</v>
      </c>
      <c r="H1863" s="530" t="s">
        <v>2710</v>
      </c>
      <c r="I1863" s="524" t="s">
        <v>2711</v>
      </c>
      <c r="J1863" s="571"/>
      <c r="K1863" s="571"/>
      <c r="L1863" s="570"/>
      <c r="M1863" s="521">
        <f>J1863*L1863</f>
        <v>0</v>
      </c>
    </row>
    <row r="1864" spans="2:13" ht="15.75" outlineLevel="4">
      <c r="B1864" s="529"/>
      <c r="E1864" s="528"/>
      <c r="F1864" s="527"/>
      <c r="G1864" s="526" t="str">
        <f>G1863</f>
        <v>D6020.50</v>
      </c>
      <c r="H1864" s="530" t="s">
        <v>2712</v>
      </c>
      <c r="I1864" s="524" t="s">
        <v>2713</v>
      </c>
      <c r="J1864" s="571"/>
      <c r="K1864" s="571"/>
      <c r="L1864" s="570"/>
      <c r="M1864" s="521">
        <f>J1864*L1864</f>
        <v>0</v>
      </c>
    </row>
    <row r="1865" spans="2:13" ht="15.75" outlineLevel="4">
      <c r="B1865" s="529"/>
      <c r="E1865" s="528"/>
      <c r="F1865" s="527"/>
      <c r="G1865" s="526" t="str">
        <f>G1864</f>
        <v>D6020.50</v>
      </c>
      <c r="H1865" s="530" t="s">
        <v>2714</v>
      </c>
      <c r="I1865" s="524" t="s">
        <v>2715</v>
      </c>
      <c r="J1865" s="571"/>
      <c r="K1865" s="571"/>
      <c r="L1865" s="570"/>
      <c r="M1865" s="521">
        <f>J1865*L1865</f>
        <v>0</v>
      </c>
    </row>
    <row r="1866" spans="2:13" ht="15.75" outlineLevel="4">
      <c r="B1866" s="529"/>
      <c r="E1866" s="528"/>
      <c r="F1866" s="527"/>
      <c r="G1866" s="526" t="str">
        <f>G1865</f>
        <v>D6020.50</v>
      </c>
      <c r="H1866" s="530" t="s">
        <v>2716</v>
      </c>
      <c r="I1866" s="524" t="s">
        <v>2717</v>
      </c>
      <c r="J1866" s="571"/>
      <c r="K1866" s="571"/>
      <c r="L1866" s="570"/>
      <c r="M1866" s="521">
        <f>J1866*L1866</f>
        <v>0</v>
      </c>
    </row>
    <row r="1867" spans="2:13" ht="28.5" outlineLevel="4">
      <c r="B1867" s="529"/>
      <c r="E1867" s="528"/>
      <c r="F1867" s="527"/>
      <c r="G1867" s="526" t="str">
        <f>G1866</f>
        <v>D6020.50</v>
      </c>
      <c r="H1867" s="530" t="s">
        <v>2718</v>
      </c>
      <c r="I1867" s="524" t="s">
        <v>2719</v>
      </c>
      <c r="J1867" s="571"/>
      <c r="K1867" s="571"/>
      <c r="L1867" s="570"/>
      <c r="M1867" s="521">
        <f>J1867*L1867</f>
        <v>0</v>
      </c>
    </row>
    <row r="1868" spans="2:13" s="553" customFormat="1" ht="17.25" customHeight="1" outlineLevel="2">
      <c r="B1868" s="561"/>
      <c r="C1868" s="560"/>
      <c r="D1868" s="560" t="s">
        <v>2720</v>
      </c>
      <c r="E1868" s="560" t="s">
        <v>2721</v>
      </c>
      <c r="F1868" s="560"/>
      <c r="G1868" s="559"/>
      <c r="H1868" s="558" t="s">
        <v>85</v>
      </c>
      <c r="I1868" s="557" t="s">
        <v>2722</v>
      </c>
      <c r="J1868" s="556"/>
      <c r="K1868" s="556"/>
      <c r="L1868" s="555" t="str">
        <f>IF(J1868&lt;&gt;0,SUMIF(E:E,"D6030*",M:M)/J1868,"")</f>
        <v/>
      </c>
      <c r="M1868" s="554">
        <f>IF(J1868="",SUMIF(E:E,"D6030*",M:M),L1868*J1868)</f>
        <v>0</v>
      </c>
    </row>
    <row r="1869" spans="2:13" ht="15.75" outlineLevel="3">
      <c r="B1869" s="529"/>
      <c r="E1869" s="538" t="s">
        <v>2723</v>
      </c>
      <c r="F1869" s="537" t="s">
        <v>2724</v>
      </c>
      <c r="G1869" s="536"/>
      <c r="H1869" s="535" t="s">
        <v>85</v>
      </c>
      <c r="I1869" s="534" t="s">
        <v>85</v>
      </c>
      <c r="J1869" s="533"/>
      <c r="K1869" s="533"/>
      <c r="L1869" s="532" t="str">
        <f>IF(J1869&lt;&gt;0,SUMIF(G:G,E1869,M:M)/J1869,"")</f>
        <v/>
      </c>
      <c r="M1869" s="531">
        <f>IF(J1869="",SUMIF(G:G,E1869,M:M),J1869*L1869)</f>
        <v>0</v>
      </c>
    </row>
    <row r="1870" spans="2:13" ht="15.75" outlineLevel="4">
      <c r="B1870" s="529"/>
      <c r="E1870" s="547"/>
      <c r="F1870" s="546"/>
      <c r="G1870" s="545" t="str">
        <f>E1869</f>
        <v xml:space="preserve">D6030.10 </v>
      </c>
      <c r="H1870" s="544" t="s">
        <v>2725</v>
      </c>
      <c r="I1870" s="543" t="s">
        <v>2726</v>
      </c>
      <c r="J1870" s="552"/>
      <c r="K1870" s="552"/>
      <c r="L1870" s="551"/>
      <c r="M1870" s="540">
        <f t="shared" ref="M1870:M1878" si="187">J1870*L1870</f>
        <v>0</v>
      </c>
    </row>
    <row r="1871" spans="2:13" ht="28.5" outlineLevel="4">
      <c r="B1871" s="529"/>
      <c r="E1871" s="547"/>
      <c r="F1871" s="546"/>
      <c r="G1871" s="545" t="str">
        <f t="shared" ref="G1871:G1878" si="188">G1870</f>
        <v xml:space="preserve">D6030.10 </v>
      </c>
      <c r="H1871" s="544" t="s">
        <v>2727</v>
      </c>
      <c r="I1871" s="543" t="s">
        <v>2728</v>
      </c>
      <c r="J1871" s="552"/>
      <c r="K1871" s="552"/>
      <c r="L1871" s="551"/>
      <c r="M1871" s="540">
        <f t="shared" si="187"/>
        <v>0</v>
      </c>
    </row>
    <row r="1872" spans="2:13" ht="28.5" outlineLevel="4">
      <c r="B1872" s="529"/>
      <c r="E1872" s="547"/>
      <c r="F1872" s="546"/>
      <c r="G1872" s="545" t="str">
        <f t="shared" si="188"/>
        <v xml:space="preserve">D6030.10 </v>
      </c>
      <c r="H1872" s="544" t="s">
        <v>2729</v>
      </c>
      <c r="I1872" s="543" t="s">
        <v>2730</v>
      </c>
      <c r="J1872" s="552"/>
      <c r="K1872" s="552"/>
      <c r="L1872" s="551"/>
      <c r="M1872" s="540">
        <f t="shared" si="187"/>
        <v>0</v>
      </c>
    </row>
    <row r="1873" spans="2:13" ht="15.75" outlineLevel="4">
      <c r="B1873" s="529"/>
      <c r="E1873" s="547"/>
      <c r="F1873" s="546"/>
      <c r="G1873" s="545" t="str">
        <f t="shared" si="188"/>
        <v xml:space="preserve">D6030.10 </v>
      </c>
      <c r="H1873" s="544" t="s">
        <v>2731</v>
      </c>
      <c r="I1873" s="543" t="s">
        <v>2732</v>
      </c>
      <c r="J1873" s="552"/>
      <c r="K1873" s="552"/>
      <c r="L1873" s="551"/>
      <c r="M1873" s="540">
        <f t="shared" si="187"/>
        <v>0</v>
      </c>
    </row>
    <row r="1874" spans="2:13" ht="15.75" outlineLevel="4">
      <c r="B1874" s="529"/>
      <c r="E1874" s="547"/>
      <c r="F1874" s="546"/>
      <c r="G1874" s="545" t="str">
        <f t="shared" si="188"/>
        <v xml:space="preserve">D6030.10 </v>
      </c>
      <c r="H1874" s="544" t="s">
        <v>2733</v>
      </c>
      <c r="I1874" s="543" t="s">
        <v>2734</v>
      </c>
      <c r="J1874" s="552"/>
      <c r="K1874" s="552"/>
      <c r="L1874" s="551"/>
      <c r="M1874" s="540">
        <f t="shared" si="187"/>
        <v>0</v>
      </c>
    </row>
    <row r="1875" spans="2:13" ht="15.75" outlineLevel="4">
      <c r="B1875" s="529"/>
      <c r="E1875" s="547"/>
      <c r="F1875" s="546"/>
      <c r="G1875" s="545" t="str">
        <f t="shared" si="188"/>
        <v xml:space="preserve">D6030.10 </v>
      </c>
      <c r="H1875" s="544" t="s">
        <v>2735</v>
      </c>
      <c r="I1875" s="543" t="s">
        <v>2736</v>
      </c>
      <c r="J1875" s="552"/>
      <c r="K1875" s="552"/>
      <c r="L1875" s="551"/>
      <c r="M1875" s="540">
        <f t="shared" si="187"/>
        <v>0</v>
      </c>
    </row>
    <row r="1876" spans="2:13" ht="15.75" outlineLevel="4">
      <c r="B1876" s="529"/>
      <c r="E1876" s="547"/>
      <c r="F1876" s="546"/>
      <c r="G1876" s="545" t="str">
        <f t="shared" si="188"/>
        <v xml:space="preserve">D6030.10 </v>
      </c>
      <c r="H1876" s="544" t="s">
        <v>2737</v>
      </c>
      <c r="I1876" s="543" t="s">
        <v>2738</v>
      </c>
      <c r="J1876" s="552"/>
      <c r="K1876" s="552"/>
      <c r="L1876" s="551"/>
      <c r="M1876" s="540">
        <f t="shared" si="187"/>
        <v>0</v>
      </c>
    </row>
    <row r="1877" spans="2:13" ht="28.5" outlineLevel="4">
      <c r="B1877" s="529"/>
      <c r="E1877" s="547"/>
      <c r="F1877" s="546"/>
      <c r="G1877" s="545" t="str">
        <f t="shared" si="188"/>
        <v xml:space="preserve">D6030.10 </v>
      </c>
      <c r="H1877" s="544" t="s">
        <v>2739</v>
      </c>
      <c r="I1877" s="543" t="s">
        <v>85</v>
      </c>
      <c r="J1877" s="552"/>
      <c r="K1877" s="552"/>
      <c r="L1877" s="551"/>
      <c r="M1877" s="540">
        <f t="shared" si="187"/>
        <v>0</v>
      </c>
    </row>
    <row r="1878" spans="2:13" ht="15.75" outlineLevel="4">
      <c r="B1878" s="529"/>
      <c r="E1878" s="547"/>
      <c r="F1878" s="546"/>
      <c r="G1878" s="545" t="str">
        <f t="shared" si="188"/>
        <v xml:space="preserve">D6030.10 </v>
      </c>
      <c r="H1878" s="544" t="s">
        <v>2740</v>
      </c>
      <c r="I1878" s="543" t="s">
        <v>85</v>
      </c>
      <c r="J1878" s="552"/>
      <c r="K1878" s="552"/>
      <c r="L1878" s="551"/>
      <c r="M1878" s="540">
        <f t="shared" si="187"/>
        <v>0</v>
      </c>
    </row>
    <row r="1879" spans="2:13" ht="15.75" outlineLevel="3">
      <c r="B1879" s="529"/>
      <c r="E1879" s="538" t="s">
        <v>2741</v>
      </c>
      <c r="F1879" s="537" t="s">
        <v>2742</v>
      </c>
      <c r="G1879" s="536"/>
      <c r="H1879" s="535" t="s">
        <v>85</v>
      </c>
      <c r="I1879" s="534" t="s">
        <v>85</v>
      </c>
      <c r="J1879" s="533"/>
      <c r="K1879" s="533"/>
      <c r="L1879" s="532" t="str">
        <f>IF(J1879&lt;&gt;0,SUMIF(G:G,E1879,M:M)/J1879,"")</f>
        <v/>
      </c>
      <c r="M1879" s="531">
        <f>IF(J1879="",SUMIF(G:G,E1879,M:M),J1879*L1879)</f>
        <v>0</v>
      </c>
    </row>
    <row r="1880" spans="2:13" ht="15.75" outlineLevel="4">
      <c r="B1880" s="529"/>
      <c r="E1880" s="528"/>
      <c r="F1880" s="527"/>
      <c r="G1880" s="526" t="str">
        <f>E1879</f>
        <v xml:space="preserve">D6030.50 </v>
      </c>
      <c r="H1880" s="530" t="s">
        <v>2743</v>
      </c>
      <c r="I1880" s="524" t="s">
        <v>2744</v>
      </c>
      <c r="J1880" s="571"/>
      <c r="K1880" s="571"/>
      <c r="L1880" s="570"/>
      <c r="M1880" s="521">
        <f>J1880*L1880</f>
        <v>0</v>
      </c>
    </row>
    <row r="1881" spans="2:13" ht="15.75" outlineLevel="4">
      <c r="B1881" s="529"/>
      <c r="E1881" s="528"/>
      <c r="F1881" s="527"/>
      <c r="G1881" s="526" t="str">
        <f>G1880</f>
        <v xml:space="preserve">D6030.50 </v>
      </c>
      <c r="H1881" s="530" t="s">
        <v>2745</v>
      </c>
      <c r="I1881" s="524" t="s">
        <v>2746</v>
      </c>
      <c r="J1881" s="571"/>
      <c r="K1881" s="571"/>
      <c r="L1881" s="570"/>
      <c r="M1881" s="521">
        <f>J1881*L1881</f>
        <v>0</v>
      </c>
    </row>
    <row r="1882" spans="2:13" ht="28.5" outlineLevel="4">
      <c r="B1882" s="529"/>
      <c r="E1882" s="528"/>
      <c r="F1882" s="527"/>
      <c r="G1882" s="526" t="str">
        <f>G1881</f>
        <v xml:space="preserve">D6030.50 </v>
      </c>
      <c r="H1882" s="530" t="s">
        <v>2747</v>
      </c>
      <c r="I1882" s="524" t="s">
        <v>2748</v>
      </c>
      <c r="J1882" s="571"/>
      <c r="K1882" s="571"/>
      <c r="L1882" s="570"/>
      <c r="M1882" s="521">
        <f>J1882*L1882</f>
        <v>0</v>
      </c>
    </row>
    <row r="1883" spans="2:13" ht="15.75" outlineLevel="4">
      <c r="B1883" s="529"/>
      <c r="E1883" s="528"/>
      <c r="F1883" s="527"/>
      <c r="G1883" s="526" t="str">
        <f>G1882</f>
        <v xml:space="preserve">D6030.50 </v>
      </c>
      <c r="H1883" s="530" t="s">
        <v>2749</v>
      </c>
      <c r="I1883" s="524" t="s">
        <v>2750</v>
      </c>
      <c r="J1883" s="571"/>
      <c r="K1883" s="571"/>
      <c r="L1883" s="570"/>
      <c r="M1883" s="521">
        <f>J1883*L1883</f>
        <v>0</v>
      </c>
    </row>
    <row r="1884" spans="2:13" s="553" customFormat="1" ht="17.25" customHeight="1" outlineLevel="2">
      <c r="B1884" s="561"/>
      <c r="C1884" s="560"/>
      <c r="D1884" s="560" t="s">
        <v>2751</v>
      </c>
      <c r="E1884" s="560" t="s">
        <v>2752</v>
      </c>
      <c r="F1884" s="560"/>
      <c r="G1884" s="559"/>
      <c r="H1884" s="558" t="s">
        <v>85</v>
      </c>
      <c r="I1884" s="557" t="s">
        <v>2753</v>
      </c>
      <c r="J1884" s="556"/>
      <c r="K1884" s="556"/>
      <c r="L1884" s="555" t="str">
        <f>IF(J1884&lt;&gt;0,SUMIF(E:E,"D6060*",M:M)/J1884,"")</f>
        <v/>
      </c>
      <c r="M1884" s="554">
        <f>IF(J1884="",SUMIF(E:E,"D6060*",M:M),L1884*J1884)</f>
        <v>0</v>
      </c>
    </row>
    <row r="1885" spans="2:13" ht="15.75" outlineLevel="3">
      <c r="B1885" s="529"/>
      <c r="E1885" s="538" t="s">
        <v>2754</v>
      </c>
      <c r="F1885" s="537" t="s">
        <v>2755</v>
      </c>
      <c r="G1885" s="536"/>
      <c r="H1885" s="535" t="s">
        <v>85</v>
      </c>
      <c r="I1885" s="534" t="s">
        <v>85</v>
      </c>
      <c r="J1885" s="533"/>
      <c r="K1885" s="533"/>
      <c r="L1885" s="532" t="str">
        <f>IF(J1885&lt;&gt;0,SUMIF(G:G,E1885,M:M)/J1885,"")</f>
        <v/>
      </c>
      <c r="M1885" s="531">
        <f>IF(J1885="",SUMIF(G:G,E1885,M:M),J1885*L1885)</f>
        <v>0</v>
      </c>
    </row>
    <row r="1886" spans="2:13" ht="28.5" outlineLevel="4">
      <c r="B1886" s="529"/>
      <c r="E1886" s="547"/>
      <c r="F1886" s="546"/>
      <c r="G1886" s="545" t="str">
        <f>E1885</f>
        <v xml:space="preserve">D6060.10 </v>
      </c>
      <c r="H1886" s="544" t="s">
        <v>2756</v>
      </c>
      <c r="I1886" s="543" t="s">
        <v>2757</v>
      </c>
      <c r="J1886" s="552"/>
      <c r="K1886" s="552"/>
      <c r="L1886" s="551"/>
      <c r="M1886" s="540">
        <f t="shared" ref="M1886:M1891" si="189">J1886*L1886</f>
        <v>0</v>
      </c>
    </row>
    <row r="1887" spans="2:13" ht="15.75" outlineLevel="4">
      <c r="B1887" s="529"/>
      <c r="E1887" s="547"/>
      <c r="F1887" s="546"/>
      <c r="G1887" s="545" t="str">
        <f>G1886</f>
        <v xml:space="preserve">D6060.10 </v>
      </c>
      <c r="H1887" s="544" t="s">
        <v>2758</v>
      </c>
      <c r="I1887" s="543" t="s">
        <v>2759</v>
      </c>
      <c r="J1887" s="552"/>
      <c r="K1887" s="552"/>
      <c r="L1887" s="551"/>
      <c r="M1887" s="540">
        <f t="shared" si="189"/>
        <v>0</v>
      </c>
    </row>
    <row r="1888" spans="2:13" ht="28.5" outlineLevel="4">
      <c r="B1888" s="529"/>
      <c r="E1888" s="547"/>
      <c r="F1888" s="546"/>
      <c r="G1888" s="545" t="str">
        <f>G1887</f>
        <v xml:space="preserve">D6060.10 </v>
      </c>
      <c r="H1888" s="544" t="s">
        <v>2760</v>
      </c>
      <c r="I1888" s="543" t="s">
        <v>2761</v>
      </c>
      <c r="J1888" s="552"/>
      <c r="K1888" s="552"/>
      <c r="L1888" s="551"/>
      <c r="M1888" s="540">
        <f t="shared" si="189"/>
        <v>0</v>
      </c>
    </row>
    <row r="1889" spans="2:13" ht="15.75" outlineLevel="4">
      <c r="B1889" s="529"/>
      <c r="E1889" s="547"/>
      <c r="F1889" s="546"/>
      <c r="G1889" s="545" t="str">
        <f>G1888</f>
        <v xml:space="preserve">D6060.10 </v>
      </c>
      <c r="H1889" s="544" t="s">
        <v>2762</v>
      </c>
      <c r="I1889" s="543" t="s">
        <v>2763</v>
      </c>
      <c r="J1889" s="552"/>
      <c r="K1889" s="552"/>
      <c r="L1889" s="551"/>
      <c r="M1889" s="540">
        <f t="shared" si="189"/>
        <v>0</v>
      </c>
    </row>
    <row r="1890" spans="2:13" ht="28.5" outlineLevel="4">
      <c r="B1890" s="529"/>
      <c r="E1890" s="547"/>
      <c r="F1890" s="546"/>
      <c r="G1890" s="545" t="str">
        <f>G1889</f>
        <v xml:space="preserve">D6060.10 </v>
      </c>
      <c r="H1890" s="544" t="s">
        <v>2764</v>
      </c>
      <c r="I1890" s="543" t="s">
        <v>2765</v>
      </c>
      <c r="J1890" s="552"/>
      <c r="K1890" s="552"/>
      <c r="L1890" s="551"/>
      <c r="M1890" s="540">
        <f t="shared" si="189"/>
        <v>0</v>
      </c>
    </row>
    <row r="1891" spans="2:13" ht="15.75" outlineLevel="4">
      <c r="B1891" s="529"/>
      <c r="E1891" s="547"/>
      <c r="F1891" s="546"/>
      <c r="G1891" s="545" t="str">
        <f>G1890</f>
        <v xml:space="preserve">D6060.10 </v>
      </c>
      <c r="H1891" s="544" t="s">
        <v>2766</v>
      </c>
      <c r="I1891" s="543" t="s">
        <v>2767</v>
      </c>
      <c r="J1891" s="552"/>
      <c r="K1891" s="552"/>
      <c r="L1891" s="551"/>
      <c r="M1891" s="540">
        <f t="shared" si="189"/>
        <v>0</v>
      </c>
    </row>
    <row r="1892" spans="2:13" ht="15.75" outlineLevel="3">
      <c r="B1892" s="529"/>
      <c r="E1892" s="538" t="s">
        <v>2768</v>
      </c>
      <c r="F1892" s="537" t="s">
        <v>2769</v>
      </c>
      <c r="G1892" s="536"/>
      <c r="H1892" s="535" t="s">
        <v>85</v>
      </c>
      <c r="I1892" s="534" t="s">
        <v>85</v>
      </c>
      <c r="J1892" s="533"/>
      <c r="K1892" s="533"/>
      <c r="L1892" s="532" t="str">
        <f>IF(J1892&lt;&gt;0,SUMIF(G:G,E1892,M:M)/J1892,"")</f>
        <v/>
      </c>
      <c r="M1892" s="531">
        <f>IF(J1892="",SUMIF(G:G,E1892,M:M),J1892*L1892)</f>
        <v>0</v>
      </c>
    </row>
    <row r="1893" spans="2:13" ht="28.5" outlineLevel="4">
      <c r="B1893" s="529"/>
      <c r="E1893" s="547"/>
      <c r="F1893" s="546"/>
      <c r="G1893" s="545" t="str">
        <f>E1892</f>
        <v xml:space="preserve">D6060.30 </v>
      </c>
      <c r="H1893" s="544" t="s">
        <v>2770</v>
      </c>
      <c r="I1893" s="543" t="s">
        <v>2771</v>
      </c>
      <c r="J1893" s="552"/>
      <c r="K1893" s="552"/>
      <c r="L1893" s="551"/>
      <c r="M1893" s="540">
        <f>J1893*L1893</f>
        <v>0</v>
      </c>
    </row>
    <row r="1894" spans="2:13" ht="28.5" outlineLevel="4">
      <c r="B1894" s="529"/>
      <c r="E1894" s="547"/>
      <c r="F1894" s="546"/>
      <c r="G1894" s="545" t="str">
        <f>G1893</f>
        <v xml:space="preserve">D6060.30 </v>
      </c>
      <c r="H1894" s="544" t="s">
        <v>2772</v>
      </c>
      <c r="I1894" s="543" t="s">
        <v>2773</v>
      </c>
      <c r="J1894" s="552"/>
      <c r="K1894" s="552"/>
      <c r="L1894" s="551"/>
      <c r="M1894" s="540">
        <f>J1894*L1894</f>
        <v>0</v>
      </c>
    </row>
    <row r="1895" spans="2:13" ht="15.75" outlineLevel="4">
      <c r="B1895" s="529"/>
      <c r="E1895" s="547"/>
      <c r="F1895" s="546"/>
      <c r="G1895" s="545" t="str">
        <f>G1894</f>
        <v xml:space="preserve">D6060.30 </v>
      </c>
      <c r="H1895" s="544" t="s">
        <v>2774</v>
      </c>
      <c r="I1895" s="543" t="s">
        <v>2775</v>
      </c>
      <c r="J1895" s="552"/>
      <c r="K1895" s="552"/>
      <c r="L1895" s="551"/>
      <c r="M1895" s="540">
        <f>J1895*L1895</f>
        <v>0</v>
      </c>
    </row>
    <row r="1896" spans="2:13" ht="15.75" outlineLevel="4">
      <c r="B1896" s="529"/>
      <c r="E1896" s="547"/>
      <c r="F1896" s="546"/>
      <c r="G1896" s="545" t="str">
        <f>G1895</f>
        <v xml:space="preserve">D6060.30 </v>
      </c>
      <c r="H1896" s="544" t="s">
        <v>2776</v>
      </c>
      <c r="I1896" s="543" t="s">
        <v>2777</v>
      </c>
      <c r="J1896" s="552"/>
      <c r="K1896" s="552"/>
      <c r="L1896" s="551"/>
      <c r="M1896" s="540">
        <f>J1896*L1896</f>
        <v>0</v>
      </c>
    </row>
    <row r="1897" spans="2:13" ht="15.75" outlineLevel="4">
      <c r="B1897" s="529"/>
      <c r="E1897" s="547"/>
      <c r="F1897" s="546"/>
      <c r="G1897" s="545" t="str">
        <f>G1896</f>
        <v xml:space="preserve">D6060.30 </v>
      </c>
      <c r="H1897" s="544" t="s">
        <v>2778</v>
      </c>
      <c r="I1897" s="543" t="s">
        <v>2779</v>
      </c>
      <c r="J1897" s="552"/>
      <c r="K1897" s="552"/>
      <c r="L1897" s="551"/>
      <c r="M1897" s="540">
        <f>J1897*L1897</f>
        <v>0</v>
      </c>
    </row>
    <row r="1898" spans="2:13" ht="15.75" outlineLevel="3">
      <c r="B1898" s="529"/>
      <c r="E1898" s="538" t="s">
        <v>2780</v>
      </c>
      <c r="F1898" s="537" t="s">
        <v>2781</v>
      </c>
      <c r="G1898" s="536"/>
      <c r="H1898" s="535" t="s">
        <v>85</v>
      </c>
      <c r="I1898" s="534" t="s">
        <v>85</v>
      </c>
      <c r="J1898" s="533"/>
      <c r="K1898" s="533"/>
      <c r="L1898" s="532" t="str">
        <f>IF(J1898&lt;&gt;0,SUMIF(G:G,E1898,M:M)/J1898,"")</f>
        <v/>
      </c>
      <c r="M1898" s="531">
        <f>IF(J1898="",SUMIF(G:G,E1898,M:M),J1898*L1898)</f>
        <v>0</v>
      </c>
    </row>
    <row r="1899" spans="2:13" ht="15.75" outlineLevel="4">
      <c r="B1899" s="529"/>
      <c r="E1899" s="528"/>
      <c r="F1899" s="527"/>
      <c r="G1899" s="526" t="str">
        <f>E1898</f>
        <v xml:space="preserve">D6060.50 </v>
      </c>
      <c r="H1899" s="530" t="s">
        <v>2782</v>
      </c>
      <c r="I1899" s="524" t="s">
        <v>2783</v>
      </c>
      <c r="J1899" s="571"/>
      <c r="K1899" s="571"/>
      <c r="L1899" s="570"/>
      <c r="M1899" s="521">
        <f>J1899*L1899</f>
        <v>0</v>
      </c>
    </row>
    <row r="1900" spans="2:13" ht="15.75" outlineLevel="4">
      <c r="B1900" s="529"/>
      <c r="E1900" s="528"/>
      <c r="F1900" s="527"/>
      <c r="G1900" s="526" t="str">
        <f>G1899</f>
        <v xml:space="preserve">D6060.50 </v>
      </c>
      <c r="H1900" s="530" t="s">
        <v>2784</v>
      </c>
      <c r="I1900" s="524" t="s">
        <v>2785</v>
      </c>
      <c r="J1900" s="571"/>
      <c r="K1900" s="571"/>
      <c r="L1900" s="570"/>
      <c r="M1900" s="521">
        <f>J1900*L1900</f>
        <v>0</v>
      </c>
    </row>
    <row r="1901" spans="2:13" ht="28.5" outlineLevel="4">
      <c r="B1901" s="529"/>
      <c r="E1901" s="528"/>
      <c r="F1901" s="527"/>
      <c r="G1901" s="526" t="str">
        <f>G1900</f>
        <v xml:space="preserve">D6060.50 </v>
      </c>
      <c r="H1901" s="530" t="s">
        <v>2786</v>
      </c>
      <c r="I1901" s="524" t="s">
        <v>2787</v>
      </c>
      <c r="J1901" s="571"/>
      <c r="K1901" s="571"/>
      <c r="L1901" s="570"/>
      <c r="M1901" s="521">
        <f>J1901*L1901</f>
        <v>0</v>
      </c>
    </row>
    <row r="1902" spans="2:13" ht="28.5" outlineLevel="4">
      <c r="B1902" s="529"/>
      <c r="E1902" s="528"/>
      <c r="F1902" s="527"/>
      <c r="G1902" s="526" t="str">
        <f>G1901</f>
        <v xml:space="preserve">D6060.50 </v>
      </c>
      <c r="H1902" s="530" t="s">
        <v>2788</v>
      </c>
      <c r="I1902" s="524" t="s">
        <v>2789</v>
      </c>
      <c r="J1902" s="571"/>
      <c r="K1902" s="571"/>
      <c r="L1902" s="570"/>
      <c r="M1902" s="521">
        <f>J1902*L1902</f>
        <v>0</v>
      </c>
    </row>
    <row r="1903" spans="2:13" s="553" customFormat="1" ht="17.25" customHeight="1" outlineLevel="2">
      <c r="B1903" s="561"/>
      <c r="C1903" s="560"/>
      <c r="D1903" s="560" t="s">
        <v>2790</v>
      </c>
      <c r="E1903" s="560" t="s">
        <v>2791</v>
      </c>
      <c r="F1903" s="560"/>
      <c r="G1903" s="559"/>
      <c r="H1903" s="558" t="s">
        <v>85</v>
      </c>
      <c r="I1903" s="557" t="s">
        <v>85</v>
      </c>
      <c r="J1903" s="556"/>
      <c r="K1903" s="556"/>
      <c r="L1903" s="555" t="str">
        <f>IF(J1903&lt;&gt;0,SUMIF(E:E,"D6090*",M:M)/J1903,"")</f>
        <v/>
      </c>
      <c r="M1903" s="554">
        <f>IF(J1903="",SUMIF(E:E,"D6090*",M:M),L1903*J1903)</f>
        <v>0</v>
      </c>
    </row>
    <row r="1904" spans="2:13" ht="15.75" outlineLevel="3">
      <c r="B1904" s="529"/>
      <c r="E1904" s="538" t="s">
        <v>2792</v>
      </c>
      <c r="F1904" s="537" t="s">
        <v>2793</v>
      </c>
      <c r="G1904" s="536"/>
      <c r="H1904" s="535" t="s">
        <v>85</v>
      </c>
      <c r="I1904" s="534" t="s">
        <v>85</v>
      </c>
      <c r="J1904" s="533"/>
      <c r="K1904" s="533"/>
      <c r="L1904" s="532" t="str">
        <f>IF(J1904&lt;&gt;0,SUMIF(G:G,E1904,M:M)/J1904,"")</f>
        <v/>
      </c>
      <c r="M1904" s="531">
        <f>IF(J1904="",SUMIF(G:G,E1904,M:M),J1904*L1904)</f>
        <v>0</v>
      </c>
    </row>
    <row r="1905" spans="2:13" ht="15.75" outlineLevel="4">
      <c r="B1905" s="529"/>
      <c r="E1905" s="528"/>
      <c r="F1905" s="527"/>
      <c r="G1905" s="526" t="str">
        <f>E1904</f>
        <v xml:space="preserve">D6090.10 </v>
      </c>
      <c r="H1905" s="530" t="s">
        <v>2794</v>
      </c>
      <c r="I1905" s="524" t="s">
        <v>2795</v>
      </c>
      <c r="J1905" s="571"/>
      <c r="K1905" s="571"/>
      <c r="L1905" s="570"/>
      <c r="M1905" s="521">
        <f t="shared" ref="M1905:M1914" si="190">J1905*L1905</f>
        <v>0</v>
      </c>
    </row>
    <row r="1906" spans="2:13" ht="28.5" outlineLevel="4">
      <c r="B1906" s="529"/>
      <c r="E1906" s="528"/>
      <c r="F1906" s="527"/>
      <c r="G1906" s="526" t="str">
        <f t="shared" ref="G1906:G1914" si="191">G1905</f>
        <v xml:space="preserve">D6090.10 </v>
      </c>
      <c r="H1906" s="530" t="s">
        <v>2796</v>
      </c>
      <c r="I1906" s="524" t="s">
        <v>2797</v>
      </c>
      <c r="J1906" s="571"/>
      <c r="K1906" s="571"/>
      <c r="L1906" s="570"/>
      <c r="M1906" s="521">
        <f t="shared" si="190"/>
        <v>0</v>
      </c>
    </row>
    <row r="1907" spans="2:13" ht="15.75" outlineLevel="4">
      <c r="B1907" s="529"/>
      <c r="E1907" s="528"/>
      <c r="F1907" s="527"/>
      <c r="G1907" s="526" t="str">
        <f t="shared" si="191"/>
        <v xml:space="preserve">D6090.10 </v>
      </c>
      <c r="H1907" s="525" t="s">
        <v>2416</v>
      </c>
      <c r="I1907" s="524" t="s">
        <v>2798</v>
      </c>
      <c r="J1907" s="571"/>
      <c r="K1907" s="571"/>
      <c r="L1907" s="570"/>
      <c r="M1907" s="521">
        <f t="shared" si="190"/>
        <v>0</v>
      </c>
    </row>
    <row r="1908" spans="2:13" ht="15.75" outlineLevel="4">
      <c r="B1908" s="529"/>
      <c r="E1908" s="528"/>
      <c r="F1908" s="527"/>
      <c r="G1908" s="526" t="str">
        <f t="shared" si="191"/>
        <v xml:space="preserve">D6090.10 </v>
      </c>
      <c r="H1908" s="525" t="s">
        <v>2799</v>
      </c>
      <c r="I1908" s="524" t="s">
        <v>2800</v>
      </c>
      <c r="J1908" s="571"/>
      <c r="K1908" s="571"/>
      <c r="L1908" s="570"/>
      <c r="M1908" s="521">
        <f t="shared" si="190"/>
        <v>0</v>
      </c>
    </row>
    <row r="1909" spans="2:13" ht="15.75" outlineLevel="4">
      <c r="B1909" s="529"/>
      <c r="E1909" s="528"/>
      <c r="F1909" s="527"/>
      <c r="G1909" s="526" t="str">
        <f t="shared" si="191"/>
        <v xml:space="preserve">D6090.10 </v>
      </c>
      <c r="H1909" s="525" t="s">
        <v>1771</v>
      </c>
      <c r="I1909" s="524" t="s">
        <v>2801</v>
      </c>
      <c r="J1909" s="571"/>
      <c r="K1909" s="571"/>
      <c r="L1909" s="570"/>
      <c r="M1909" s="521">
        <f t="shared" si="190"/>
        <v>0</v>
      </c>
    </row>
    <row r="1910" spans="2:13" ht="15.75" outlineLevel="4">
      <c r="B1910" s="529"/>
      <c r="E1910" s="528"/>
      <c r="F1910" s="527"/>
      <c r="G1910" s="526" t="str">
        <f t="shared" si="191"/>
        <v xml:space="preserve">D6090.10 </v>
      </c>
      <c r="H1910" s="525" t="s">
        <v>2802</v>
      </c>
      <c r="I1910" s="524" t="s">
        <v>2803</v>
      </c>
      <c r="J1910" s="571"/>
      <c r="K1910" s="571"/>
      <c r="L1910" s="570"/>
      <c r="M1910" s="521">
        <f t="shared" si="190"/>
        <v>0</v>
      </c>
    </row>
    <row r="1911" spans="2:13" ht="15.75" outlineLevel="4">
      <c r="B1911" s="529"/>
      <c r="E1911" s="528"/>
      <c r="F1911" s="527"/>
      <c r="G1911" s="526" t="str">
        <f t="shared" si="191"/>
        <v xml:space="preserve">D6090.10 </v>
      </c>
      <c r="H1911" s="525" t="s">
        <v>2466</v>
      </c>
      <c r="I1911" s="524" t="s">
        <v>2804</v>
      </c>
      <c r="J1911" s="571"/>
      <c r="K1911" s="571"/>
      <c r="L1911" s="570"/>
      <c r="M1911" s="521">
        <f t="shared" si="190"/>
        <v>0</v>
      </c>
    </row>
    <row r="1912" spans="2:13" ht="15.75" outlineLevel="4">
      <c r="B1912" s="529"/>
      <c r="E1912" s="528"/>
      <c r="F1912" s="527"/>
      <c r="G1912" s="526" t="str">
        <f t="shared" si="191"/>
        <v xml:space="preserve">D6090.10 </v>
      </c>
      <c r="H1912" s="525" t="s">
        <v>2476</v>
      </c>
      <c r="I1912" s="524" t="s">
        <v>2805</v>
      </c>
      <c r="J1912" s="571"/>
      <c r="K1912" s="571"/>
      <c r="L1912" s="570"/>
      <c r="M1912" s="521">
        <f t="shared" si="190"/>
        <v>0</v>
      </c>
    </row>
    <row r="1913" spans="2:13" ht="15.75" outlineLevel="4">
      <c r="B1913" s="529"/>
      <c r="E1913" s="528"/>
      <c r="F1913" s="527"/>
      <c r="G1913" s="526" t="str">
        <f t="shared" si="191"/>
        <v xml:space="preserve">D6090.10 </v>
      </c>
      <c r="H1913" s="525" t="s">
        <v>1775</v>
      </c>
      <c r="I1913" s="524" t="s">
        <v>2806</v>
      </c>
      <c r="J1913" s="571"/>
      <c r="K1913" s="571"/>
      <c r="L1913" s="570"/>
      <c r="M1913" s="521">
        <f t="shared" si="190"/>
        <v>0</v>
      </c>
    </row>
    <row r="1914" spans="2:13" ht="15.75" outlineLevel="4">
      <c r="B1914" s="529"/>
      <c r="E1914" s="528"/>
      <c r="F1914" s="527"/>
      <c r="G1914" s="526" t="str">
        <f t="shared" si="191"/>
        <v xml:space="preserve">D6090.10 </v>
      </c>
      <c r="H1914" s="525" t="s">
        <v>1777</v>
      </c>
      <c r="I1914" s="524" t="s">
        <v>2807</v>
      </c>
      <c r="J1914" s="571"/>
      <c r="K1914" s="571"/>
      <c r="L1914" s="570"/>
      <c r="M1914" s="521">
        <f t="shared" si="190"/>
        <v>0</v>
      </c>
    </row>
    <row r="1915" spans="2:13" s="553" customFormat="1" ht="19.5" customHeight="1" outlineLevel="1">
      <c r="B1915" s="569"/>
      <c r="C1915" s="568" t="s">
        <v>2808</v>
      </c>
      <c r="D1915" s="568" t="s">
        <v>2809</v>
      </c>
      <c r="E1915" s="568"/>
      <c r="F1915" s="568"/>
      <c r="G1915" s="567"/>
      <c r="H1915" s="566" t="s">
        <v>85</v>
      </c>
      <c r="I1915" s="565" t="s">
        <v>85</v>
      </c>
      <c r="J1915" s="564"/>
      <c r="K1915" s="564"/>
      <c r="L1915" s="563" t="str">
        <f>IF(J1915&lt;&gt;0,SUMIF(D:D,"D70*",M:M)/J1915,"")</f>
        <v/>
      </c>
      <c r="M1915" s="562">
        <f>IF(J1915="",SUMIF(D:D,"D70*",M:M),J1915*L1915)</f>
        <v>0</v>
      </c>
    </row>
    <row r="1916" spans="2:13" s="553" customFormat="1" ht="17.25" customHeight="1" outlineLevel="2">
      <c r="B1916" s="561"/>
      <c r="C1916" s="560"/>
      <c r="D1916" s="560" t="s">
        <v>2810</v>
      </c>
      <c r="E1916" s="560" t="s">
        <v>2811</v>
      </c>
      <c r="F1916" s="560"/>
      <c r="G1916" s="559"/>
      <c r="H1916" s="558" t="s">
        <v>85</v>
      </c>
      <c r="I1916" s="557" t="s">
        <v>2812</v>
      </c>
      <c r="J1916" s="556"/>
      <c r="K1916" s="556"/>
      <c r="L1916" s="555" t="str">
        <f>IF(J1916&lt;&gt;0,SUMIF(E:E,"D7010*",M:M)/J1916,"")</f>
        <v/>
      </c>
      <c r="M1916" s="554">
        <f>IF(J1916="",SUMIF(E:E,"D7010*",M:M),L1916*J1916)</f>
        <v>0</v>
      </c>
    </row>
    <row r="1917" spans="2:13" ht="15.75" outlineLevel="3">
      <c r="B1917" s="529"/>
      <c r="E1917" s="538" t="s">
        <v>2813</v>
      </c>
      <c r="F1917" s="537" t="s">
        <v>2814</v>
      </c>
      <c r="G1917" s="536"/>
      <c r="H1917" s="535" t="s">
        <v>85</v>
      </c>
      <c r="I1917" s="534" t="s">
        <v>85</v>
      </c>
      <c r="J1917" s="533"/>
      <c r="K1917" s="533"/>
      <c r="L1917" s="532" t="str">
        <f>IF(J1917&lt;&gt;0,SUMIF(G:G,E1917,M:M)/J1917,"")</f>
        <v/>
      </c>
      <c r="M1917" s="531">
        <f>IF(J1917="",SUMIF(G:G,E1917,M:M),J1917*L1917)</f>
        <v>0</v>
      </c>
    </row>
    <row r="1918" spans="2:13" ht="15.75" outlineLevel="4">
      <c r="B1918" s="529"/>
      <c r="E1918" s="547"/>
      <c r="F1918" s="546"/>
      <c r="G1918" s="545" t="str">
        <f>E1917</f>
        <v xml:space="preserve">D7010.10 </v>
      </c>
      <c r="H1918" s="544" t="s">
        <v>2815</v>
      </c>
      <c r="I1918" s="543" t="s">
        <v>2816</v>
      </c>
      <c r="J1918" s="552"/>
      <c r="K1918" s="552"/>
      <c r="L1918" s="551"/>
      <c r="M1918" s="540">
        <f t="shared" ref="M1918:M1927" si="192">J1918*L1918</f>
        <v>0</v>
      </c>
    </row>
    <row r="1919" spans="2:13" ht="15.75" outlineLevel="4">
      <c r="B1919" s="529"/>
      <c r="E1919" s="547"/>
      <c r="F1919" s="546"/>
      <c r="G1919" s="545" t="str">
        <f t="shared" ref="G1919:G1927" si="193">G1918</f>
        <v xml:space="preserve">D7010.10 </v>
      </c>
      <c r="H1919" s="544" t="s">
        <v>2817</v>
      </c>
      <c r="I1919" s="543" t="s">
        <v>2818</v>
      </c>
      <c r="J1919" s="552"/>
      <c r="K1919" s="552"/>
      <c r="L1919" s="551"/>
      <c r="M1919" s="540">
        <f t="shared" si="192"/>
        <v>0</v>
      </c>
    </row>
    <row r="1920" spans="2:13" ht="15.75" outlineLevel="4">
      <c r="B1920" s="529"/>
      <c r="E1920" s="547"/>
      <c r="F1920" s="546"/>
      <c r="G1920" s="545" t="str">
        <f t="shared" si="193"/>
        <v xml:space="preserve">D7010.10 </v>
      </c>
      <c r="H1920" s="544" t="s">
        <v>2819</v>
      </c>
      <c r="I1920" s="543" t="s">
        <v>2820</v>
      </c>
      <c r="J1920" s="552"/>
      <c r="K1920" s="552"/>
      <c r="L1920" s="551"/>
      <c r="M1920" s="540">
        <f t="shared" si="192"/>
        <v>0</v>
      </c>
    </row>
    <row r="1921" spans="2:13" ht="28.5" outlineLevel="4">
      <c r="B1921" s="529"/>
      <c r="E1921" s="547"/>
      <c r="F1921" s="546"/>
      <c r="G1921" s="545" t="str">
        <f t="shared" si="193"/>
        <v xml:space="preserve">D7010.10 </v>
      </c>
      <c r="H1921" s="544" t="s">
        <v>2821</v>
      </c>
      <c r="I1921" s="543" t="s">
        <v>2822</v>
      </c>
      <c r="J1921" s="552"/>
      <c r="K1921" s="552"/>
      <c r="L1921" s="551"/>
      <c r="M1921" s="540">
        <f t="shared" si="192"/>
        <v>0</v>
      </c>
    </row>
    <row r="1922" spans="2:13" ht="15.75" outlineLevel="4">
      <c r="B1922" s="529"/>
      <c r="E1922" s="547"/>
      <c r="F1922" s="546"/>
      <c r="G1922" s="545" t="str">
        <f t="shared" si="193"/>
        <v xml:space="preserve">D7010.10 </v>
      </c>
      <c r="H1922" s="544" t="s">
        <v>2823</v>
      </c>
      <c r="I1922" s="543" t="s">
        <v>2824</v>
      </c>
      <c r="J1922" s="552"/>
      <c r="K1922" s="552"/>
      <c r="L1922" s="551"/>
      <c r="M1922" s="540">
        <f t="shared" si="192"/>
        <v>0</v>
      </c>
    </row>
    <row r="1923" spans="2:13" ht="15.75" outlineLevel="4">
      <c r="B1923" s="529"/>
      <c r="E1923" s="547"/>
      <c r="F1923" s="546"/>
      <c r="G1923" s="545" t="str">
        <f t="shared" si="193"/>
        <v xml:space="preserve">D7010.10 </v>
      </c>
      <c r="H1923" s="544" t="s">
        <v>2825</v>
      </c>
      <c r="I1923" s="543" t="s">
        <v>2826</v>
      </c>
      <c r="J1923" s="552"/>
      <c r="K1923" s="552"/>
      <c r="L1923" s="551"/>
      <c r="M1923" s="540">
        <f t="shared" si="192"/>
        <v>0</v>
      </c>
    </row>
    <row r="1924" spans="2:13" ht="15.75" outlineLevel="4">
      <c r="B1924" s="529"/>
      <c r="E1924" s="547"/>
      <c r="F1924" s="546"/>
      <c r="G1924" s="545" t="str">
        <f t="shared" si="193"/>
        <v xml:space="preserve">D7010.10 </v>
      </c>
      <c r="H1924" s="544" t="s">
        <v>2827</v>
      </c>
      <c r="I1924" s="543" t="s">
        <v>2828</v>
      </c>
      <c r="J1924" s="552"/>
      <c r="K1924" s="552"/>
      <c r="L1924" s="551"/>
      <c r="M1924" s="540">
        <f t="shared" si="192"/>
        <v>0</v>
      </c>
    </row>
    <row r="1925" spans="2:13" ht="28.5" outlineLevel="4">
      <c r="B1925" s="529"/>
      <c r="E1925" s="547"/>
      <c r="F1925" s="546"/>
      <c r="G1925" s="545" t="str">
        <f t="shared" si="193"/>
        <v xml:space="preserve">D7010.10 </v>
      </c>
      <c r="H1925" s="544" t="s">
        <v>2829</v>
      </c>
      <c r="I1925" s="543" t="s">
        <v>2830</v>
      </c>
      <c r="J1925" s="552"/>
      <c r="K1925" s="552"/>
      <c r="L1925" s="551"/>
      <c r="M1925" s="540">
        <f t="shared" si="192"/>
        <v>0</v>
      </c>
    </row>
    <row r="1926" spans="2:13" ht="15.75" outlineLevel="4">
      <c r="B1926" s="529"/>
      <c r="E1926" s="547"/>
      <c r="F1926" s="546"/>
      <c r="G1926" s="545" t="str">
        <f t="shared" si="193"/>
        <v xml:space="preserve">D7010.10 </v>
      </c>
      <c r="H1926" s="544" t="s">
        <v>2831</v>
      </c>
      <c r="I1926" s="543" t="s">
        <v>2832</v>
      </c>
      <c r="J1926" s="552"/>
      <c r="K1926" s="552"/>
      <c r="L1926" s="551"/>
      <c r="M1926" s="540">
        <f t="shared" si="192"/>
        <v>0</v>
      </c>
    </row>
    <row r="1927" spans="2:13" ht="28.5" outlineLevel="4">
      <c r="B1927" s="529"/>
      <c r="E1927" s="547"/>
      <c r="F1927" s="546"/>
      <c r="G1927" s="545" t="str">
        <f t="shared" si="193"/>
        <v xml:space="preserve">D7010.10 </v>
      </c>
      <c r="H1927" s="544" t="s">
        <v>2833</v>
      </c>
      <c r="I1927" s="543" t="s">
        <v>2834</v>
      </c>
      <c r="J1927" s="552"/>
      <c r="K1927" s="552"/>
      <c r="L1927" s="551"/>
      <c r="M1927" s="540">
        <f t="shared" si="192"/>
        <v>0</v>
      </c>
    </row>
    <row r="1928" spans="2:13" ht="15.75" outlineLevel="3">
      <c r="B1928" s="529"/>
      <c r="E1928" s="538" t="s">
        <v>2835</v>
      </c>
      <c r="F1928" s="537" t="s">
        <v>2836</v>
      </c>
      <c r="G1928" s="536"/>
      <c r="H1928" s="535" t="s">
        <v>85</v>
      </c>
      <c r="I1928" s="534" t="s">
        <v>85</v>
      </c>
      <c r="J1928" s="533"/>
      <c r="K1928" s="533"/>
      <c r="L1928" s="532" t="str">
        <f>IF(J1928&lt;&gt;0,SUMIF(G:G,E1928,M:M)/J1928,"")</f>
        <v/>
      </c>
      <c r="M1928" s="531">
        <f>IF(J1928="",SUMIF(G:G,E1928,M:M),J1928*L1928)</f>
        <v>0</v>
      </c>
    </row>
    <row r="1929" spans="2:13" ht="15.75" outlineLevel="4">
      <c r="B1929" s="529"/>
      <c r="E1929" s="528"/>
      <c r="F1929" s="527"/>
      <c r="G1929" s="526" t="str">
        <f>E1928</f>
        <v xml:space="preserve">D7010.50 </v>
      </c>
      <c r="H1929" s="530" t="s">
        <v>2837</v>
      </c>
      <c r="I1929" s="524" t="s">
        <v>2838</v>
      </c>
      <c r="J1929" s="571"/>
      <c r="K1929" s="571"/>
      <c r="L1929" s="570"/>
      <c r="M1929" s="521">
        <f t="shared" ref="M1929:M1934" si="194">J1929*L1929</f>
        <v>0</v>
      </c>
    </row>
    <row r="1930" spans="2:13" ht="28.5" outlineLevel="4">
      <c r="B1930" s="529"/>
      <c r="E1930" s="528"/>
      <c r="F1930" s="527"/>
      <c r="G1930" s="526" t="str">
        <f>G1929</f>
        <v xml:space="preserve">D7010.50 </v>
      </c>
      <c r="H1930" s="530" t="s">
        <v>2839</v>
      </c>
      <c r="I1930" s="524" t="s">
        <v>2840</v>
      </c>
      <c r="J1930" s="571"/>
      <c r="K1930" s="571"/>
      <c r="L1930" s="570"/>
      <c r="M1930" s="521">
        <f t="shared" si="194"/>
        <v>0</v>
      </c>
    </row>
    <row r="1931" spans="2:13" ht="28.5" outlineLevel="4">
      <c r="B1931" s="529"/>
      <c r="E1931" s="528"/>
      <c r="F1931" s="527"/>
      <c r="G1931" s="526" t="str">
        <f>G1930</f>
        <v xml:space="preserve">D7010.50 </v>
      </c>
      <c r="H1931" s="530" t="s">
        <v>2841</v>
      </c>
      <c r="I1931" s="524" t="s">
        <v>2842</v>
      </c>
      <c r="J1931" s="571"/>
      <c r="K1931" s="571"/>
      <c r="L1931" s="570"/>
      <c r="M1931" s="521">
        <f t="shared" si="194"/>
        <v>0</v>
      </c>
    </row>
    <row r="1932" spans="2:13" ht="28.5" outlineLevel="4">
      <c r="B1932" s="529"/>
      <c r="E1932" s="528"/>
      <c r="F1932" s="527"/>
      <c r="G1932" s="526" t="str">
        <f>G1931</f>
        <v xml:space="preserve">D7010.50 </v>
      </c>
      <c r="H1932" s="530" t="s">
        <v>2843</v>
      </c>
      <c r="I1932" s="524" t="s">
        <v>2844</v>
      </c>
      <c r="J1932" s="571"/>
      <c r="K1932" s="571"/>
      <c r="L1932" s="570"/>
      <c r="M1932" s="521">
        <f t="shared" si="194"/>
        <v>0</v>
      </c>
    </row>
    <row r="1933" spans="2:13" ht="15.75" outlineLevel="4">
      <c r="B1933" s="529"/>
      <c r="E1933" s="528"/>
      <c r="F1933" s="527"/>
      <c r="G1933" s="526" t="str">
        <f>G1932</f>
        <v xml:space="preserve">D7010.50 </v>
      </c>
      <c r="H1933" s="530" t="s">
        <v>2845</v>
      </c>
      <c r="I1933" s="524" t="s">
        <v>2846</v>
      </c>
      <c r="J1933" s="571"/>
      <c r="K1933" s="571"/>
      <c r="L1933" s="570"/>
      <c r="M1933" s="521">
        <f t="shared" si="194"/>
        <v>0</v>
      </c>
    </row>
    <row r="1934" spans="2:13" ht="15.75" outlineLevel="4">
      <c r="B1934" s="529"/>
      <c r="E1934" s="528"/>
      <c r="F1934" s="527"/>
      <c r="G1934" s="526" t="str">
        <f>G1933</f>
        <v xml:space="preserve">D7010.50 </v>
      </c>
      <c r="H1934" s="530" t="s">
        <v>2847</v>
      </c>
      <c r="I1934" s="524" t="s">
        <v>2848</v>
      </c>
      <c r="J1934" s="571"/>
      <c r="K1934" s="571"/>
      <c r="L1934" s="570"/>
      <c r="M1934" s="521">
        <f t="shared" si="194"/>
        <v>0</v>
      </c>
    </row>
    <row r="1935" spans="2:13" s="553" customFormat="1" ht="17.25" customHeight="1" outlineLevel="2">
      <c r="B1935" s="561"/>
      <c r="C1935" s="560"/>
      <c r="D1935" s="560" t="s">
        <v>2849</v>
      </c>
      <c r="E1935" s="560" t="s">
        <v>2850</v>
      </c>
      <c r="F1935" s="560"/>
      <c r="G1935" s="559"/>
      <c r="H1935" s="558" t="s">
        <v>85</v>
      </c>
      <c r="I1935" s="557" t="s">
        <v>2851</v>
      </c>
      <c r="J1935" s="556"/>
      <c r="K1935" s="556"/>
      <c r="L1935" s="555" t="str">
        <f>IF(J1935&lt;&gt;0,SUMIF(E:E,"D7030*",M:M)/J1935,"")</f>
        <v/>
      </c>
      <c r="M1935" s="554">
        <f>IF(J1935="",SUMIF(E:E,"D7030*",M:M),L1935*J1935)</f>
        <v>0</v>
      </c>
    </row>
    <row r="1936" spans="2:13" ht="15.75" outlineLevel="3">
      <c r="B1936" s="529"/>
      <c r="E1936" s="538" t="s">
        <v>2852</v>
      </c>
      <c r="F1936" s="537" t="s">
        <v>2853</v>
      </c>
      <c r="G1936" s="536"/>
      <c r="H1936" s="535" t="s">
        <v>85</v>
      </c>
      <c r="I1936" s="534" t="s">
        <v>85</v>
      </c>
      <c r="J1936" s="533"/>
      <c r="K1936" s="533"/>
      <c r="L1936" s="532" t="str">
        <f>IF(J1936&lt;&gt;0,SUMIF(G:G,E1936,M:M)/J1936,"")</f>
        <v/>
      </c>
      <c r="M1936" s="531">
        <f>IF(J1936="",SUMIF(G:G,E1936,M:M),J1936*L1936)</f>
        <v>0</v>
      </c>
    </row>
    <row r="1937" spans="2:13" ht="15.75" outlineLevel="4">
      <c r="B1937" s="529"/>
      <c r="E1937" s="547"/>
      <c r="F1937" s="546"/>
      <c r="G1937" s="545" t="str">
        <f>E1936</f>
        <v xml:space="preserve">D7030.10 </v>
      </c>
      <c r="H1937" s="544" t="s">
        <v>2854</v>
      </c>
      <c r="I1937" s="543" t="s">
        <v>2855</v>
      </c>
      <c r="J1937" s="552"/>
      <c r="K1937" s="552"/>
      <c r="L1937" s="551"/>
      <c r="M1937" s="540">
        <f t="shared" ref="M1937:M1943" si="195">J1937*L1937</f>
        <v>0</v>
      </c>
    </row>
    <row r="1938" spans="2:13" ht="28.5" outlineLevel="4">
      <c r="B1938" s="529"/>
      <c r="E1938" s="547"/>
      <c r="F1938" s="546"/>
      <c r="G1938" s="545" t="str">
        <f t="shared" ref="G1938:G1943" si="196">G1937</f>
        <v xml:space="preserve">D7030.10 </v>
      </c>
      <c r="H1938" s="544" t="s">
        <v>2856</v>
      </c>
      <c r="I1938" s="543" t="s">
        <v>2857</v>
      </c>
      <c r="J1938" s="552"/>
      <c r="K1938" s="552"/>
      <c r="L1938" s="551"/>
      <c r="M1938" s="540">
        <f t="shared" si="195"/>
        <v>0</v>
      </c>
    </row>
    <row r="1939" spans="2:13" ht="28.5" outlineLevel="4">
      <c r="B1939" s="529"/>
      <c r="E1939" s="547"/>
      <c r="F1939" s="546"/>
      <c r="G1939" s="545" t="str">
        <f t="shared" si="196"/>
        <v xml:space="preserve">D7030.10 </v>
      </c>
      <c r="H1939" s="544" t="s">
        <v>2858</v>
      </c>
      <c r="I1939" s="543" t="s">
        <v>2859</v>
      </c>
      <c r="J1939" s="552"/>
      <c r="K1939" s="552"/>
      <c r="L1939" s="551"/>
      <c r="M1939" s="540">
        <f t="shared" si="195"/>
        <v>0</v>
      </c>
    </row>
    <row r="1940" spans="2:13" ht="28.5" outlineLevel="4">
      <c r="B1940" s="529"/>
      <c r="E1940" s="547"/>
      <c r="F1940" s="546"/>
      <c r="G1940" s="545" t="str">
        <f t="shared" si="196"/>
        <v xml:space="preserve">D7030.10 </v>
      </c>
      <c r="H1940" s="544" t="s">
        <v>2860</v>
      </c>
      <c r="I1940" s="543" t="s">
        <v>2861</v>
      </c>
      <c r="J1940" s="552"/>
      <c r="K1940" s="552"/>
      <c r="L1940" s="551"/>
      <c r="M1940" s="540">
        <f t="shared" si="195"/>
        <v>0</v>
      </c>
    </row>
    <row r="1941" spans="2:13" ht="28.5" outlineLevel="4">
      <c r="B1941" s="529"/>
      <c r="E1941" s="547"/>
      <c r="F1941" s="546"/>
      <c r="G1941" s="545" t="str">
        <f t="shared" si="196"/>
        <v xml:space="preserve">D7030.10 </v>
      </c>
      <c r="H1941" s="544" t="s">
        <v>2862</v>
      </c>
      <c r="I1941" s="543" t="s">
        <v>2863</v>
      </c>
      <c r="J1941" s="552"/>
      <c r="K1941" s="552"/>
      <c r="L1941" s="551"/>
      <c r="M1941" s="540">
        <f t="shared" si="195"/>
        <v>0</v>
      </c>
    </row>
    <row r="1942" spans="2:13" ht="28.5" outlineLevel="4">
      <c r="B1942" s="529"/>
      <c r="E1942" s="547"/>
      <c r="F1942" s="546"/>
      <c r="G1942" s="545" t="str">
        <f t="shared" si="196"/>
        <v xml:space="preserve">D7030.10 </v>
      </c>
      <c r="H1942" s="544" t="s">
        <v>2864</v>
      </c>
      <c r="I1942" s="543" t="s">
        <v>2865</v>
      </c>
      <c r="J1942" s="552"/>
      <c r="K1942" s="552"/>
      <c r="L1942" s="551"/>
      <c r="M1942" s="540">
        <f t="shared" si="195"/>
        <v>0</v>
      </c>
    </row>
    <row r="1943" spans="2:13" ht="28.5" outlineLevel="4">
      <c r="B1943" s="529"/>
      <c r="E1943" s="547"/>
      <c r="F1943" s="546"/>
      <c r="G1943" s="545" t="str">
        <f t="shared" si="196"/>
        <v xml:space="preserve">D7030.10 </v>
      </c>
      <c r="H1943" s="544" t="s">
        <v>2866</v>
      </c>
      <c r="I1943" s="543" t="s">
        <v>2867</v>
      </c>
      <c r="J1943" s="552"/>
      <c r="K1943" s="552"/>
      <c r="L1943" s="551"/>
      <c r="M1943" s="540">
        <f t="shared" si="195"/>
        <v>0</v>
      </c>
    </row>
    <row r="1944" spans="2:13" ht="15.75" outlineLevel="3">
      <c r="B1944" s="529"/>
      <c r="E1944" s="538" t="s">
        <v>2868</v>
      </c>
      <c r="F1944" s="537" t="s">
        <v>2869</v>
      </c>
      <c r="G1944" s="536"/>
      <c r="H1944" s="535" t="s">
        <v>85</v>
      </c>
      <c r="I1944" s="534" t="s">
        <v>85</v>
      </c>
      <c r="J1944" s="533"/>
      <c r="K1944" s="533"/>
      <c r="L1944" s="532" t="str">
        <f>IF(J1944&lt;&gt;0,SUMIF(G:G,E1944,M:M)/J1944,"")</f>
        <v/>
      </c>
      <c r="M1944" s="531">
        <f>IF(J1944="",SUMIF(G:G,E1944,M:M),J1944*L1944)</f>
        <v>0</v>
      </c>
    </row>
    <row r="1945" spans="2:13" ht="15.75" outlineLevel="4">
      <c r="B1945" s="529"/>
      <c r="E1945" s="528"/>
      <c r="F1945" s="527"/>
      <c r="G1945" s="526" t="str">
        <f>E1944</f>
        <v xml:space="preserve">D7030.50 </v>
      </c>
      <c r="H1945" s="530" t="s">
        <v>2870</v>
      </c>
      <c r="I1945" s="524" t="s">
        <v>2871</v>
      </c>
      <c r="J1945" s="571"/>
      <c r="K1945" s="571"/>
      <c r="L1945" s="570"/>
      <c r="M1945" s="521">
        <f>J1945*L1945</f>
        <v>0</v>
      </c>
    </row>
    <row r="1946" spans="2:13" ht="29.25" customHeight="1" outlineLevel="4">
      <c r="B1946" s="529"/>
      <c r="E1946" s="528"/>
      <c r="F1946" s="527"/>
      <c r="G1946" s="526" t="str">
        <f>G1945</f>
        <v xml:space="preserve">D7030.50 </v>
      </c>
      <c r="H1946" s="530" t="s">
        <v>2872</v>
      </c>
      <c r="I1946" s="524" t="s">
        <v>2873</v>
      </c>
      <c r="J1946" s="571"/>
      <c r="K1946" s="571"/>
      <c r="L1946" s="570"/>
      <c r="M1946" s="521">
        <f>J1946*L1946</f>
        <v>0</v>
      </c>
    </row>
    <row r="1947" spans="2:13" ht="28.5" outlineLevel="4">
      <c r="B1947" s="529"/>
      <c r="E1947" s="528"/>
      <c r="F1947" s="527"/>
      <c r="G1947" s="526" t="str">
        <f>G1946</f>
        <v xml:space="preserve">D7030.50 </v>
      </c>
      <c r="H1947" s="467" t="s">
        <v>2874</v>
      </c>
      <c r="I1947" s="592" t="s">
        <v>2875</v>
      </c>
      <c r="J1947" s="571"/>
      <c r="K1947" s="571"/>
      <c r="L1947" s="570"/>
      <c r="M1947" s="521">
        <f>J1947*L1947</f>
        <v>0</v>
      </c>
    </row>
    <row r="1948" spans="2:13" ht="28.5" outlineLevel="4">
      <c r="B1948" s="529"/>
      <c r="E1948" s="528"/>
      <c r="F1948" s="527"/>
      <c r="G1948" s="526" t="str">
        <f>G1947</f>
        <v xml:space="preserve">D7030.50 </v>
      </c>
      <c r="H1948" s="530" t="s">
        <v>2876</v>
      </c>
      <c r="I1948" s="524" t="s">
        <v>2877</v>
      </c>
      <c r="J1948" s="571"/>
      <c r="K1948" s="571"/>
      <c r="L1948" s="570"/>
      <c r="M1948" s="521">
        <f>J1948*L1948</f>
        <v>0</v>
      </c>
    </row>
    <row r="1949" spans="2:13" ht="28.5" outlineLevel="4">
      <c r="B1949" s="529"/>
      <c r="E1949" s="528"/>
      <c r="F1949" s="527"/>
      <c r="G1949" s="526" t="str">
        <f>G1948</f>
        <v xml:space="preserve">D7030.50 </v>
      </c>
      <c r="H1949" s="530" t="s">
        <v>2878</v>
      </c>
      <c r="I1949" s="524" t="s">
        <v>2879</v>
      </c>
      <c r="J1949" s="571"/>
      <c r="K1949" s="571"/>
      <c r="L1949" s="570"/>
      <c r="M1949" s="521">
        <f>J1949*L1949</f>
        <v>0</v>
      </c>
    </row>
    <row r="1950" spans="2:13" s="553" customFormat="1" ht="17.25" customHeight="1" outlineLevel="2">
      <c r="B1950" s="561"/>
      <c r="C1950" s="560"/>
      <c r="D1950" s="560" t="s">
        <v>2880</v>
      </c>
      <c r="E1950" s="560" t="s">
        <v>2881</v>
      </c>
      <c r="F1950" s="560"/>
      <c r="G1950" s="559"/>
      <c r="H1950" s="558" t="s">
        <v>85</v>
      </c>
      <c r="I1950" s="557" t="s">
        <v>2882</v>
      </c>
      <c r="J1950" s="556"/>
      <c r="K1950" s="556"/>
      <c r="L1950" s="555" t="str">
        <f>IF(J1950&lt;&gt;0,SUMIF(E:E,"D7050*",M:M)/J1950,"")</f>
        <v/>
      </c>
      <c r="M1950" s="554">
        <f>IF(J1950="",SUMIF(E:E,"D7050*",M:M),L1950*J1950)</f>
        <v>0</v>
      </c>
    </row>
    <row r="1951" spans="2:13" ht="15.75" outlineLevel="3">
      <c r="B1951" s="529"/>
      <c r="E1951" s="538" t="s">
        <v>2883</v>
      </c>
      <c r="F1951" s="537" t="s">
        <v>2884</v>
      </c>
      <c r="G1951" s="536"/>
      <c r="H1951" s="535" t="s">
        <v>85</v>
      </c>
      <c r="I1951" s="534" t="s">
        <v>85</v>
      </c>
      <c r="J1951" s="533"/>
      <c r="K1951" s="533"/>
      <c r="L1951" s="532" t="str">
        <f>IF(J1951&lt;&gt;0,SUMIF(G:G,E1951,M:M)/J1951,"")</f>
        <v/>
      </c>
      <c r="M1951" s="531">
        <f>IF(J1951="",SUMIF(G:G,E1951,M:M),J1951*L1951)</f>
        <v>0</v>
      </c>
    </row>
    <row r="1952" spans="2:13" ht="15.75" outlineLevel="4">
      <c r="B1952" s="529"/>
      <c r="E1952" s="547"/>
      <c r="F1952" s="546"/>
      <c r="G1952" s="545" t="str">
        <f>E1951</f>
        <v xml:space="preserve">D7050.10 </v>
      </c>
      <c r="H1952" s="544" t="s">
        <v>2885</v>
      </c>
      <c r="I1952" s="543" t="s">
        <v>2886</v>
      </c>
      <c r="J1952" s="552"/>
      <c r="K1952" s="552"/>
      <c r="L1952" s="551"/>
      <c r="M1952" s="540">
        <f t="shared" ref="M1952:M1962" si="197">J1952*L1952</f>
        <v>0</v>
      </c>
    </row>
    <row r="1953" spans="2:13" ht="28.5" outlineLevel="4">
      <c r="B1953" s="529"/>
      <c r="E1953" s="547"/>
      <c r="F1953" s="546"/>
      <c r="G1953" s="545" t="str">
        <f t="shared" ref="G1953:G1962" si="198">G1952</f>
        <v xml:space="preserve">D7050.10 </v>
      </c>
      <c r="H1953" s="544" t="s">
        <v>2887</v>
      </c>
      <c r="I1953" s="543" t="s">
        <v>2888</v>
      </c>
      <c r="J1953" s="552"/>
      <c r="K1953" s="552"/>
      <c r="L1953" s="551"/>
      <c r="M1953" s="540">
        <f t="shared" si="197"/>
        <v>0</v>
      </c>
    </row>
    <row r="1954" spans="2:13" ht="28.5" outlineLevel="4">
      <c r="B1954" s="529"/>
      <c r="E1954" s="547"/>
      <c r="F1954" s="546"/>
      <c r="G1954" s="545" t="str">
        <f t="shared" si="198"/>
        <v xml:space="preserve">D7050.10 </v>
      </c>
      <c r="H1954" s="544" t="s">
        <v>2889</v>
      </c>
      <c r="I1954" s="543" t="s">
        <v>2890</v>
      </c>
      <c r="J1954" s="552"/>
      <c r="K1954" s="552"/>
      <c r="L1954" s="551"/>
      <c r="M1954" s="540">
        <f t="shared" si="197"/>
        <v>0</v>
      </c>
    </row>
    <row r="1955" spans="2:13" ht="15.75" outlineLevel="4">
      <c r="B1955" s="529"/>
      <c r="E1955" s="547"/>
      <c r="F1955" s="546"/>
      <c r="G1955" s="545" t="str">
        <f t="shared" si="198"/>
        <v xml:space="preserve">D7050.10 </v>
      </c>
      <c r="H1955" s="544" t="s">
        <v>2891</v>
      </c>
      <c r="I1955" s="543" t="s">
        <v>2892</v>
      </c>
      <c r="J1955" s="552"/>
      <c r="K1955" s="552"/>
      <c r="L1955" s="551"/>
      <c r="M1955" s="540">
        <f t="shared" si="197"/>
        <v>0</v>
      </c>
    </row>
    <row r="1956" spans="2:13" ht="28.5" outlineLevel="4">
      <c r="B1956" s="529"/>
      <c r="E1956" s="547"/>
      <c r="F1956" s="546"/>
      <c r="G1956" s="545" t="str">
        <f t="shared" si="198"/>
        <v xml:space="preserve">D7050.10 </v>
      </c>
      <c r="H1956" s="544" t="s">
        <v>2893</v>
      </c>
      <c r="I1956" s="543" t="s">
        <v>2894</v>
      </c>
      <c r="J1956" s="552"/>
      <c r="K1956" s="552"/>
      <c r="L1956" s="551"/>
      <c r="M1956" s="540">
        <f t="shared" si="197"/>
        <v>0</v>
      </c>
    </row>
    <row r="1957" spans="2:13" ht="28.5" outlineLevel="4">
      <c r="B1957" s="529"/>
      <c r="E1957" s="547"/>
      <c r="F1957" s="546"/>
      <c r="G1957" s="545" t="str">
        <f t="shared" si="198"/>
        <v xml:space="preserve">D7050.10 </v>
      </c>
      <c r="H1957" s="544" t="s">
        <v>2895</v>
      </c>
      <c r="I1957" s="543" t="s">
        <v>2896</v>
      </c>
      <c r="J1957" s="552"/>
      <c r="K1957" s="552"/>
      <c r="L1957" s="551"/>
      <c r="M1957" s="540">
        <f t="shared" si="197"/>
        <v>0</v>
      </c>
    </row>
    <row r="1958" spans="2:13" ht="15.75" outlineLevel="4">
      <c r="B1958" s="529"/>
      <c r="E1958" s="547"/>
      <c r="F1958" s="546"/>
      <c r="G1958" s="545" t="str">
        <f t="shared" si="198"/>
        <v xml:space="preserve">D7050.10 </v>
      </c>
      <c r="H1958" s="544" t="s">
        <v>2897</v>
      </c>
      <c r="I1958" s="543" t="s">
        <v>2898</v>
      </c>
      <c r="J1958" s="552"/>
      <c r="K1958" s="552"/>
      <c r="L1958" s="551"/>
      <c r="M1958" s="540">
        <f t="shared" si="197"/>
        <v>0</v>
      </c>
    </row>
    <row r="1959" spans="2:13" ht="15.75" outlineLevel="4">
      <c r="B1959" s="529"/>
      <c r="E1959" s="547"/>
      <c r="F1959" s="546"/>
      <c r="G1959" s="545" t="str">
        <f t="shared" si="198"/>
        <v xml:space="preserve">D7050.10 </v>
      </c>
      <c r="H1959" s="544" t="s">
        <v>2899</v>
      </c>
      <c r="I1959" s="543" t="s">
        <v>2900</v>
      </c>
      <c r="J1959" s="552"/>
      <c r="K1959" s="552"/>
      <c r="L1959" s="551"/>
      <c r="M1959" s="540">
        <f t="shared" si="197"/>
        <v>0</v>
      </c>
    </row>
    <row r="1960" spans="2:13" ht="15.75" outlineLevel="4">
      <c r="B1960" s="529"/>
      <c r="E1960" s="547"/>
      <c r="F1960" s="546"/>
      <c r="G1960" s="545" t="str">
        <f t="shared" si="198"/>
        <v xml:space="preserve">D7050.10 </v>
      </c>
      <c r="H1960" s="544" t="s">
        <v>2901</v>
      </c>
      <c r="I1960" s="543" t="s">
        <v>2902</v>
      </c>
      <c r="J1960" s="552"/>
      <c r="K1960" s="552"/>
      <c r="L1960" s="551"/>
      <c r="M1960" s="540">
        <f t="shared" si="197"/>
        <v>0</v>
      </c>
    </row>
    <row r="1961" spans="2:13" ht="15.75" outlineLevel="4">
      <c r="B1961" s="529"/>
      <c r="E1961" s="547"/>
      <c r="F1961" s="546"/>
      <c r="G1961" s="545" t="str">
        <f t="shared" si="198"/>
        <v xml:space="preserve">D7050.10 </v>
      </c>
      <c r="H1961" s="544" t="s">
        <v>2903</v>
      </c>
      <c r="I1961" s="543" t="s">
        <v>2904</v>
      </c>
      <c r="J1961" s="552"/>
      <c r="K1961" s="552"/>
      <c r="L1961" s="551"/>
      <c r="M1961" s="540">
        <f t="shared" si="197"/>
        <v>0</v>
      </c>
    </row>
    <row r="1962" spans="2:13" ht="15.75" outlineLevel="4">
      <c r="B1962" s="529"/>
      <c r="E1962" s="547"/>
      <c r="F1962" s="546"/>
      <c r="G1962" s="545" t="str">
        <f t="shared" si="198"/>
        <v xml:space="preserve">D7050.10 </v>
      </c>
      <c r="H1962" s="544" t="s">
        <v>2905</v>
      </c>
      <c r="I1962" s="543" t="s">
        <v>2906</v>
      </c>
      <c r="J1962" s="552"/>
      <c r="K1962" s="552"/>
      <c r="L1962" s="551"/>
      <c r="M1962" s="540">
        <f t="shared" si="197"/>
        <v>0</v>
      </c>
    </row>
    <row r="1963" spans="2:13" ht="15.75" outlineLevel="3">
      <c r="B1963" s="529"/>
      <c r="E1963" s="538" t="s">
        <v>2907</v>
      </c>
      <c r="F1963" s="537" t="s">
        <v>2908</v>
      </c>
      <c r="G1963" s="536"/>
      <c r="H1963" s="535" t="s">
        <v>85</v>
      </c>
      <c r="I1963" s="534" t="s">
        <v>85</v>
      </c>
      <c r="J1963" s="533"/>
      <c r="K1963" s="533"/>
      <c r="L1963" s="532" t="str">
        <f>IF(J1963&lt;&gt;0,SUMIF(G:G,E1963,M:M)/J1963,"")</f>
        <v/>
      </c>
      <c r="M1963" s="531">
        <f>IF(J1963="",SUMIF(G:G,E1963,M:M),J1963*L1963)</f>
        <v>0</v>
      </c>
    </row>
    <row r="1964" spans="2:13" ht="15.75" outlineLevel="4">
      <c r="B1964" s="529"/>
      <c r="E1964" s="547"/>
      <c r="F1964" s="546"/>
      <c r="G1964" s="545" t="str">
        <f>E1963</f>
        <v xml:space="preserve">D7050.20 </v>
      </c>
      <c r="H1964" s="544" t="s">
        <v>2909</v>
      </c>
      <c r="I1964" s="543" t="s">
        <v>2910</v>
      </c>
      <c r="J1964" s="552"/>
      <c r="K1964" s="552"/>
      <c r="L1964" s="551"/>
      <c r="M1964" s="540">
        <f t="shared" ref="M1964:M1969" si="199">J1964*L1964</f>
        <v>0</v>
      </c>
    </row>
    <row r="1965" spans="2:13" ht="28.5" outlineLevel="4">
      <c r="B1965" s="529"/>
      <c r="E1965" s="547"/>
      <c r="F1965" s="546"/>
      <c r="G1965" s="545" t="str">
        <f>G1964</f>
        <v xml:space="preserve">D7050.20 </v>
      </c>
      <c r="H1965" s="544" t="s">
        <v>2911</v>
      </c>
      <c r="I1965" s="543" t="s">
        <v>2888</v>
      </c>
      <c r="J1965" s="552"/>
      <c r="K1965" s="552"/>
      <c r="L1965" s="551"/>
      <c r="M1965" s="540">
        <f t="shared" si="199"/>
        <v>0</v>
      </c>
    </row>
    <row r="1966" spans="2:13" ht="28.5" outlineLevel="4">
      <c r="B1966" s="529"/>
      <c r="E1966" s="547"/>
      <c r="F1966" s="546"/>
      <c r="G1966" s="545" t="str">
        <f>G1965</f>
        <v xml:space="preserve">D7050.20 </v>
      </c>
      <c r="H1966" s="544" t="s">
        <v>2912</v>
      </c>
      <c r="I1966" s="543" t="s">
        <v>2913</v>
      </c>
      <c r="J1966" s="552"/>
      <c r="K1966" s="552"/>
      <c r="L1966" s="551"/>
      <c r="M1966" s="540">
        <f t="shared" si="199"/>
        <v>0</v>
      </c>
    </row>
    <row r="1967" spans="2:13" ht="28.5" outlineLevel="4">
      <c r="B1967" s="529"/>
      <c r="E1967" s="547"/>
      <c r="F1967" s="546"/>
      <c r="G1967" s="545" t="str">
        <f>G1966</f>
        <v xml:space="preserve">D7050.20 </v>
      </c>
      <c r="H1967" s="544" t="s">
        <v>2914</v>
      </c>
      <c r="I1967" s="543" t="s">
        <v>2915</v>
      </c>
      <c r="J1967" s="552"/>
      <c r="K1967" s="552"/>
      <c r="L1967" s="551"/>
      <c r="M1967" s="540">
        <f t="shared" si="199"/>
        <v>0</v>
      </c>
    </row>
    <row r="1968" spans="2:13" ht="15.75" outlineLevel="4">
      <c r="B1968" s="529"/>
      <c r="E1968" s="547"/>
      <c r="F1968" s="546"/>
      <c r="G1968" s="545" t="str">
        <f>G1967</f>
        <v xml:space="preserve">D7050.20 </v>
      </c>
      <c r="H1968" s="544" t="s">
        <v>2916</v>
      </c>
      <c r="I1968" s="543" t="s">
        <v>2917</v>
      </c>
      <c r="J1968" s="552"/>
      <c r="K1968" s="552"/>
      <c r="L1968" s="551"/>
      <c r="M1968" s="540">
        <f t="shared" si="199"/>
        <v>0</v>
      </c>
    </row>
    <row r="1969" spans="2:13" ht="15.75" outlineLevel="4">
      <c r="B1969" s="529"/>
      <c r="E1969" s="547"/>
      <c r="F1969" s="546"/>
      <c r="G1969" s="545" t="str">
        <f>G1968</f>
        <v xml:space="preserve">D7050.20 </v>
      </c>
      <c r="H1969" s="544" t="s">
        <v>2918</v>
      </c>
      <c r="I1969" s="543" t="s">
        <v>2919</v>
      </c>
      <c r="J1969" s="552"/>
      <c r="K1969" s="552"/>
      <c r="L1969" s="551"/>
      <c r="M1969" s="540">
        <f t="shared" si="199"/>
        <v>0</v>
      </c>
    </row>
    <row r="1970" spans="2:13" ht="15.75" outlineLevel="3">
      <c r="B1970" s="529"/>
      <c r="E1970" s="538" t="s">
        <v>2920</v>
      </c>
      <c r="F1970" s="537" t="s">
        <v>2921</v>
      </c>
      <c r="G1970" s="536"/>
      <c r="H1970" s="535" t="s">
        <v>85</v>
      </c>
      <c r="I1970" s="534" t="s">
        <v>85</v>
      </c>
      <c r="J1970" s="533"/>
      <c r="K1970" s="533"/>
      <c r="L1970" s="532" t="str">
        <f>IF(J1970&lt;&gt;0,SUMIF(G:G,E1970,M:M)/J1970,"")</f>
        <v/>
      </c>
      <c r="M1970" s="531">
        <f>IF(J1970="",SUMIF(G:G,E1970,M:M),J1970*L1970)</f>
        <v>0</v>
      </c>
    </row>
    <row r="1971" spans="2:13" ht="16.5" customHeight="1" outlineLevel="4">
      <c r="B1971" s="529"/>
      <c r="E1971" s="547"/>
      <c r="F1971" s="546"/>
      <c r="G1971" s="545" t="str">
        <f>E1970</f>
        <v xml:space="preserve">D7050.30 </v>
      </c>
      <c r="H1971" s="544" t="s">
        <v>2922</v>
      </c>
      <c r="I1971" s="543" t="s">
        <v>2923</v>
      </c>
      <c r="J1971" s="552"/>
      <c r="K1971" s="552"/>
      <c r="L1971" s="551"/>
      <c r="M1971" s="540">
        <f>J1971*L1971</f>
        <v>0</v>
      </c>
    </row>
    <row r="1972" spans="2:13" ht="28.5" outlineLevel="4">
      <c r="B1972" s="529"/>
      <c r="E1972" s="547"/>
      <c r="F1972" s="546"/>
      <c r="G1972" s="545" t="str">
        <f>G1971</f>
        <v xml:space="preserve">D7050.30 </v>
      </c>
      <c r="H1972" s="544" t="s">
        <v>2924</v>
      </c>
      <c r="I1972" s="543" t="s">
        <v>2888</v>
      </c>
      <c r="J1972" s="552"/>
      <c r="K1972" s="552"/>
      <c r="L1972" s="551"/>
      <c r="M1972" s="540">
        <f>J1972*L1972</f>
        <v>0</v>
      </c>
    </row>
    <row r="1973" spans="2:13" ht="28.5" outlineLevel="4">
      <c r="B1973" s="529"/>
      <c r="E1973" s="547"/>
      <c r="F1973" s="546"/>
      <c r="G1973" s="545" t="str">
        <f>G1972</f>
        <v xml:space="preserve">D7050.30 </v>
      </c>
      <c r="H1973" s="544" t="s">
        <v>2925</v>
      </c>
      <c r="I1973" s="543" t="s">
        <v>2926</v>
      </c>
      <c r="J1973" s="552"/>
      <c r="K1973" s="552"/>
      <c r="L1973" s="551"/>
      <c r="M1973" s="540">
        <f>J1973*L1973</f>
        <v>0</v>
      </c>
    </row>
    <row r="1974" spans="2:13" ht="28.5" outlineLevel="4">
      <c r="B1974" s="529"/>
      <c r="E1974" s="547"/>
      <c r="F1974" s="546"/>
      <c r="G1974" s="545" t="str">
        <f>G1973</f>
        <v xml:space="preserve">D7050.30 </v>
      </c>
      <c r="H1974" s="544" t="s">
        <v>2927</v>
      </c>
      <c r="I1974" s="543" t="s">
        <v>2928</v>
      </c>
      <c r="J1974" s="552"/>
      <c r="K1974" s="552"/>
      <c r="L1974" s="551"/>
      <c r="M1974" s="540">
        <f>J1974*L1974</f>
        <v>0</v>
      </c>
    </row>
    <row r="1975" spans="2:13" ht="16.5" customHeight="1" outlineLevel="4">
      <c r="B1975" s="529"/>
      <c r="E1975" s="547"/>
      <c r="F1975" s="546"/>
      <c r="G1975" s="545" t="str">
        <f>G1974</f>
        <v xml:space="preserve">D7050.30 </v>
      </c>
      <c r="H1975" s="544" t="s">
        <v>2929</v>
      </c>
      <c r="I1975" s="543" t="s">
        <v>2930</v>
      </c>
      <c r="J1975" s="552"/>
      <c r="K1975" s="552"/>
      <c r="L1975" s="551"/>
      <c r="M1975" s="540">
        <f>J1975*L1975</f>
        <v>0</v>
      </c>
    </row>
    <row r="1976" spans="2:13" ht="15.75" outlineLevel="3">
      <c r="B1976" s="529"/>
      <c r="E1976" s="538" t="s">
        <v>2931</v>
      </c>
      <c r="F1976" s="537" t="s">
        <v>2932</v>
      </c>
      <c r="G1976" s="536"/>
      <c r="H1976" s="535" t="s">
        <v>85</v>
      </c>
      <c r="I1976" s="534" t="s">
        <v>85</v>
      </c>
      <c r="J1976" s="533"/>
      <c r="K1976" s="533"/>
      <c r="L1976" s="532" t="str">
        <f>IF(J1976&lt;&gt;0,SUMIF(G:G,E1976,M:M)/J1976,"")</f>
        <v/>
      </c>
      <c r="M1976" s="531">
        <f>IF(J1976="",SUMIF(G:G,E1976,M:M),J1976*L1976)</f>
        <v>0</v>
      </c>
    </row>
    <row r="1977" spans="2:13" ht="16.5" customHeight="1" outlineLevel="4">
      <c r="B1977" s="529"/>
      <c r="E1977" s="547"/>
      <c r="F1977" s="546"/>
      <c r="G1977" s="545" t="str">
        <f>E1976</f>
        <v xml:space="preserve">D7050.40 </v>
      </c>
      <c r="H1977" s="544" t="s">
        <v>2933</v>
      </c>
      <c r="I1977" s="543" t="s">
        <v>2934</v>
      </c>
      <c r="J1977" s="552"/>
      <c r="K1977" s="552"/>
      <c r="L1977" s="551"/>
      <c r="M1977" s="540">
        <f>J1977*L1977</f>
        <v>0</v>
      </c>
    </row>
    <row r="1978" spans="2:13" ht="28.5" outlineLevel="4">
      <c r="B1978" s="529"/>
      <c r="E1978" s="547"/>
      <c r="F1978" s="546"/>
      <c r="G1978" s="545" t="str">
        <f>G1977</f>
        <v xml:space="preserve">D7050.40 </v>
      </c>
      <c r="H1978" s="544" t="s">
        <v>2935</v>
      </c>
      <c r="I1978" s="543" t="s">
        <v>2888</v>
      </c>
      <c r="J1978" s="552"/>
      <c r="K1978" s="552"/>
      <c r="L1978" s="551"/>
      <c r="M1978" s="540">
        <f>J1978*L1978</f>
        <v>0</v>
      </c>
    </row>
    <row r="1979" spans="2:13" ht="28.5" outlineLevel="4">
      <c r="B1979" s="529"/>
      <c r="E1979" s="547"/>
      <c r="F1979" s="546"/>
      <c r="G1979" s="545" t="str">
        <f>G1978</f>
        <v xml:space="preserve">D7050.40 </v>
      </c>
      <c r="H1979" s="544" t="s">
        <v>2936</v>
      </c>
      <c r="I1979" s="543" t="s">
        <v>2937</v>
      </c>
      <c r="J1979" s="552"/>
      <c r="K1979" s="552"/>
      <c r="L1979" s="551"/>
      <c r="M1979" s="540">
        <f>J1979*L1979</f>
        <v>0</v>
      </c>
    </row>
    <row r="1980" spans="2:13" ht="28.5" outlineLevel="4">
      <c r="B1980" s="529"/>
      <c r="E1980" s="547"/>
      <c r="F1980" s="546"/>
      <c r="G1980" s="545" t="str">
        <f>G1979</f>
        <v xml:space="preserve">D7050.40 </v>
      </c>
      <c r="H1980" s="544" t="s">
        <v>2938</v>
      </c>
      <c r="I1980" s="543" t="s">
        <v>2939</v>
      </c>
      <c r="J1980" s="552"/>
      <c r="K1980" s="552"/>
      <c r="L1980" s="551"/>
      <c r="M1980" s="540">
        <f>J1980*L1980</f>
        <v>0</v>
      </c>
    </row>
    <row r="1981" spans="2:13" ht="15.75" outlineLevel="4">
      <c r="B1981" s="529"/>
      <c r="E1981" s="547"/>
      <c r="F1981" s="546"/>
      <c r="G1981" s="545" t="str">
        <f>G1980</f>
        <v xml:space="preserve">D7050.40 </v>
      </c>
      <c r="H1981" s="544" t="s">
        <v>2940</v>
      </c>
      <c r="I1981" s="543" t="s">
        <v>2941</v>
      </c>
      <c r="J1981" s="552"/>
      <c r="K1981" s="552"/>
      <c r="L1981" s="551"/>
      <c r="M1981" s="540">
        <f>J1981*L1981</f>
        <v>0</v>
      </c>
    </row>
    <row r="1982" spans="2:13" ht="15.75" outlineLevel="3">
      <c r="B1982" s="529"/>
      <c r="E1982" s="538" t="s">
        <v>2942</v>
      </c>
      <c r="F1982" s="537" t="s">
        <v>2943</v>
      </c>
      <c r="G1982" s="536"/>
      <c r="H1982" s="535" t="s">
        <v>85</v>
      </c>
      <c r="I1982" s="534" t="s">
        <v>85</v>
      </c>
      <c r="J1982" s="533"/>
      <c r="K1982" s="533"/>
      <c r="L1982" s="532" t="str">
        <f>IF(J1982&lt;&gt;0,SUMIF(G:G,E1982,M:M)/J1982,"")</f>
        <v/>
      </c>
      <c r="M1982" s="531">
        <f>IF(J1982="",SUMIF(G:G,E1982,M:M),J1982*L1982)</f>
        <v>0</v>
      </c>
    </row>
    <row r="1983" spans="2:13" ht="15.75" outlineLevel="4">
      <c r="B1983" s="529"/>
      <c r="E1983" s="547"/>
      <c r="F1983" s="546"/>
      <c r="G1983" s="545" t="str">
        <f>E1982</f>
        <v xml:space="preserve">D7050.50 </v>
      </c>
      <c r="H1983" s="544" t="s">
        <v>2944</v>
      </c>
      <c r="I1983" s="543" t="s">
        <v>2945</v>
      </c>
      <c r="J1983" s="552"/>
      <c r="K1983" s="552"/>
      <c r="L1983" s="551"/>
      <c r="M1983" s="540">
        <f>J1983*L1983</f>
        <v>0</v>
      </c>
    </row>
    <row r="1984" spans="2:13" ht="28.5" outlineLevel="4">
      <c r="B1984" s="529"/>
      <c r="E1984" s="547"/>
      <c r="F1984" s="546"/>
      <c r="G1984" s="545" t="str">
        <f>G1983</f>
        <v xml:space="preserve">D7050.50 </v>
      </c>
      <c r="H1984" s="544" t="s">
        <v>2946</v>
      </c>
      <c r="I1984" s="543" t="s">
        <v>2888</v>
      </c>
      <c r="J1984" s="552"/>
      <c r="K1984" s="552"/>
      <c r="L1984" s="551"/>
      <c r="M1984" s="540">
        <f>J1984*L1984</f>
        <v>0</v>
      </c>
    </row>
    <row r="1985" spans="2:13" ht="28.5" outlineLevel="4">
      <c r="B1985" s="529"/>
      <c r="E1985" s="547"/>
      <c r="F1985" s="546"/>
      <c r="G1985" s="545" t="str">
        <f>G1984</f>
        <v xml:space="preserve">D7050.50 </v>
      </c>
      <c r="H1985" s="544" t="s">
        <v>2947</v>
      </c>
      <c r="I1985" s="543" t="s">
        <v>2948</v>
      </c>
      <c r="J1985" s="552"/>
      <c r="K1985" s="552"/>
      <c r="L1985" s="551"/>
      <c r="M1985" s="540">
        <f>J1985*L1985</f>
        <v>0</v>
      </c>
    </row>
    <row r="1986" spans="2:13" ht="43.5" customHeight="1" outlineLevel="4">
      <c r="B1986" s="529"/>
      <c r="E1986" s="547"/>
      <c r="F1986" s="546"/>
      <c r="G1986" s="545" t="str">
        <f>G1985</f>
        <v xml:space="preserve">D7050.50 </v>
      </c>
      <c r="H1986" s="544" t="s">
        <v>2949</v>
      </c>
      <c r="I1986" s="543" t="s">
        <v>2950</v>
      </c>
      <c r="J1986" s="552"/>
      <c r="K1986" s="552"/>
      <c r="L1986" s="551"/>
      <c r="M1986" s="540">
        <f>J1986*L1986</f>
        <v>0</v>
      </c>
    </row>
    <row r="1987" spans="2:13" ht="15.75" outlineLevel="4">
      <c r="B1987" s="529"/>
      <c r="E1987" s="547"/>
      <c r="F1987" s="546"/>
      <c r="G1987" s="545" t="str">
        <f>G1986</f>
        <v xml:space="preserve">D7050.50 </v>
      </c>
      <c r="H1987" s="544" t="s">
        <v>2951</v>
      </c>
      <c r="I1987" s="543" t="s">
        <v>2952</v>
      </c>
      <c r="J1987" s="552"/>
      <c r="K1987" s="552"/>
      <c r="L1987" s="551"/>
      <c r="M1987" s="540">
        <f>J1987*L1987</f>
        <v>0</v>
      </c>
    </row>
    <row r="1988" spans="2:13" ht="15.75" outlineLevel="3">
      <c r="B1988" s="529"/>
      <c r="E1988" s="538" t="s">
        <v>2953</v>
      </c>
      <c r="F1988" s="537" t="s">
        <v>2954</v>
      </c>
      <c r="G1988" s="536"/>
      <c r="H1988" s="535" t="s">
        <v>85</v>
      </c>
      <c r="I1988" s="534" t="s">
        <v>85</v>
      </c>
      <c r="J1988" s="533"/>
      <c r="K1988" s="533"/>
      <c r="L1988" s="532" t="str">
        <f>IF(J1988&lt;&gt;0,SUMIF(G:G,E1988,M:M)/J1988,"")</f>
        <v/>
      </c>
      <c r="M1988" s="531">
        <f>IF(J1988="",SUMIF(G:G,E1988,M:M),J1988*L1988)</f>
        <v>0</v>
      </c>
    </row>
    <row r="1989" spans="2:13" ht="15.75" outlineLevel="4">
      <c r="B1989" s="529"/>
      <c r="E1989" s="528"/>
      <c r="F1989" s="527"/>
      <c r="G1989" s="526" t="str">
        <f>E1988</f>
        <v xml:space="preserve">D7050.60 </v>
      </c>
      <c r="H1989" s="530" t="s">
        <v>2955</v>
      </c>
      <c r="I1989" s="524" t="s">
        <v>2956</v>
      </c>
      <c r="J1989" s="571"/>
      <c r="K1989" s="571"/>
      <c r="L1989" s="570"/>
      <c r="M1989" s="521">
        <f>J1989*L1989</f>
        <v>0</v>
      </c>
    </row>
    <row r="1990" spans="2:13" ht="28.5" outlineLevel="4">
      <c r="B1990" s="529"/>
      <c r="E1990" s="528"/>
      <c r="F1990" s="527"/>
      <c r="G1990" s="526" t="str">
        <f>G1989</f>
        <v xml:space="preserve">D7050.60 </v>
      </c>
      <c r="H1990" s="530" t="s">
        <v>2957</v>
      </c>
      <c r="I1990" s="524" t="s">
        <v>2888</v>
      </c>
      <c r="J1990" s="571"/>
      <c r="K1990" s="571"/>
      <c r="L1990" s="570"/>
      <c r="M1990" s="521">
        <f>J1990*L1990</f>
        <v>0</v>
      </c>
    </row>
    <row r="1991" spans="2:13" ht="28.5" outlineLevel="4">
      <c r="B1991" s="529"/>
      <c r="E1991" s="528"/>
      <c r="F1991" s="527"/>
      <c r="G1991" s="526" t="str">
        <f>G1990</f>
        <v xml:space="preserve">D7050.60 </v>
      </c>
      <c r="H1991" s="530" t="s">
        <v>2958</v>
      </c>
      <c r="I1991" s="524" t="s">
        <v>2959</v>
      </c>
      <c r="J1991" s="571"/>
      <c r="K1991" s="571"/>
      <c r="L1991" s="570"/>
      <c r="M1991" s="521">
        <f>J1991*L1991</f>
        <v>0</v>
      </c>
    </row>
    <row r="1992" spans="2:13" ht="15.75" outlineLevel="4">
      <c r="B1992" s="529"/>
      <c r="E1992" s="528"/>
      <c r="F1992" s="527"/>
      <c r="G1992" s="526" t="str">
        <f>G1991</f>
        <v xml:space="preserve">D7050.60 </v>
      </c>
      <c r="H1992" s="530" t="s">
        <v>2960</v>
      </c>
      <c r="I1992" s="524" t="s">
        <v>2961</v>
      </c>
      <c r="J1992" s="571"/>
      <c r="K1992" s="571"/>
      <c r="L1992" s="570"/>
      <c r="M1992" s="521">
        <f>J1992*L1992</f>
        <v>0</v>
      </c>
    </row>
    <row r="1993" spans="2:13" s="553" customFormat="1" ht="17.25" customHeight="1" outlineLevel="2">
      <c r="B1993" s="561"/>
      <c r="C1993" s="560"/>
      <c r="D1993" s="560" t="s">
        <v>2962</v>
      </c>
      <c r="E1993" s="560" t="s">
        <v>2963</v>
      </c>
      <c r="F1993" s="560"/>
      <c r="G1993" s="559"/>
      <c r="H1993" s="558" t="s">
        <v>85</v>
      </c>
      <c r="I1993" s="557" t="s">
        <v>2964</v>
      </c>
      <c r="J1993" s="556"/>
      <c r="K1993" s="556"/>
      <c r="L1993" s="555" t="str">
        <f>IF(J1993&lt;&gt;0,SUMIF(E:E,"D7070*",M:M)/J1993,"")</f>
        <v/>
      </c>
      <c r="M1993" s="554">
        <f>IF(J1993="",SUMIF(E:E,"D7070*",M:M),L1993*J1993)</f>
        <v>0</v>
      </c>
    </row>
    <row r="1994" spans="2:13" ht="15.75" outlineLevel="3">
      <c r="B1994" s="529"/>
      <c r="E1994" s="538" t="s">
        <v>2965</v>
      </c>
      <c r="F1994" s="537" t="s">
        <v>2966</v>
      </c>
      <c r="G1994" s="536"/>
      <c r="H1994" s="535" t="s">
        <v>85</v>
      </c>
      <c r="I1994" s="534" t="s">
        <v>85</v>
      </c>
      <c r="J1994" s="533"/>
      <c r="K1994" s="533"/>
      <c r="L1994" s="532" t="str">
        <f>IF(J1994&lt;&gt;0,SUMIF(G:G,E1994,M:M)/J1994,"")</f>
        <v/>
      </c>
      <c r="M1994" s="531">
        <f>IF(J1994="",SUMIF(G:G,E1994,M:M),J1994*L1994)</f>
        <v>0</v>
      </c>
    </row>
    <row r="1995" spans="2:13" ht="28.5" outlineLevel="4">
      <c r="B1995" s="529"/>
      <c r="E1995" s="528"/>
      <c r="F1995" s="527"/>
      <c r="G1995" s="526" t="str">
        <f>E1994</f>
        <v xml:space="preserve">D7070.10 </v>
      </c>
      <c r="H1995" s="530" t="s">
        <v>2967</v>
      </c>
      <c r="I1995" s="524" t="s">
        <v>2968</v>
      </c>
      <c r="J1995" s="571"/>
      <c r="K1995" s="571"/>
      <c r="L1995" s="570"/>
      <c r="M1995" s="521">
        <f t="shared" ref="M1995:M2001" si="200">J1995*L1995</f>
        <v>0</v>
      </c>
    </row>
    <row r="1996" spans="2:13" ht="28.5" outlineLevel="4">
      <c r="B1996" s="529"/>
      <c r="E1996" s="528"/>
      <c r="F1996" s="527"/>
      <c r="G1996" s="526" t="str">
        <f t="shared" ref="G1996:G2001" si="201">G1995</f>
        <v xml:space="preserve">D7070.10 </v>
      </c>
      <c r="H1996" s="530" t="s">
        <v>2969</v>
      </c>
      <c r="I1996" s="524" t="s">
        <v>2970</v>
      </c>
      <c r="J1996" s="571"/>
      <c r="K1996" s="571"/>
      <c r="L1996" s="570"/>
      <c r="M1996" s="521">
        <f t="shared" si="200"/>
        <v>0</v>
      </c>
    </row>
    <row r="1997" spans="2:13" ht="28.5" outlineLevel="4">
      <c r="B1997" s="529"/>
      <c r="E1997" s="528"/>
      <c r="F1997" s="527"/>
      <c r="G1997" s="526" t="str">
        <f t="shared" si="201"/>
        <v xml:space="preserve">D7070.10 </v>
      </c>
      <c r="H1997" s="530" t="s">
        <v>2971</v>
      </c>
      <c r="I1997" s="524" t="s">
        <v>2972</v>
      </c>
      <c r="J1997" s="571"/>
      <c r="K1997" s="571"/>
      <c r="L1997" s="570"/>
      <c r="M1997" s="521">
        <f t="shared" si="200"/>
        <v>0</v>
      </c>
    </row>
    <row r="1998" spans="2:13" ht="28.5" outlineLevel="4">
      <c r="B1998" s="529"/>
      <c r="E1998" s="528"/>
      <c r="F1998" s="527"/>
      <c r="G1998" s="526" t="str">
        <f t="shared" si="201"/>
        <v xml:space="preserve">D7070.10 </v>
      </c>
      <c r="H1998" s="530" t="s">
        <v>2973</v>
      </c>
      <c r="I1998" s="524" t="s">
        <v>2974</v>
      </c>
      <c r="J1998" s="571"/>
      <c r="K1998" s="571"/>
      <c r="L1998" s="570"/>
      <c r="M1998" s="521">
        <f t="shared" si="200"/>
        <v>0</v>
      </c>
    </row>
    <row r="1999" spans="2:13" ht="28.5" outlineLevel="4">
      <c r="B1999" s="529"/>
      <c r="E1999" s="528"/>
      <c r="F1999" s="527"/>
      <c r="G1999" s="526" t="str">
        <f t="shared" si="201"/>
        <v xml:space="preserve">D7070.10 </v>
      </c>
      <c r="H1999" s="530" t="s">
        <v>2975</v>
      </c>
      <c r="I1999" s="524" t="s">
        <v>2976</v>
      </c>
      <c r="J1999" s="571"/>
      <c r="K1999" s="571"/>
      <c r="L1999" s="570"/>
      <c r="M1999" s="521">
        <f t="shared" si="200"/>
        <v>0</v>
      </c>
    </row>
    <row r="2000" spans="2:13" ht="28.5" outlineLevel="4">
      <c r="B2000" s="529"/>
      <c r="E2000" s="528"/>
      <c r="F2000" s="527"/>
      <c r="G2000" s="526" t="str">
        <f t="shared" si="201"/>
        <v xml:space="preserve">D7070.10 </v>
      </c>
      <c r="H2000" s="530" t="s">
        <v>2977</v>
      </c>
      <c r="I2000" s="524" t="s">
        <v>2978</v>
      </c>
      <c r="J2000" s="571"/>
      <c r="K2000" s="571"/>
      <c r="L2000" s="570"/>
      <c r="M2000" s="521">
        <f t="shared" si="200"/>
        <v>0</v>
      </c>
    </row>
    <row r="2001" spans="2:13" ht="28.5" outlineLevel="4">
      <c r="B2001" s="529"/>
      <c r="E2001" s="528"/>
      <c r="F2001" s="527"/>
      <c r="G2001" s="526" t="str">
        <f t="shared" si="201"/>
        <v xml:space="preserve">D7070.10 </v>
      </c>
      <c r="H2001" s="530" t="s">
        <v>2979</v>
      </c>
      <c r="I2001" s="524" t="s">
        <v>2980</v>
      </c>
      <c r="J2001" s="571"/>
      <c r="K2001" s="571"/>
      <c r="L2001" s="570"/>
      <c r="M2001" s="521">
        <f t="shared" si="200"/>
        <v>0</v>
      </c>
    </row>
    <row r="2002" spans="2:13" s="553" customFormat="1" ht="17.25" customHeight="1" outlineLevel="2">
      <c r="B2002" s="561"/>
      <c r="C2002" s="560"/>
      <c r="D2002" s="560" t="s">
        <v>2981</v>
      </c>
      <c r="E2002" s="560" t="s">
        <v>2982</v>
      </c>
      <c r="F2002" s="560"/>
      <c r="G2002" s="559"/>
      <c r="H2002" s="558" t="s">
        <v>85</v>
      </c>
      <c r="I2002" s="557" t="s">
        <v>85</v>
      </c>
      <c r="J2002" s="556"/>
      <c r="K2002" s="556"/>
      <c r="L2002" s="555" t="str">
        <f>IF(J2002&lt;&gt;0,SUMIF(E:E,"D7090*",M:M)/J2002,"")</f>
        <v/>
      </c>
      <c r="M2002" s="554">
        <f>IF(J2002="",SUMIF(E:E,"D7090*",M:M),L2002*J2002)</f>
        <v>0</v>
      </c>
    </row>
    <row r="2003" spans="2:13" ht="15.75" outlineLevel="3">
      <c r="B2003" s="529"/>
      <c r="E2003" s="538" t="s">
        <v>2983</v>
      </c>
      <c r="F2003" s="537" t="s">
        <v>2793</v>
      </c>
      <c r="G2003" s="536"/>
      <c r="H2003" s="535" t="s">
        <v>85</v>
      </c>
      <c r="I2003" s="534" t="s">
        <v>85</v>
      </c>
      <c r="J2003" s="533"/>
      <c r="K2003" s="533"/>
      <c r="L2003" s="532" t="str">
        <f>IF(J2003&lt;&gt;0,SUMIF(G:G,E2003,M:M)/J2003,"")</f>
        <v/>
      </c>
      <c r="M2003" s="531">
        <f>IF(J2003="",SUMIF(G:G,E2003,M:M),J2003*L2003)</f>
        <v>0</v>
      </c>
    </row>
    <row r="2004" spans="2:13" ht="28.5" outlineLevel="4">
      <c r="B2004" s="529"/>
      <c r="E2004" s="528"/>
      <c r="F2004" s="527"/>
      <c r="G2004" s="526" t="str">
        <f>E2003</f>
        <v xml:space="preserve">D7090.10 </v>
      </c>
      <c r="H2004" s="530" t="s">
        <v>2984</v>
      </c>
      <c r="I2004" s="524" t="s">
        <v>2985</v>
      </c>
      <c r="J2004" s="571"/>
      <c r="K2004" s="571"/>
      <c r="L2004" s="570"/>
      <c r="M2004" s="521">
        <f t="shared" ref="M2004:M2009" si="202">J2004*L2004</f>
        <v>0</v>
      </c>
    </row>
    <row r="2005" spans="2:13" ht="15.75" outlineLevel="4">
      <c r="B2005" s="529"/>
      <c r="E2005" s="528"/>
      <c r="F2005" s="527"/>
      <c r="G2005" s="526" t="str">
        <f>G2004</f>
        <v xml:space="preserve">D7090.10 </v>
      </c>
      <c r="H2005" s="525" t="s">
        <v>2986</v>
      </c>
      <c r="I2005" s="524" t="s">
        <v>2987</v>
      </c>
      <c r="J2005" s="571"/>
      <c r="K2005" s="571"/>
      <c r="L2005" s="570"/>
      <c r="M2005" s="521">
        <f t="shared" si="202"/>
        <v>0</v>
      </c>
    </row>
    <row r="2006" spans="2:13" ht="15.75" outlineLevel="4">
      <c r="B2006" s="529"/>
      <c r="E2006" s="528"/>
      <c r="F2006" s="527"/>
      <c r="G2006" s="526" t="str">
        <f>G2005</f>
        <v xml:space="preserve">D7090.10 </v>
      </c>
      <c r="H2006" s="525" t="s">
        <v>2416</v>
      </c>
      <c r="I2006" s="524" t="s">
        <v>2988</v>
      </c>
      <c r="J2006" s="571"/>
      <c r="K2006" s="571"/>
      <c r="L2006" s="570"/>
      <c r="M2006" s="521">
        <f t="shared" si="202"/>
        <v>0</v>
      </c>
    </row>
    <row r="2007" spans="2:13" ht="15.75" outlineLevel="4">
      <c r="B2007" s="529"/>
      <c r="E2007" s="528"/>
      <c r="F2007" s="527"/>
      <c r="G2007" s="526" t="str">
        <f>G2006</f>
        <v xml:space="preserve">D7090.10 </v>
      </c>
      <c r="H2007" s="525" t="s">
        <v>2799</v>
      </c>
      <c r="I2007" s="524" t="s">
        <v>2989</v>
      </c>
      <c r="J2007" s="571"/>
      <c r="K2007" s="571"/>
      <c r="L2007" s="570"/>
      <c r="M2007" s="521">
        <f t="shared" si="202"/>
        <v>0</v>
      </c>
    </row>
    <row r="2008" spans="2:13" ht="15.75" outlineLevel="4">
      <c r="B2008" s="529"/>
      <c r="E2008" s="528"/>
      <c r="F2008" s="527"/>
      <c r="G2008" s="526" t="str">
        <f>G2007</f>
        <v xml:space="preserve">D7090.10 </v>
      </c>
      <c r="H2008" s="525" t="s">
        <v>1775</v>
      </c>
      <c r="I2008" s="524" t="s">
        <v>2990</v>
      </c>
      <c r="J2008" s="571"/>
      <c r="K2008" s="571"/>
      <c r="L2008" s="570"/>
      <c r="M2008" s="521">
        <f t="shared" si="202"/>
        <v>0</v>
      </c>
    </row>
    <row r="2009" spans="2:13" ht="15.75" outlineLevel="4">
      <c r="B2009" s="529"/>
      <c r="E2009" s="528"/>
      <c r="F2009" s="527"/>
      <c r="G2009" s="526" t="str">
        <f>G2008</f>
        <v xml:space="preserve">D7090.10 </v>
      </c>
      <c r="H2009" s="525" t="s">
        <v>1777</v>
      </c>
      <c r="I2009" s="524" t="s">
        <v>2991</v>
      </c>
      <c r="J2009" s="571"/>
      <c r="K2009" s="571"/>
      <c r="L2009" s="570"/>
      <c r="M2009" s="521">
        <f t="shared" si="202"/>
        <v>0</v>
      </c>
    </row>
    <row r="2010" spans="2:13" s="553" customFormat="1" ht="19.5" customHeight="1" outlineLevel="1">
      <c r="B2010" s="569"/>
      <c r="C2010" s="568" t="s">
        <v>2992</v>
      </c>
      <c r="D2010" s="568" t="s">
        <v>2993</v>
      </c>
      <c r="E2010" s="568"/>
      <c r="F2010" s="568"/>
      <c r="G2010" s="567"/>
      <c r="H2010" s="566" t="s">
        <v>85</v>
      </c>
      <c r="I2010" s="565" t="s">
        <v>85</v>
      </c>
      <c r="J2010" s="564"/>
      <c r="K2010" s="564"/>
      <c r="L2010" s="563" t="str">
        <f>IF(J2010&lt;&gt;0,SUMIF(D:D,"D80*",M:M)/J2010,"")</f>
        <v/>
      </c>
      <c r="M2010" s="562">
        <f>IF(J2010="",SUMIF(D:D,"D80*",M:M),J2010*L2010)</f>
        <v>0</v>
      </c>
    </row>
    <row r="2011" spans="2:13" s="553" customFormat="1" ht="17.25" customHeight="1" outlineLevel="2">
      <c r="B2011" s="561"/>
      <c r="C2011" s="560"/>
      <c r="D2011" s="560" t="s">
        <v>2994</v>
      </c>
      <c r="E2011" s="560" t="s">
        <v>2995</v>
      </c>
      <c r="F2011" s="560"/>
      <c r="G2011" s="559"/>
      <c r="H2011" s="558" t="s">
        <v>85</v>
      </c>
      <c r="I2011" s="557" t="s">
        <v>2996</v>
      </c>
      <c r="J2011" s="556"/>
      <c r="K2011" s="556"/>
      <c r="L2011" s="555" t="str">
        <f>IF(J2011&lt;&gt;0,SUMIF(E:E,"D8010*",M:M)/J2011,"")</f>
        <v/>
      </c>
      <c r="M2011" s="554">
        <f>IF(J2011="",SUMIF(E:E,"D8010*",M:M),L2011*J2011)</f>
        <v>0</v>
      </c>
    </row>
    <row r="2012" spans="2:13" ht="15.75" outlineLevel="3">
      <c r="B2012" s="529"/>
      <c r="E2012" s="538" t="s">
        <v>2997</v>
      </c>
      <c r="F2012" s="537" t="s">
        <v>2998</v>
      </c>
      <c r="G2012" s="536"/>
      <c r="H2012" s="535" t="s">
        <v>85</v>
      </c>
      <c r="I2012" s="534" t="s">
        <v>85</v>
      </c>
      <c r="J2012" s="533"/>
      <c r="K2012" s="533"/>
      <c r="L2012" s="532" t="str">
        <f>IF(J2012&lt;&gt;0,SUMIF(G:G,E2012,M:M)/J2012,"")</f>
        <v/>
      </c>
      <c r="M2012" s="531">
        <f>IF(J2012="",SUMIF(G:G,E2012,M:M),J2012*L2012)</f>
        <v>0</v>
      </c>
    </row>
    <row r="2013" spans="2:13" ht="28.5" outlineLevel="4">
      <c r="B2013" s="529"/>
      <c r="E2013" s="547"/>
      <c r="F2013" s="546"/>
      <c r="G2013" s="545" t="str">
        <f>E2012</f>
        <v xml:space="preserve">D8010.10 </v>
      </c>
      <c r="H2013" s="544" t="s">
        <v>2999</v>
      </c>
      <c r="I2013" s="543" t="s">
        <v>3000</v>
      </c>
      <c r="J2013" s="552"/>
      <c r="K2013" s="552"/>
      <c r="L2013" s="551"/>
      <c r="M2013" s="540">
        <f>J2013*L2013</f>
        <v>0</v>
      </c>
    </row>
    <row r="2014" spans="2:13" ht="15.75" outlineLevel="3">
      <c r="B2014" s="529"/>
      <c r="E2014" s="538" t="s">
        <v>3001</v>
      </c>
      <c r="F2014" s="537" t="s">
        <v>3002</v>
      </c>
      <c r="G2014" s="536"/>
      <c r="H2014" s="535" t="s">
        <v>85</v>
      </c>
      <c r="I2014" s="534" t="s">
        <v>85</v>
      </c>
      <c r="J2014" s="533"/>
      <c r="K2014" s="533"/>
      <c r="L2014" s="532" t="str">
        <f>IF(J2014&lt;&gt;0,SUMIF(G:G,E2014,M:M)/J2014,"")</f>
        <v/>
      </c>
      <c r="M2014" s="531">
        <f>IF(J2014="",SUMIF(G:G,E2014,M:M),J2014*L2014)</f>
        <v>0</v>
      </c>
    </row>
    <row r="2015" spans="2:13" ht="28.5" outlineLevel="4">
      <c r="B2015" s="529"/>
      <c r="E2015" s="547"/>
      <c r="F2015" s="546"/>
      <c r="G2015" s="545" t="str">
        <f>E2014</f>
        <v>D8010.20</v>
      </c>
      <c r="H2015" s="544" t="s">
        <v>3003</v>
      </c>
      <c r="I2015" s="543" t="s">
        <v>3004</v>
      </c>
      <c r="J2015" s="552"/>
      <c r="K2015" s="552"/>
      <c r="L2015" s="551"/>
      <c r="M2015" s="540">
        <f>J2015*L2015</f>
        <v>0</v>
      </c>
    </row>
    <row r="2016" spans="2:13" ht="15.75" outlineLevel="3">
      <c r="B2016" s="529"/>
      <c r="E2016" s="538" t="s">
        <v>3005</v>
      </c>
      <c r="F2016" s="537" t="s">
        <v>3006</v>
      </c>
      <c r="G2016" s="536"/>
      <c r="H2016" s="535" t="s">
        <v>85</v>
      </c>
      <c r="I2016" s="534" t="s">
        <v>85</v>
      </c>
      <c r="J2016" s="533"/>
      <c r="K2016" s="533"/>
      <c r="L2016" s="532" t="str">
        <f>IF(J2016&lt;&gt;0,SUMIF(G:G,E2016,M:M)/J2016,"")</f>
        <v/>
      </c>
      <c r="M2016" s="531">
        <f>IF(J2016="",SUMIF(G:G,E2016,M:M),J2016*L2016)</f>
        <v>0</v>
      </c>
    </row>
    <row r="2017" spans="2:13" ht="28.5" outlineLevel="4">
      <c r="B2017" s="529"/>
      <c r="E2017" s="547"/>
      <c r="F2017" s="546"/>
      <c r="G2017" s="545" t="str">
        <f>E2016</f>
        <v>D8010.30</v>
      </c>
      <c r="H2017" s="544" t="s">
        <v>3007</v>
      </c>
      <c r="I2017" s="543" t="s">
        <v>3008</v>
      </c>
      <c r="J2017" s="552"/>
      <c r="K2017" s="552"/>
      <c r="L2017" s="551"/>
      <c r="M2017" s="540">
        <f>J2017*L2017</f>
        <v>0</v>
      </c>
    </row>
    <row r="2018" spans="2:13" ht="15.75" outlineLevel="3">
      <c r="B2018" s="529"/>
      <c r="E2018" s="538" t="s">
        <v>3009</v>
      </c>
      <c r="F2018" s="537" t="s">
        <v>3010</v>
      </c>
      <c r="G2018" s="536"/>
      <c r="H2018" s="535" t="s">
        <v>85</v>
      </c>
      <c r="I2018" s="534" t="s">
        <v>85</v>
      </c>
      <c r="J2018" s="533"/>
      <c r="K2018" s="533"/>
      <c r="L2018" s="532" t="str">
        <f>IF(J2018&lt;&gt;0,SUMIF(G:G,E2018,M:M)/J2018,"")</f>
        <v/>
      </c>
      <c r="M2018" s="531">
        <f>IF(J2018="",SUMIF(G:G,E2018,M:M),J2018*L2018)</f>
        <v>0</v>
      </c>
    </row>
    <row r="2019" spans="2:13" ht="28.5" outlineLevel="4">
      <c r="B2019" s="529"/>
      <c r="E2019" s="547"/>
      <c r="F2019" s="546"/>
      <c r="G2019" s="545" t="str">
        <f>E2018</f>
        <v>D8010.40</v>
      </c>
      <c r="H2019" s="544" t="s">
        <v>3011</v>
      </c>
      <c r="I2019" s="543" t="s">
        <v>3012</v>
      </c>
      <c r="J2019" s="552"/>
      <c r="K2019" s="552"/>
      <c r="L2019" s="551"/>
      <c r="M2019" s="540">
        <f>J2019*L2019</f>
        <v>0</v>
      </c>
    </row>
    <row r="2020" spans="2:13" ht="15.75" outlineLevel="3">
      <c r="B2020" s="529"/>
      <c r="E2020" s="538" t="s">
        <v>3013</v>
      </c>
      <c r="F2020" s="537" t="s">
        <v>3014</v>
      </c>
      <c r="G2020" s="536"/>
      <c r="H2020" s="535" t="s">
        <v>85</v>
      </c>
      <c r="I2020" s="534" t="s">
        <v>85</v>
      </c>
      <c r="J2020" s="533"/>
      <c r="K2020" s="533"/>
      <c r="L2020" s="532" t="str">
        <f>IF(J2020&lt;&gt;0,SUMIF(G:G,E2020,M:M)/J2020,"")</f>
        <v/>
      </c>
      <c r="M2020" s="531">
        <f>IF(J2020="",SUMIF(G:G,E2020,M:M),J2020*L2020)</f>
        <v>0</v>
      </c>
    </row>
    <row r="2021" spans="2:13" ht="28.5" outlineLevel="4">
      <c r="B2021" s="529"/>
      <c r="E2021" s="547"/>
      <c r="F2021" s="546"/>
      <c r="G2021" s="545" t="str">
        <f>E2020</f>
        <v>D8010.50</v>
      </c>
      <c r="H2021" s="544" t="s">
        <v>3015</v>
      </c>
      <c r="I2021" s="543" t="s">
        <v>3016</v>
      </c>
      <c r="J2021" s="552"/>
      <c r="K2021" s="552"/>
      <c r="L2021" s="551"/>
      <c r="M2021" s="540">
        <f>J2021*L2021</f>
        <v>0</v>
      </c>
    </row>
    <row r="2022" spans="2:13" ht="15.75" outlineLevel="3">
      <c r="B2022" s="529"/>
      <c r="E2022" s="538" t="s">
        <v>3017</v>
      </c>
      <c r="F2022" s="537" t="s">
        <v>3018</v>
      </c>
      <c r="G2022" s="536"/>
      <c r="H2022" s="535" t="s">
        <v>85</v>
      </c>
      <c r="I2022" s="534" t="s">
        <v>85</v>
      </c>
      <c r="J2022" s="533"/>
      <c r="K2022" s="533"/>
      <c r="L2022" s="532" t="str">
        <f>IF(J2022&lt;&gt;0,SUMIF(G:G,E2022,M:M)/J2022,"")</f>
        <v/>
      </c>
      <c r="M2022" s="531">
        <f>IF(J2022="",SUMIF(G:G,E2022,M:M),J2022*L2022)</f>
        <v>0</v>
      </c>
    </row>
    <row r="2023" spans="2:13" ht="28.5" outlineLevel="4">
      <c r="B2023" s="529"/>
      <c r="E2023" s="547"/>
      <c r="F2023" s="546"/>
      <c r="G2023" s="545" t="str">
        <f>E2022</f>
        <v>D8010.60</v>
      </c>
      <c r="H2023" s="544" t="s">
        <v>3019</v>
      </c>
      <c r="I2023" s="543" t="s">
        <v>3020</v>
      </c>
      <c r="J2023" s="552"/>
      <c r="K2023" s="552"/>
      <c r="L2023" s="551"/>
      <c r="M2023" s="540">
        <f>J2023*L2023</f>
        <v>0</v>
      </c>
    </row>
    <row r="2024" spans="2:13" ht="15.75" outlineLevel="3">
      <c r="B2024" s="529"/>
      <c r="E2024" s="538" t="s">
        <v>3021</v>
      </c>
      <c r="F2024" s="537" t="s">
        <v>3022</v>
      </c>
      <c r="G2024" s="536"/>
      <c r="H2024" s="535" t="s">
        <v>85</v>
      </c>
      <c r="I2024" s="534" t="s">
        <v>85</v>
      </c>
      <c r="J2024" s="533"/>
      <c r="K2024" s="533"/>
      <c r="L2024" s="532" t="str">
        <f>IF(J2024&lt;&gt;0,SUMIF(G:G,E2024,M:M)/J2024,"")</f>
        <v/>
      </c>
      <c r="M2024" s="531">
        <f>IF(J2024="",SUMIF(G:G,E2024,M:M),J2024*L2024)</f>
        <v>0</v>
      </c>
    </row>
    <row r="2025" spans="2:13" ht="28.5" outlineLevel="4">
      <c r="B2025" s="529"/>
      <c r="E2025" s="547"/>
      <c r="F2025" s="546"/>
      <c r="G2025" s="545" t="str">
        <f>E2024</f>
        <v>D8010.70</v>
      </c>
      <c r="H2025" s="544" t="s">
        <v>3023</v>
      </c>
      <c r="I2025" s="543" t="s">
        <v>3024</v>
      </c>
      <c r="J2025" s="552"/>
      <c r="K2025" s="552"/>
      <c r="L2025" s="551"/>
      <c r="M2025" s="540">
        <f>J2025*L2025</f>
        <v>0</v>
      </c>
    </row>
    <row r="2026" spans="2:13" ht="15.75" outlineLevel="3">
      <c r="B2026" s="529"/>
      <c r="E2026" s="538" t="s">
        <v>3025</v>
      </c>
      <c r="F2026" s="537" t="s">
        <v>3026</v>
      </c>
      <c r="G2026" s="536"/>
      <c r="H2026" s="535" t="s">
        <v>85</v>
      </c>
      <c r="I2026" s="534" t="s">
        <v>85</v>
      </c>
      <c r="J2026" s="533"/>
      <c r="K2026" s="533"/>
      <c r="L2026" s="532" t="str">
        <f>IF(J2026&lt;&gt;0,SUMIF(G:G,E2026,M:M)/J2026,"")</f>
        <v/>
      </c>
      <c r="M2026" s="531">
        <f>IF(J2026="",SUMIF(G:G,E2026,M:M),J2026*L2026)</f>
        <v>0</v>
      </c>
    </row>
    <row r="2027" spans="2:13" ht="28.5" outlineLevel="4">
      <c r="B2027" s="529"/>
      <c r="E2027" s="547"/>
      <c r="F2027" s="546"/>
      <c r="G2027" s="545" t="str">
        <f>E2026</f>
        <v>D8010.80</v>
      </c>
      <c r="H2027" s="544" t="s">
        <v>3027</v>
      </c>
      <c r="I2027" s="543" t="s">
        <v>3028</v>
      </c>
      <c r="J2027" s="552"/>
      <c r="K2027" s="552"/>
      <c r="L2027" s="551"/>
      <c r="M2027" s="540">
        <f>J2027*L2027</f>
        <v>0</v>
      </c>
    </row>
    <row r="2028" spans="2:13" ht="15.75" outlineLevel="3">
      <c r="B2028" s="529"/>
      <c r="E2028" s="538" t="s">
        <v>3029</v>
      </c>
      <c r="F2028" s="537" t="s">
        <v>3030</v>
      </c>
      <c r="G2028" s="536"/>
      <c r="H2028" s="535" t="s">
        <v>85</v>
      </c>
      <c r="I2028" s="534" t="s">
        <v>85</v>
      </c>
      <c r="J2028" s="533"/>
      <c r="K2028" s="533"/>
      <c r="L2028" s="532" t="str">
        <f>IF(J2028&lt;&gt;0,SUMIF(G:G,E2028,M:M)/J2028,"")</f>
        <v/>
      </c>
      <c r="M2028" s="531">
        <f>IF(J2028="",SUMIF(G:G,E2028,M:M),J2028*L2028)</f>
        <v>0</v>
      </c>
    </row>
    <row r="2029" spans="2:13" ht="28.5" outlineLevel="4">
      <c r="B2029" s="529"/>
      <c r="E2029" s="528"/>
      <c r="F2029" s="527"/>
      <c r="G2029" s="526" t="str">
        <f>E2028</f>
        <v>D8010.90</v>
      </c>
      <c r="H2029" s="530" t="s">
        <v>3031</v>
      </c>
      <c r="I2029" s="524" t="s">
        <v>3032</v>
      </c>
      <c r="J2029" s="571"/>
      <c r="K2029" s="571"/>
      <c r="L2029" s="570"/>
      <c r="M2029" s="521">
        <f t="shared" ref="M2029:M2034" si="203">J2029*L2029</f>
        <v>0</v>
      </c>
    </row>
    <row r="2030" spans="2:13" ht="15.75" outlineLevel="4">
      <c r="B2030" s="529"/>
      <c r="E2030" s="528"/>
      <c r="F2030" s="527"/>
      <c r="G2030" s="526" t="str">
        <f>G2029</f>
        <v>D8010.90</v>
      </c>
      <c r="H2030" s="525" t="s">
        <v>2986</v>
      </c>
      <c r="I2030" s="524" t="s">
        <v>3033</v>
      </c>
      <c r="J2030" s="571"/>
      <c r="K2030" s="571"/>
      <c r="L2030" s="570"/>
      <c r="M2030" s="521">
        <f t="shared" si="203"/>
        <v>0</v>
      </c>
    </row>
    <row r="2031" spans="2:13" ht="15.75" outlineLevel="4">
      <c r="B2031" s="529"/>
      <c r="E2031" s="528"/>
      <c r="F2031" s="527"/>
      <c r="G2031" s="526" t="str">
        <f>G2030</f>
        <v>D8010.90</v>
      </c>
      <c r="H2031" s="525" t="s">
        <v>2416</v>
      </c>
      <c r="I2031" s="524" t="s">
        <v>3034</v>
      </c>
      <c r="J2031" s="571"/>
      <c r="K2031" s="571"/>
      <c r="L2031" s="570"/>
      <c r="M2031" s="521">
        <f t="shared" si="203"/>
        <v>0</v>
      </c>
    </row>
    <row r="2032" spans="2:13" ht="15.75" outlineLevel="4">
      <c r="B2032" s="529"/>
      <c r="E2032" s="528"/>
      <c r="F2032" s="527"/>
      <c r="G2032" s="526" t="str">
        <f>G2031</f>
        <v>D8010.90</v>
      </c>
      <c r="H2032" s="525" t="s">
        <v>2799</v>
      </c>
      <c r="I2032" s="524" t="s">
        <v>3035</v>
      </c>
      <c r="J2032" s="571"/>
      <c r="K2032" s="571"/>
      <c r="L2032" s="570"/>
      <c r="M2032" s="521">
        <f t="shared" si="203"/>
        <v>0</v>
      </c>
    </row>
    <row r="2033" spans="2:13" ht="15.75" outlineLevel="4">
      <c r="B2033" s="529"/>
      <c r="E2033" s="528"/>
      <c r="F2033" s="527"/>
      <c r="G2033" s="526" t="str">
        <f>G2032</f>
        <v>D8010.90</v>
      </c>
      <c r="H2033" s="525" t="s">
        <v>1775</v>
      </c>
      <c r="I2033" s="524" t="s">
        <v>3036</v>
      </c>
      <c r="J2033" s="571"/>
      <c r="K2033" s="571"/>
      <c r="L2033" s="570"/>
      <c r="M2033" s="521">
        <f t="shared" si="203"/>
        <v>0</v>
      </c>
    </row>
    <row r="2034" spans="2:13" ht="15.75" outlineLevel="4">
      <c r="B2034" s="529"/>
      <c r="E2034" s="528"/>
      <c r="F2034" s="527"/>
      <c r="G2034" s="526" t="str">
        <f>G2033</f>
        <v>D8010.90</v>
      </c>
      <c r="H2034" s="525" t="s">
        <v>1777</v>
      </c>
      <c r="I2034" s="524" t="s">
        <v>3037</v>
      </c>
      <c r="J2034" s="571"/>
      <c r="K2034" s="571"/>
      <c r="L2034" s="570"/>
      <c r="M2034" s="521">
        <f t="shared" si="203"/>
        <v>0</v>
      </c>
    </row>
    <row r="2035" spans="2:13" s="504" customFormat="1" ht="23.25" customHeight="1">
      <c r="B2035" s="590" t="s">
        <v>40</v>
      </c>
      <c r="C2035" s="589" t="s">
        <v>3038</v>
      </c>
      <c r="D2035" s="589"/>
      <c r="E2035" s="589"/>
      <c r="F2035" s="589"/>
      <c r="G2035" s="588"/>
      <c r="H2035" s="587" t="s">
        <v>85</v>
      </c>
      <c r="I2035" s="586" t="s">
        <v>85</v>
      </c>
      <c r="J2035" s="585"/>
      <c r="K2035" s="585"/>
      <c r="L2035" s="584" t="str">
        <f>IF(J2035&lt;&gt;0,SUMIF(C:C,"E*",M:M)/J2035,"")</f>
        <v/>
      </c>
      <c r="M2035" s="583">
        <f>IF(J2035="",SUMIF(C:C,"E*",M:M),J2035*L2035)</f>
        <v>0</v>
      </c>
    </row>
    <row r="2036" spans="2:13" s="553" customFormat="1" ht="19.5" customHeight="1" outlineLevel="1">
      <c r="B2036" s="582"/>
      <c r="C2036" s="581" t="s">
        <v>3039</v>
      </c>
      <c r="D2036" s="581" t="s">
        <v>3040</v>
      </c>
      <c r="E2036" s="581"/>
      <c r="F2036" s="581"/>
      <c r="G2036" s="580"/>
      <c r="H2036" s="579" t="s">
        <v>85</v>
      </c>
      <c r="I2036" s="578" t="s">
        <v>85</v>
      </c>
      <c r="J2036" s="577"/>
      <c r="K2036" s="577"/>
      <c r="L2036" s="563" t="str">
        <f>IF(J2036&lt;&gt;0,SUMIF(D:D,"E10*",M:M)/J2036,"")</f>
        <v/>
      </c>
      <c r="M2036" s="562">
        <f>IF(J2036="",SUMIF(D:D,"E10*",M:M),J2036*L2036)</f>
        <v>0</v>
      </c>
    </row>
    <row r="2037" spans="2:13" s="553" customFormat="1" ht="17.25" customHeight="1" outlineLevel="2">
      <c r="B2037" s="561"/>
      <c r="C2037" s="560"/>
      <c r="D2037" s="560" t="s">
        <v>3041</v>
      </c>
      <c r="E2037" s="560" t="s">
        <v>3042</v>
      </c>
      <c r="F2037" s="560"/>
      <c r="G2037" s="559"/>
      <c r="H2037" s="558" t="s">
        <v>85</v>
      </c>
      <c r="I2037" s="557" t="s">
        <v>3043</v>
      </c>
      <c r="J2037" s="556"/>
      <c r="K2037" s="556"/>
      <c r="L2037" s="555" t="str">
        <f>IF(J2037&lt;&gt;0,SUMIF(E:E,"E1010*",M:M)/J2037,"")</f>
        <v/>
      </c>
      <c r="M2037" s="554">
        <f>IF(J2037="",SUMIF(E:E,"E1010*",M:M),L2037*J2037)</f>
        <v>0</v>
      </c>
    </row>
    <row r="2038" spans="2:13" ht="15.75" outlineLevel="3">
      <c r="B2038" s="529"/>
      <c r="E2038" s="538" t="s">
        <v>3044</v>
      </c>
      <c r="F2038" s="537" t="s">
        <v>3045</v>
      </c>
      <c r="G2038" s="536"/>
      <c r="H2038" s="535" t="s">
        <v>85</v>
      </c>
      <c r="I2038" s="534" t="s">
        <v>85</v>
      </c>
      <c r="J2038" s="533"/>
      <c r="K2038" s="533"/>
      <c r="L2038" s="532" t="str">
        <f>IF(J2038&lt;&gt;0,SUMIF(G:G,E2038,M:M)/J2038,"")</f>
        <v/>
      </c>
      <c r="M2038" s="531">
        <f>IF(J2038="",SUMIF(G:G,E2038,M:M),J2038*L2038)</f>
        <v>0</v>
      </c>
    </row>
    <row r="2039" spans="2:13" ht="15.75" outlineLevel="4">
      <c r="B2039" s="529"/>
      <c r="E2039" s="547"/>
      <c r="F2039" s="546"/>
      <c r="G2039" s="545" t="str">
        <f>E2038</f>
        <v xml:space="preserve">E1010.10 </v>
      </c>
      <c r="H2039" s="544" t="s">
        <v>3046</v>
      </c>
      <c r="I2039" s="543" t="s">
        <v>3047</v>
      </c>
      <c r="J2039" s="552"/>
      <c r="K2039" s="552"/>
      <c r="L2039" s="551"/>
      <c r="M2039" s="540">
        <f>J2039*L2039</f>
        <v>0</v>
      </c>
    </row>
    <row r="2040" spans="2:13" ht="15.75" outlineLevel="4">
      <c r="B2040" s="529"/>
      <c r="E2040" s="547"/>
      <c r="F2040" s="546"/>
      <c r="G2040" s="545" t="str">
        <f>G2039</f>
        <v xml:space="preserve">E1010.10 </v>
      </c>
      <c r="H2040" s="544" t="s">
        <v>3048</v>
      </c>
      <c r="I2040" s="543" t="s">
        <v>3049</v>
      </c>
      <c r="J2040" s="552"/>
      <c r="K2040" s="552"/>
      <c r="L2040" s="551"/>
      <c r="M2040" s="540">
        <f>J2040*L2040</f>
        <v>0</v>
      </c>
    </row>
    <row r="2041" spans="2:13" ht="15.75" outlineLevel="4">
      <c r="B2041" s="529"/>
      <c r="E2041" s="547"/>
      <c r="F2041" s="546"/>
      <c r="G2041" s="545" t="str">
        <f>G2040</f>
        <v xml:space="preserve">E1010.10 </v>
      </c>
      <c r="H2041" s="544" t="s">
        <v>3050</v>
      </c>
      <c r="I2041" s="543" t="s">
        <v>3051</v>
      </c>
      <c r="J2041" s="552"/>
      <c r="K2041" s="552"/>
      <c r="L2041" s="551"/>
      <c r="M2041" s="540">
        <f>J2041*L2041</f>
        <v>0</v>
      </c>
    </row>
    <row r="2042" spans="2:13" ht="15.75" outlineLevel="4">
      <c r="B2042" s="529"/>
      <c r="E2042" s="547"/>
      <c r="F2042" s="546"/>
      <c r="G2042" s="545" t="str">
        <f>G2041</f>
        <v xml:space="preserve">E1010.10 </v>
      </c>
      <c r="H2042" s="544" t="s">
        <v>3052</v>
      </c>
      <c r="I2042" s="543" t="s">
        <v>3053</v>
      </c>
      <c r="J2042" s="552"/>
      <c r="K2042" s="552"/>
      <c r="L2042" s="551"/>
      <c r="M2042" s="540">
        <f>J2042*L2042</f>
        <v>0</v>
      </c>
    </row>
    <row r="2043" spans="2:13" ht="15.75" outlineLevel="3">
      <c r="B2043" s="529"/>
      <c r="E2043" s="538" t="s">
        <v>3054</v>
      </c>
      <c r="F2043" s="537" t="s">
        <v>3055</v>
      </c>
      <c r="G2043" s="536"/>
      <c r="H2043" s="535" t="s">
        <v>85</v>
      </c>
      <c r="I2043" s="534" t="s">
        <v>85</v>
      </c>
      <c r="J2043" s="533"/>
      <c r="K2043" s="533"/>
      <c r="L2043" s="532" t="str">
        <f>IF(J2043&lt;&gt;0,SUMIF(G:G,E2043,M:M)/J2043,"")</f>
        <v/>
      </c>
      <c r="M2043" s="531">
        <f>IF(J2043="",SUMIF(G:G,E2043,M:M),J2043*L2043)</f>
        <v>0</v>
      </c>
    </row>
    <row r="2044" spans="2:13" ht="15.75" outlineLevel="4">
      <c r="B2044" s="529"/>
      <c r="E2044" s="547"/>
      <c r="F2044" s="546"/>
      <c r="G2044" s="545" t="str">
        <f>E2043</f>
        <v xml:space="preserve">E1010.30 </v>
      </c>
      <c r="H2044" s="544" t="s">
        <v>3056</v>
      </c>
      <c r="I2044" s="543" t="s">
        <v>3057</v>
      </c>
      <c r="J2044" s="552"/>
      <c r="K2044" s="552"/>
      <c r="L2044" s="551"/>
      <c r="M2044" s="540">
        <f t="shared" ref="M2044:M2049" si="204">J2044*L2044</f>
        <v>0</v>
      </c>
    </row>
    <row r="2045" spans="2:13" ht="28.5" outlineLevel="4">
      <c r="B2045" s="529"/>
      <c r="E2045" s="547"/>
      <c r="F2045" s="546"/>
      <c r="G2045" s="545" t="str">
        <f>G2044</f>
        <v xml:space="preserve">E1010.30 </v>
      </c>
      <c r="H2045" s="544" t="s">
        <v>3058</v>
      </c>
      <c r="I2045" s="543" t="s">
        <v>3059</v>
      </c>
      <c r="J2045" s="552"/>
      <c r="K2045" s="552"/>
      <c r="L2045" s="551"/>
      <c r="M2045" s="540">
        <f t="shared" si="204"/>
        <v>0</v>
      </c>
    </row>
    <row r="2046" spans="2:13" ht="15.75" outlineLevel="4">
      <c r="B2046" s="529"/>
      <c r="E2046" s="547"/>
      <c r="F2046" s="546"/>
      <c r="G2046" s="545" t="str">
        <f>G2045</f>
        <v xml:space="preserve">E1010.30 </v>
      </c>
      <c r="H2046" s="544" t="s">
        <v>3060</v>
      </c>
      <c r="I2046" s="543" t="s">
        <v>3061</v>
      </c>
      <c r="J2046" s="552"/>
      <c r="K2046" s="552"/>
      <c r="L2046" s="551"/>
      <c r="M2046" s="540">
        <f t="shared" si="204"/>
        <v>0</v>
      </c>
    </row>
    <row r="2047" spans="2:13" ht="15.75" outlineLevel="4">
      <c r="B2047" s="529"/>
      <c r="E2047" s="547"/>
      <c r="F2047" s="546"/>
      <c r="G2047" s="545" t="str">
        <f>G2046</f>
        <v xml:space="preserve">E1010.30 </v>
      </c>
      <c r="H2047" s="544" t="s">
        <v>3062</v>
      </c>
      <c r="I2047" s="543" t="s">
        <v>3063</v>
      </c>
      <c r="J2047" s="552"/>
      <c r="K2047" s="552"/>
      <c r="L2047" s="551"/>
      <c r="M2047" s="540">
        <f t="shared" si="204"/>
        <v>0</v>
      </c>
    </row>
    <row r="2048" spans="2:13" ht="28.5" outlineLevel="4">
      <c r="B2048" s="529"/>
      <c r="E2048" s="547"/>
      <c r="F2048" s="546"/>
      <c r="G2048" s="545" t="str">
        <f>G2047</f>
        <v xml:space="preserve">E1010.30 </v>
      </c>
      <c r="H2048" s="544" t="s">
        <v>3064</v>
      </c>
      <c r="I2048" s="543" t="s">
        <v>3065</v>
      </c>
      <c r="J2048" s="552"/>
      <c r="K2048" s="552"/>
      <c r="L2048" s="551"/>
      <c r="M2048" s="540">
        <f t="shared" si="204"/>
        <v>0</v>
      </c>
    </row>
    <row r="2049" spans="2:13" ht="15.75" outlineLevel="4">
      <c r="B2049" s="529"/>
      <c r="E2049" s="547"/>
      <c r="F2049" s="546"/>
      <c r="G2049" s="545" t="str">
        <f>G2048</f>
        <v xml:space="preserve">E1010.30 </v>
      </c>
      <c r="H2049" s="544" t="s">
        <v>3066</v>
      </c>
      <c r="I2049" s="543" t="s">
        <v>3067</v>
      </c>
      <c r="J2049" s="552"/>
      <c r="K2049" s="552"/>
      <c r="L2049" s="551"/>
      <c r="M2049" s="540">
        <f t="shared" si="204"/>
        <v>0</v>
      </c>
    </row>
    <row r="2050" spans="2:13" ht="15.75" outlineLevel="3">
      <c r="B2050" s="529"/>
      <c r="E2050" s="538" t="s">
        <v>3068</v>
      </c>
      <c r="F2050" s="537" t="s">
        <v>3069</v>
      </c>
      <c r="G2050" s="536"/>
      <c r="H2050" s="535" t="s">
        <v>85</v>
      </c>
      <c r="I2050" s="534" t="s">
        <v>85</v>
      </c>
      <c r="J2050" s="533"/>
      <c r="K2050" s="533"/>
      <c r="L2050" s="532" t="str">
        <f>IF(J2050&lt;&gt;0,SUMIF(G:G,E2050,M:M)/J2050,"")</f>
        <v/>
      </c>
      <c r="M2050" s="531">
        <f>IF(J2050="",SUMIF(G:G,E2050,M:M),J2050*L2050)</f>
        <v>0</v>
      </c>
    </row>
    <row r="2051" spans="2:13" ht="15.75" outlineLevel="4">
      <c r="B2051" s="529"/>
      <c r="E2051" s="547"/>
      <c r="F2051" s="546"/>
      <c r="G2051" s="545" t="str">
        <f>E2050</f>
        <v>E1010.50</v>
      </c>
      <c r="H2051" s="544" t="s">
        <v>3070</v>
      </c>
      <c r="I2051" s="543" t="s">
        <v>3071</v>
      </c>
      <c r="J2051" s="552"/>
      <c r="K2051" s="552"/>
      <c r="L2051" s="551"/>
      <c r="M2051" s="540">
        <f t="shared" ref="M2051:M2056" si="205">J2051*L2051</f>
        <v>0</v>
      </c>
    </row>
    <row r="2052" spans="2:13" ht="15.75" outlineLevel="4">
      <c r="B2052" s="529"/>
      <c r="E2052" s="547"/>
      <c r="F2052" s="546"/>
      <c r="G2052" s="545" t="str">
        <f>G2051</f>
        <v>E1010.50</v>
      </c>
      <c r="H2052" s="544" t="s">
        <v>3072</v>
      </c>
      <c r="I2052" s="543" t="s">
        <v>3073</v>
      </c>
      <c r="J2052" s="552"/>
      <c r="K2052" s="552"/>
      <c r="L2052" s="551"/>
      <c r="M2052" s="540">
        <f t="shared" si="205"/>
        <v>0</v>
      </c>
    </row>
    <row r="2053" spans="2:13" ht="15.75" outlineLevel="4">
      <c r="B2053" s="529"/>
      <c r="E2053" s="547"/>
      <c r="F2053" s="546"/>
      <c r="G2053" s="545" t="str">
        <f>G2052</f>
        <v>E1010.50</v>
      </c>
      <c r="H2053" s="544" t="s">
        <v>3074</v>
      </c>
      <c r="I2053" s="543" t="s">
        <v>3075</v>
      </c>
      <c r="J2053" s="552"/>
      <c r="K2053" s="552"/>
      <c r="L2053" s="551"/>
      <c r="M2053" s="540">
        <f t="shared" si="205"/>
        <v>0</v>
      </c>
    </row>
    <row r="2054" spans="2:13" ht="15.75" outlineLevel="4">
      <c r="B2054" s="529"/>
      <c r="E2054" s="547"/>
      <c r="F2054" s="546"/>
      <c r="G2054" s="545" t="str">
        <f>G2053</f>
        <v>E1010.50</v>
      </c>
      <c r="H2054" s="544" t="s">
        <v>3076</v>
      </c>
      <c r="I2054" s="543" t="s">
        <v>3077</v>
      </c>
      <c r="J2054" s="552"/>
      <c r="K2054" s="552"/>
      <c r="L2054" s="551"/>
      <c r="M2054" s="540">
        <f t="shared" si="205"/>
        <v>0</v>
      </c>
    </row>
    <row r="2055" spans="2:13" ht="15.75" outlineLevel="4">
      <c r="B2055" s="529"/>
      <c r="E2055" s="547"/>
      <c r="F2055" s="546"/>
      <c r="G2055" s="545" t="str">
        <f>G2054</f>
        <v>E1010.50</v>
      </c>
      <c r="H2055" s="544" t="s">
        <v>3078</v>
      </c>
      <c r="I2055" s="543" t="s">
        <v>3079</v>
      </c>
      <c r="J2055" s="552"/>
      <c r="K2055" s="552"/>
      <c r="L2055" s="551"/>
      <c r="M2055" s="540">
        <f t="shared" si="205"/>
        <v>0</v>
      </c>
    </row>
    <row r="2056" spans="2:13" ht="15.75" outlineLevel="4">
      <c r="B2056" s="529"/>
      <c r="E2056" s="547"/>
      <c r="F2056" s="546"/>
      <c r="G2056" s="545" t="str">
        <f>G2055</f>
        <v>E1010.50</v>
      </c>
      <c r="H2056" s="544" t="s">
        <v>3080</v>
      </c>
      <c r="I2056" s="543" t="s">
        <v>3081</v>
      </c>
      <c r="J2056" s="552"/>
      <c r="K2056" s="552"/>
      <c r="L2056" s="551"/>
      <c r="M2056" s="540">
        <f t="shared" si="205"/>
        <v>0</v>
      </c>
    </row>
    <row r="2057" spans="2:13" ht="15.75" outlineLevel="3">
      <c r="B2057" s="529"/>
      <c r="E2057" s="538" t="s">
        <v>3082</v>
      </c>
      <c r="F2057" s="537" t="s">
        <v>3083</v>
      </c>
      <c r="G2057" s="536"/>
      <c r="H2057" s="535" t="s">
        <v>85</v>
      </c>
      <c r="I2057" s="534" t="s">
        <v>85</v>
      </c>
      <c r="J2057" s="533"/>
      <c r="K2057" s="533"/>
      <c r="L2057" s="532" t="str">
        <f>IF(J2057&lt;&gt;0,SUMIF(G:G,E2057,M:M)/J2057,"")</f>
        <v/>
      </c>
      <c r="M2057" s="531">
        <f>IF(J2057="",SUMIF(G:G,E2057,M:M),J2057*L2057)</f>
        <v>0</v>
      </c>
    </row>
    <row r="2058" spans="2:13" ht="15.75" outlineLevel="4">
      <c r="B2058" s="529"/>
      <c r="E2058" s="528"/>
      <c r="F2058" s="527"/>
      <c r="G2058" s="526" t="str">
        <f>E2057</f>
        <v>E1010.70</v>
      </c>
      <c r="H2058" s="530" t="s">
        <v>3084</v>
      </c>
      <c r="I2058" s="524" t="s">
        <v>3085</v>
      </c>
      <c r="J2058" s="571"/>
      <c r="K2058" s="571"/>
      <c r="L2058" s="570"/>
      <c r="M2058" s="521">
        <f t="shared" ref="M2058:M2063" si="206">J2058*L2058</f>
        <v>0</v>
      </c>
    </row>
    <row r="2059" spans="2:13" ht="15.75" outlineLevel="4">
      <c r="B2059" s="529"/>
      <c r="E2059" s="528"/>
      <c r="F2059" s="527"/>
      <c r="G2059" s="526" t="str">
        <f>G2058</f>
        <v>E1010.70</v>
      </c>
      <c r="H2059" s="530" t="s">
        <v>3086</v>
      </c>
      <c r="I2059" s="524" t="s">
        <v>3087</v>
      </c>
      <c r="J2059" s="571"/>
      <c r="K2059" s="571"/>
      <c r="L2059" s="570"/>
      <c r="M2059" s="521">
        <f t="shared" si="206"/>
        <v>0</v>
      </c>
    </row>
    <row r="2060" spans="2:13" ht="15.75" outlineLevel="4">
      <c r="B2060" s="529"/>
      <c r="E2060" s="528"/>
      <c r="F2060" s="527"/>
      <c r="G2060" s="526" t="str">
        <f>G2059</f>
        <v>E1010.70</v>
      </c>
      <c r="H2060" s="530" t="s">
        <v>3088</v>
      </c>
      <c r="I2060" s="524" t="s">
        <v>3089</v>
      </c>
      <c r="J2060" s="571"/>
      <c r="K2060" s="571"/>
      <c r="L2060" s="570"/>
      <c r="M2060" s="521">
        <f t="shared" si="206"/>
        <v>0</v>
      </c>
    </row>
    <row r="2061" spans="2:13" ht="28.5" outlineLevel="4">
      <c r="B2061" s="529"/>
      <c r="E2061" s="528"/>
      <c r="F2061" s="527"/>
      <c r="G2061" s="526" t="str">
        <f>G2060</f>
        <v>E1010.70</v>
      </c>
      <c r="H2061" s="530" t="s">
        <v>3090</v>
      </c>
      <c r="I2061" s="524" t="s">
        <v>3091</v>
      </c>
      <c r="J2061" s="571"/>
      <c r="K2061" s="571"/>
      <c r="L2061" s="570"/>
      <c r="M2061" s="521">
        <f t="shared" si="206"/>
        <v>0</v>
      </c>
    </row>
    <row r="2062" spans="2:13" ht="27.75" customHeight="1" outlineLevel="4">
      <c r="B2062" s="529"/>
      <c r="E2062" s="528"/>
      <c r="F2062" s="527"/>
      <c r="G2062" s="526" t="str">
        <f>G2061</f>
        <v>E1010.70</v>
      </c>
      <c r="H2062" s="530" t="s">
        <v>3092</v>
      </c>
      <c r="I2062" s="524" t="s">
        <v>3093</v>
      </c>
      <c r="J2062" s="571"/>
      <c r="K2062" s="571"/>
      <c r="L2062" s="570"/>
      <c r="M2062" s="521">
        <f t="shared" si="206"/>
        <v>0</v>
      </c>
    </row>
    <row r="2063" spans="2:13" ht="15.75" outlineLevel="4">
      <c r="B2063" s="529"/>
      <c r="E2063" s="528"/>
      <c r="F2063" s="527"/>
      <c r="G2063" s="526" t="str">
        <f>G2062</f>
        <v>E1010.70</v>
      </c>
      <c r="H2063" s="530" t="s">
        <v>3094</v>
      </c>
      <c r="I2063" s="524" t="s">
        <v>3095</v>
      </c>
      <c r="J2063" s="571"/>
      <c r="K2063" s="571"/>
      <c r="L2063" s="570"/>
      <c r="M2063" s="521">
        <f t="shared" si="206"/>
        <v>0</v>
      </c>
    </row>
    <row r="2064" spans="2:13" s="553" customFormat="1" ht="17.25" customHeight="1" outlineLevel="2">
      <c r="B2064" s="561"/>
      <c r="C2064" s="560"/>
      <c r="D2064" s="560" t="s">
        <v>3096</v>
      </c>
      <c r="E2064" s="560" t="s">
        <v>3097</v>
      </c>
      <c r="F2064" s="560"/>
      <c r="G2064" s="559"/>
      <c r="H2064" s="558" t="s">
        <v>85</v>
      </c>
      <c r="I2064" s="557" t="s">
        <v>3098</v>
      </c>
      <c r="J2064" s="556"/>
      <c r="K2064" s="556"/>
      <c r="L2064" s="555" t="str">
        <f>IF(J2064&lt;&gt;0,SUMIF(E:E,"E1030*",M:M)/J2064,"")</f>
        <v/>
      </c>
      <c r="M2064" s="554">
        <f>IF(J2064="",SUMIF(E:E,"E1030*",M:M),L2064*J2064)</f>
        <v>0</v>
      </c>
    </row>
    <row r="2065" spans="2:13" ht="15.75" outlineLevel="3">
      <c r="B2065" s="529"/>
      <c r="E2065" s="538" t="s">
        <v>3099</v>
      </c>
      <c r="F2065" s="537" t="s">
        <v>3100</v>
      </c>
      <c r="G2065" s="536"/>
      <c r="H2065" s="535" t="s">
        <v>85</v>
      </c>
      <c r="I2065" s="534" t="s">
        <v>85</v>
      </c>
      <c r="J2065" s="533"/>
      <c r="K2065" s="533"/>
      <c r="L2065" s="532" t="str">
        <f>IF(J2065&lt;&gt;0,SUMIF(G:G,E2065,M:M)/J2065,"")</f>
        <v/>
      </c>
      <c r="M2065" s="531">
        <f>IF(J2065="",SUMIF(G:G,E2065,M:M),J2065*L2065)</f>
        <v>0</v>
      </c>
    </row>
    <row r="2066" spans="2:13" ht="15.75" outlineLevel="4">
      <c r="B2066" s="529"/>
      <c r="E2066" s="547"/>
      <c r="F2066" s="546"/>
      <c r="G2066" s="545" t="str">
        <f>E2065</f>
        <v xml:space="preserve">E1030.10 </v>
      </c>
      <c r="H2066" s="544" t="s">
        <v>3101</v>
      </c>
      <c r="I2066" s="543" t="s">
        <v>3102</v>
      </c>
      <c r="J2066" s="552"/>
      <c r="K2066" s="552"/>
      <c r="L2066" s="551"/>
      <c r="M2066" s="540">
        <f t="shared" ref="M2066:M2071" si="207">J2066*L2066</f>
        <v>0</v>
      </c>
    </row>
    <row r="2067" spans="2:13" ht="28.5" outlineLevel="4">
      <c r="B2067" s="529"/>
      <c r="E2067" s="547"/>
      <c r="F2067" s="546"/>
      <c r="G2067" s="545" t="str">
        <f>G2066</f>
        <v xml:space="preserve">E1030.10 </v>
      </c>
      <c r="H2067" s="544" t="s">
        <v>3103</v>
      </c>
      <c r="I2067" s="543" t="s">
        <v>3104</v>
      </c>
      <c r="J2067" s="552"/>
      <c r="K2067" s="552"/>
      <c r="L2067" s="551"/>
      <c r="M2067" s="540">
        <f t="shared" si="207"/>
        <v>0</v>
      </c>
    </row>
    <row r="2068" spans="2:13" ht="15.75" outlineLevel="4">
      <c r="B2068" s="529"/>
      <c r="E2068" s="547"/>
      <c r="F2068" s="546"/>
      <c r="G2068" s="545" t="str">
        <f>G2067</f>
        <v xml:space="preserve">E1030.10 </v>
      </c>
      <c r="H2068" s="544" t="s">
        <v>3105</v>
      </c>
      <c r="I2068" s="543" t="s">
        <v>3106</v>
      </c>
      <c r="J2068" s="552"/>
      <c r="K2068" s="552"/>
      <c r="L2068" s="551"/>
      <c r="M2068" s="540">
        <f t="shared" si="207"/>
        <v>0</v>
      </c>
    </row>
    <row r="2069" spans="2:13" ht="15.75" outlineLevel="4">
      <c r="B2069" s="529"/>
      <c r="E2069" s="547"/>
      <c r="F2069" s="546"/>
      <c r="G2069" s="545" t="str">
        <f>G2068</f>
        <v xml:space="preserve">E1030.10 </v>
      </c>
      <c r="H2069" s="544" t="s">
        <v>3107</v>
      </c>
      <c r="I2069" s="543" t="s">
        <v>3108</v>
      </c>
      <c r="J2069" s="552"/>
      <c r="K2069" s="552"/>
      <c r="L2069" s="551"/>
      <c r="M2069" s="540">
        <f t="shared" si="207"/>
        <v>0</v>
      </c>
    </row>
    <row r="2070" spans="2:13" ht="15.75" outlineLevel="4">
      <c r="B2070" s="529"/>
      <c r="E2070" s="547"/>
      <c r="F2070" s="546"/>
      <c r="G2070" s="545" t="str">
        <f>G2069</f>
        <v xml:space="preserve">E1030.10 </v>
      </c>
      <c r="H2070" s="544" t="s">
        <v>3109</v>
      </c>
      <c r="I2070" s="543" t="s">
        <v>3110</v>
      </c>
      <c r="J2070" s="552"/>
      <c r="K2070" s="552"/>
      <c r="L2070" s="551"/>
      <c r="M2070" s="540">
        <f t="shared" si="207"/>
        <v>0</v>
      </c>
    </row>
    <row r="2071" spans="2:13" ht="15.75" outlineLevel="4">
      <c r="B2071" s="529"/>
      <c r="E2071" s="547"/>
      <c r="F2071" s="546"/>
      <c r="G2071" s="545" t="str">
        <f>G2070</f>
        <v xml:space="preserve">E1030.10 </v>
      </c>
      <c r="H2071" s="544" t="s">
        <v>3111</v>
      </c>
      <c r="I2071" s="543" t="s">
        <v>3112</v>
      </c>
      <c r="J2071" s="552"/>
      <c r="K2071" s="552"/>
      <c r="L2071" s="551"/>
      <c r="M2071" s="540">
        <f t="shared" si="207"/>
        <v>0</v>
      </c>
    </row>
    <row r="2072" spans="2:13" ht="15.75" outlineLevel="3">
      <c r="B2072" s="529"/>
      <c r="E2072" s="538" t="s">
        <v>3113</v>
      </c>
      <c r="F2072" s="537" t="s">
        <v>3114</v>
      </c>
      <c r="G2072" s="536"/>
      <c r="H2072" s="535" t="s">
        <v>85</v>
      </c>
      <c r="I2072" s="534" t="s">
        <v>85</v>
      </c>
      <c r="J2072" s="533"/>
      <c r="K2072" s="533"/>
      <c r="L2072" s="532" t="str">
        <f>IF(J2072&lt;&gt;0,SUMIF(G:G,E2072,M:M)/J2072,"")</f>
        <v/>
      </c>
      <c r="M2072" s="531">
        <f>IF(J2072="",SUMIF(G:G,E2072,M:M),J2072*L2072)</f>
        <v>0</v>
      </c>
    </row>
    <row r="2073" spans="2:13" ht="15.75" outlineLevel="4">
      <c r="B2073" s="529"/>
      <c r="E2073" s="547"/>
      <c r="F2073" s="546"/>
      <c r="G2073" s="545" t="str">
        <f>E2072</f>
        <v xml:space="preserve">E1030.20 </v>
      </c>
      <c r="H2073" s="544" t="s">
        <v>3115</v>
      </c>
      <c r="I2073" s="543" t="s">
        <v>3116</v>
      </c>
      <c r="J2073" s="552"/>
      <c r="K2073" s="552"/>
      <c r="L2073" s="551"/>
      <c r="M2073" s="540">
        <f>J2073*L2073</f>
        <v>0</v>
      </c>
    </row>
    <row r="2074" spans="2:13" ht="15.75" outlineLevel="4">
      <c r="B2074" s="529"/>
      <c r="E2074" s="547"/>
      <c r="F2074" s="546"/>
      <c r="G2074" s="545" t="str">
        <f>G2073</f>
        <v xml:space="preserve">E1030.20 </v>
      </c>
      <c r="H2074" s="544" t="s">
        <v>3117</v>
      </c>
      <c r="I2074" s="543" t="s">
        <v>3118</v>
      </c>
      <c r="J2074" s="552"/>
      <c r="K2074" s="552"/>
      <c r="L2074" s="551"/>
      <c r="M2074" s="540">
        <f>J2074*L2074</f>
        <v>0</v>
      </c>
    </row>
    <row r="2075" spans="2:13" ht="15.75" outlineLevel="4">
      <c r="B2075" s="529"/>
      <c r="E2075" s="547"/>
      <c r="F2075" s="546"/>
      <c r="G2075" s="545" t="str">
        <f>G2074</f>
        <v xml:space="preserve">E1030.20 </v>
      </c>
      <c r="H2075" s="544" t="s">
        <v>3119</v>
      </c>
      <c r="I2075" s="543" t="s">
        <v>3120</v>
      </c>
      <c r="J2075" s="552"/>
      <c r="K2075" s="552"/>
      <c r="L2075" s="551"/>
      <c r="M2075" s="540">
        <f>J2075*L2075</f>
        <v>0</v>
      </c>
    </row>
    <row r="2076" spans="2:13" ht="15.75" outlineLevel="4">
      <c r="B2076" s="529"/>
      <c r="E2076" s="547"/>
      <c r="F2076" s="546"/>
      <c r="G2076" s="545" t="str">
        <f>G2075</f>
        <v xml:space="preserve">E1030.20 </v>
      </c>
      <c r="H2076" s="544" t="s">
        <v>3121</v>
      </c>
      <c r="I2076" s="543" t="s">
        <v>3122</v>
      </c>
      <c r="J2076" s="552"/>
      <c r="K2076" s="552"/>
      <c r="L2076" s="551"/>
      <c r="M2076" s="540">
        <f>J2076*L2076</f>
        <v>0</v>
      </c>
    </row>
    <row r="2077" spans="2:13" ht="15.75" outlineLevel="3">
      <c r="B2077" s="529"/>
      <c r="E2077" s="538" t="s">
        <v>3123</v>
      </c>
      <c r="F2077" s="537" t="s">
        <v>3124</v>
      </c>
      <c r="G2077" s="536"/>
      <c r="H2077" s="535" t="s">
        <v>85</v>
      </c>
      <c r="I2077" s="534" t="s">
        <v>85</v>
      </c>
      <c r="J2077" s="533"/>
      <c r="K2077" s="533"/>
      <c r="L2077" s="532" t="str">
        <f>IF(J2077&lt;&gt;0,SUMIF(G:G,E2077,M:M)/J2077,"")</f>
        <v/>
      </c>
      <c r="M2077" s="531">
        <f>IF(J2077="",SUMIF(G:G,E2077,M:M),J2077*L2077)</f>
        <v>0</v>
      </c>
    </row>
    <row r="2078" spans="2:13" ht="15.75" outlineLevel="4">
      <c r="B2078" s="529"/>
      <c r="E2078" s="547"/>
      <c r="F2078" s="546"/>
      <c r="G2078" s="545" t="str">
        <f>E2077</f>
        <v xml:space="preserve">E1030.25 </v>
      </c>
      <c r="H2078" s="544" t="s">
        <v>3125</v>
      </c>
      <c r="I2078" s="543" t="s">
        <v>3126</v>
      </c>
      <c r="J2078" s="552"/>
      <c r="K2078" s="552"/>
      <c r="L2078" s="551"/>
      <c r="M2078" s="540">
        <f t="shared" ref="M2078:M2083" si="208">J2078*L2078</f>
        <v>0</v>
      </c>
    </row>
    <row r="2079" spans="2:13" ht="15.75" outlineLevel="4">
      <c r="B2079" s="529"/>
      <c r="E2079" s="547"/>
      <c r="F2079" s="546"/>
      <c r="G2079" s="545" t="str">
        <f>G2078</f>
        <v xml:space="preserve">E1030.25 </v>
      </c>
      <c r="H2079" s="544" t="s">
        <v>3127</v>
      </c>
      <c r="I2079" s="543" t="s">
        <v>3128</v>
      </c>
      <c r="J2079" s="552"/>
      <c r="K2079" s="552"/>
      <c r="L2079" s="551"/>
      <c r="M2079" s="540">
        <f t="shared" si="208"/>
        <v>0</v>
      </c>
    </row>
    <row r="2080" spans="2:13" ht="15.75" outlineLevel="4">
      <c r="B2080" s="529"/>
      <c r="E2080" s="547"/>
      <c r="F2080" s="546"/>
      <c r="G2080" s="545" t="str">
        <f>G2079</f>
        <v xml:space="preserve">E1030.25 </v>
      </c>
      <c r="H2080" s="544" t="s">
        <v>3129</v>
      </c>
      <c r="I2080" s="543" t="s">
        <v>3130</v>
      </c>
      <c r="J2080" s="552"/>
      <c r="K2080" s="552"/>
      <c r="L2080" s="551"/>
      <c r="M2080" s="540">
        <f t="shared" si="208"/>
        <v>0</v>
      </c>
    </row>
    <row r="2081" spans="2:13" ht="15.75" outlineLevel="4">
      <c r="B2081" s="529"/>
      <c r="E2081" s="547"/>
      <c r="F2081" s="546"/>
      <c r="G2081" s="545" t="str">
        <f>G2080</f>
        <v xml:space="preserve">E1030.25 </v>
      </c>
      <c r="H2081" s="544" t="s">
        <v>3131</v>
      </c>
      <c r="I2081" s="543" t="s">
        <v>3132</v>
      </c>
      <c r="J2081" s="552"/>
      <c r="K2081" s="552"/>
      <c r="L2081" s="551"/>
      <c r="M2081" s="540">
        <f t="shared" si="208"/>
        <v>0</v>
      </c>
    </row>
    <row r="2082" spans="2:13" ht="15.75" outlineLevel="4">
      <c r="B2082" s="529"/>
      <c r="E2082" s="547"/>
      <c r="F2082" s="546"/>
      <c r="G2082" s="545" t="str">
        <f>G2081</f>
        <v xml:space="preserve">E1030.25 </v>
      </c>
      <c r="H2082" s="544" t="s">
        <v>3133</v>
      </c>
      <c r="I2082" s="543" t="s">
        <v>3134</v>
      </c>
      <c r="J2082" s="552"/>
      <c r="K2082" s="552"/>
      <c r="L2082" s="551"/>
      <c r="M2082" s="540">
        <f t="shared" si="208"/>
        <v>0</v>
      </c>
    </row>
    <row r="2083" spans="2:13" ht="15.75" outlineLevel="4">
      <c r="B2083" s="529"/>
      <c r="E2083" s="547"/>
      <c r="F2083" s="546"/>
      <c r="G2083" s="545" t="str">
        <f>G2082</f>
        <v xml:space="preserve">E1030.25 </v>
      </c>
      <c r="H2083" s="544" t="s">
        <v>3135</v>
      </c>
      <c r="I2083" s="543" t="s">
        <v>3136</v>
      </c>
      <c r="J2083" s="552"/>
      <c r="K2083" s="552"/>
      <c r="L2083" s="551"/>
      <c r="M2083" s="540">
        <f t="shared" si="208"/>
        <v>0</v>
      </c>
    </row>
    <row r="2084" spans="2:13" ht="15.75" outlineLevel="3">
      <c r="B2084" s="529"/>
      <c r="E2084" s="538" t="s">
        <v>3137</v>
      </c>
      <c r="F2084" s="537" t="s">
        <v>3138</v>
      </c>
      <c r="G2084" s="536"/>
      <c r="H2084" s="535" t="s">
        <v>85</v>
      </c>
      <c r="I2084" s="534" t="s">
        <v>85</v>
      </c>
      <c r="J2084" s="533"/>
      <c r="K2084" s="533"/>
      <c r="L2084" s="532" t="str">
        <f>IF(J2084&lt;&gt;0,SUMIF(G:G,E2084,M:M)/J2084,"")</f>
        <v/>
      </c>
      <c r="M2084" s="531">
        <f>IF(J2084="",SUMIF(G:G,E2084,M:M),J2084*L2084)</f>
        <v>0</v>
      </c>
    </row>
    <row r="2085" spans="2:13" ht="15.75" outlineLevel="4">
      <c r="B2085" s="529"/>
      <c r="E2085" s="547"/>
      <c r="F2085" s="546"/>
      <c r="G2085" s="545" t="str">
        <f>E2084</f>
        <v xml:space="preserve">E1030.30 </v>
      </c>
      <c r="H2085" s="544" t="s">
        <v>3139</v>
      </c>
      <c r="I2085" s="543" t="s">
        <v>3140</v>
      </c>
      <c r="J2085" s="552"/>
      <c r="K2085" s="552"/>
      <c r="L2085" s="551"/>
      <c r="M2085" s="540">
        <f>J2085*L2085</f>
        <v>0</v>
      </c>
    </row>
    <row r="2086" spans="2:13" ht="15.75" outlineLevel="3">
      <c r="B2086" s="529"/>
      <c r="E2086" s="538" t="s">
        <v>3141</v>
      </c>
      <c r="F2086" s="537" t="s">
        <v>3142</v>
      </c>
      <c r="G2086" s="536"/>
      <c r="H2086" s="535" t="s">
        <v>85</v>
      </c>
      <c r="I2086" s="534" t="s">
        <v>85</v>
      </c>
      <c r="J2086" s="533"/>
      <c r="K2086" s="533"/>
      <c r="L2086" s="532" t="str">
        <f>IF(J2086&lt;&gt;0,SUMIF(G:G,E2086,M:M)/J2086,"")</f>
        <v/>
      </c>
      <c r="M2086" s="531">
        <f>IF(J2086="",SUMIF(G:G,E2086,M:M),J2086*L2086)</f>
        <v>0</v>
      </c>
    </row>
    <row r="2087" spans="2:13" ht="28.5" outlineLevel="4">
      <c r="B2087" s="529"/>
      <c r="E2087" s="547"/>
      <c r="F2087" s="546"/>
      <c r="G2087" s="545" t="str">
        <f>E2086</f>
        <v xml:space="preserve">E1030.35 </v>
      </c>
      <c r="H2087" s="544" t="s">
        <v>3143</v>
      </c>
      <c r="I2087" s="543" t="s">
        <v>3144</v>
      </c>
      <c r="J2087" s="552"/>
      <c r="K2087" s="552"/>
      <c r="L2087" s="551"/>
      <c r="M2087" s="540">
        <f t="shared" ref="M2087:M2094" si="209">J2087*L2087</f>
        <v>0</v>
      </c>
    </row>
    <row r="2088" spans="2:13" ht="15.75" outlineLevel="4">
      <c r="B2088" s="529"/>
      <c r="E2088" s="547"/>
      <c r="F2088" s="546"/>
      <c r="G2088" s="545" t="str">
        <f t="shared" ref="G2088:G2094" si="210">G2087</f>
        <v xml:space="preserve">E1030.35 </v>
      </c>
      <c r="H2088" s="544" t="s">
        <v>3145</v>
      </c>
      <c r="I2088" s="543" t="s">
        <v>3146</v>
      </c>
      <c r="J2088" s="552"/>
      <c r="K2088" s="552"/>
      <c r="L2088" s="551"/>
      <c r="M2088" s="540">
        <f t="shared" si="209"/>
        <v>0</v>
      </c>
    </row>
    <row r="2089" spans="2:13" ht="15.75" outlineLevel="4">
      <c r="B2089" s="529"/>
      <c r="E2089" s="547"/>
      <c r="F2089" s="546"/>
      <c r="G2089" s="545" t="str">
        <f t="shared" si="210"/>
        <v xml:space="preserve">E1030.35 </v>
      </c>
      <c r="H2089" s="544" t="s">
        <v>3147</v>
      </c>
      <c r="I2089" s="543" t="s">
        <v>3148</v>
      </c>
      <c r="J2089" s="552"/>
      <c r="K2089" s="552"/>
      <c r="L2089" s="551"/>
      <c r="M2089" s="540">
        <f t="shared" si="209"/>
        <v>0</v>
      </c>
    </row>
    <row r="2090" spans="2:13" ht="15.75" outlineLevel="4">
      <c r="B2090" s="529"/>
      <c r="E2090" s="547"/>
      <c r="F2090" s="546"/>
      <c r="G2090" s="545" t="str">
        <f t="shared" si="210"/>
        <v xml:space="preserve">E1030.35 </v>
      </c>
      <c r="H2090" s="544" t="s">
        <v>3149</v>
      </c>
      <c r="I2090" s="543" t="s">
        <v>3150</v>
      </c>
      <c r="J2090" s="552"/>
      <c r="K2090" s="552"/>
      <c r="L2090" s="551"/>
      <c r="M2090" s="540">
        <f t="shared" si="209"/>
        <v>0</v>
      </c>
    </row>
    <row r="2091" spans="2:13" ht="15.75" outlineLevel="4">
      <c r="B2091" s="529"/>
      <c r="E2091" s="547"/>
      <c r="F2091" s="546"/>
      <c r="G2091" s="545" t="str">
        <f t="shared" si="210"/>
        <v xml:space="preserve">E1030.35 </v>
      </c>
      <c r="H2091" s="544" t="s">
        <v>3151</v>
      </c>
      <c r="I2091" s="543" t="s">
        <v>3152</v>
      </c>
      <c r="J2091" s="552"/>
      <c r="K2091" s="552"/>
      <c r="L2091" s="551"/>
      <c r="M2091" s="540">
        <f t="shared" si="209"/>
        <v>0</v>
      </c>
    </row>
    <row r="2092" spans="2:13" ht="15.75" outlineLevel="4">
      <c r="B2092" s="529"/>
      <c r="E2092" s="547"/>
      <c r="F2092" s="546"/>
      <c r="G2092" s="545" t="str">
        <f t="shared" si="210"/>
        <v xml:space="preserve">E1030.35 </v>
      </c>
      <c r="H2092" s="544" t="s">
        <v>3153</v>
      </c>
      <c r="I2092" s="543" t="s">
        <v>3154</v>
      </c>
      <c r="J2092" s="552"/>
      <c r="K2092" s="552"/>
      <c r="L2092" s="551"/>
      <c r="M2092" s="540">
        <f t="shared" si="209"/>
        <v>0</v>
      </c>
    </row>
    <row r="2093" spans="2:13" ht="15.75" outlineLevel="4">
      <c r="B2093" s="529"/>
      <c r="E2093" s="547"/>
      <c r="F2093" s="546"/>
      <c r="G2093" s="545" t="str">
        <f t="shared" si="210"/>
        <v xml:space="preserve">E1030.35 </v>
      </c>
      <c r="H2093" s="544" t="s">
        <v>3155</v>
      </c>
      <c r="I2093" s="543" t="s">
        <v>3156</v>
      </c>
      <c r="J2093" s="552"/>
      <c r="K2093" s="552"/>
      <c r="L2093" s="551"/>
      <c r="M2093" s="540">
        <f t="shared" si="209"/>
        <v>0</v>
      </c>
    </row>
    <row r="2094" spans="2:13" ht="15.75" outlineLevel="4">
      <c r="B2094" s="529"/>
      <c r="E2094" s="547"/>
      <c r="F2094" s="546"/>
      <c r="G2094" s="545" t="str">
        <f t="shared" si="210"/>
        <v xml:space="preserve">E1030.35 </v>
      </c>
      <c r="H2094" s="544" t="s">
        <v>3157</v>
      </c>
      <c r="I2094" s="543" t="s">
        <v>3158</v>
      </c>
      <c r="J2094" s="552"/>
      <c r="K2094" s="552"/>
      <c r="L2094" s="551"/>
      <c r="M2094" s="540">
        <f t="shared" si="209"/>
        <v>0</v>
      </c>
    </row>
    <row r="2095" spans="2:13" ht="15.75" outlineLevel="3">
      <c r="B2095" s="529"/>
      <c r="E2095" s="538" t="s">
        <v>3159</v>
      </c>
      <c r="F2095" s="537" t="s">
        <v>3160</v>
      </c>
      <c r="G2095" s="536"/>
      <c r="H2095" s="535" t="s">
        <v>85</v>
      </c>
      <c r="I2095" s="534" t="s">
        <v>85</v>
      </c>
      <c r="J2095" s="533"/>
      <c r="K2095" s="533"/>
      <c r="L2095" s="532" t="str">
        <f>IF(J2095&lt;&gt;0,SUMIF(G:G,E2095,M:M)/J2095,"")</f>
        <v/>
      </c>
      <c r="M2095" s="531">
        <f>IF(J2095="",SUMIF(G:G,E2095,M:M),J2095*L2095)</f>
        <v>0</v>
      </c>
    </row>
    <row r="2096" spans="2:13" ht="15.75" outlineLevel="4">
      <c r="B2096" s="529"/>
      <c r="E2096" s="547"/>
      <c r="F2096" s="546"/>
      <c r="G2096" s="545" t="str">
        <f>E2095</f>
        <v xml:space="preserve">E1030.40 </v>
      </c>
      <c r="H2096" s="544" t="s">
        <v>3161</v>
      </c>
      <c r="I2096" s="543" t="s">
        <v>3162</v>
      </c>
      <c r="J2096" s="552"/>
      <c r="K2096" s="552"/>
      <c r="L2096" s="551"/>
      <c r="M2096" s="540">
        <f>J2096*L2096</f>
        <v>0</v>
      </c>
    </row>
    <row r="2097" spans="2:13" ht="15.75" outlineLevel="4">
      <c r="B2097" s="529"/>
      <c r="E2097" s="547"/>
      <c r="F2097" s="546"/>
      <c r="G2097" s="545" t="str">
        <f>G2096</f>
        <v xml:space="preserve">E1030.40 </v>
      </c>
      <c r="H2097" s="544" t="s">
        <v>3163</v>
      </c>
      <c r="I2097" s="543" t="s">
        <v>3164</v>
      </c>
      <c r="J2097" s="552"/>
      <c r="K2097" s="552"/>
      <c r="L2097" s="551"/>
      <c r="M2097" s="540">
        <f>J2097*L2097</f>
        <v>0</v>
      </c>
    </row>
    <row r="2098" spans="2:13" ht="15.75" outlineLevel="4">
      <c r="B2098" s="529"/>
      <c r="E2098" s="547"/>
      <c r="F2098" s="546"/>
      <c r="G2098" s="545" t="str">
        <f>G2097</f>
        <v xml:space="preserve">E1030.40 </v>
      </c>
      <c r="H2098" s="544" t="s">
        <v>3165</v>
      </c>
      <c r="I2098" s="543" t="s">
        <v>3166</v>
      </c>
      <c r="J2098" s="552"/>
      <c r="K2098" s="552"/>
      <c r="L2098" s="551"/>
      <c r="M2098" s="540">
        <f>J2098*L2098</f>
        <v>0</v>
      </c>
    </row>
    <row r="2099" spans="2:13" ht="15.75" outlineLevel="4">
      <c r="B2099" s="529"/>
      <c r="E2099" s="547"/>
      <c r="F2099" s="546"/>
      <c r="G2099" s="545" t="str">
        <f>G2098</f>
        <v xml:space="preserve">E1030.40 </v>
      </c>
      <c r="H2099" s="544" t="s">
        <v>3167</v>
      </c>
      <c r="I2099" s="543" t="s">
        <v>3168</v>
      </c>
      <c r="J2099" s="552"/>
      <c r="K2099" s="552"/>
      <c r="L2099" s="551"/>
      <c r="M2099" s="540">
        <f>J2099*L2099</f>
        <v>0</v>
      </c>
    </row>
    <row r="2100" spans="2:13" ht="15.75" outlineLevel="4">
      <c r="B2100" s="529"/>
      <c r="E2100" s="547"/>
      <c r="F2100" s="546"/>
      <c r="G2100" s="545" t="str">
        <f>G2099</f>
        <v xml:space="preserve">E1030.40 </v>
      </c>
      <c r="H2100" s="544" t="s">
        <v>3169</v>
      </c>
      <c r="I2100" s="543" t="s">
        <v>3170</v>
      </c>
      <c r="J2100" s="552"/>
      <c r="K2100" s="552"/>
      <c r="L2100" s="551"/>
      <c r="M2100" s="540">
        <f>J2100*L2100</f>
        <v>0</v>
      </c>
    </row>
    <row r="2101" spans="2:13" ht="15.75" outlineLevel="3">
      <c r="B2101" s="529"/>
      <c r="E2101" s="538" t="s">
        <v>3171</v>
      </c>
      <c r="F2101" s="537" t="s">
        <v>3172</v>
      </c>
      <c r="G2101" s="536"/>
      <c r="H2101" s="535" t="s">
        <v>85</v>
      </c>
      <c r="I2101" s="534" t="s">
        <v>85</v>
      </c>
      <c r="J2101" s="533"/>
      <c r="K2101" s="533"/>
      <c r="L2101" s="532" t="str">
        <f>IF(J2101&lt;&gt;0,SUMIF(G:G,E2101,M:M)/J2101,"")</f>
        <v/>
      </c>
      <c r="M2101" s="531">
        <f>IF(J2101="",SUMIF(G:G,E2101,M:M),J2101*L2101)</f>
        <v>0</v>
      </c>
    </row>
    <row r="2102" spans="2:13" ht="15.75" outlineLevel="4">
      <c r="B2102" s="529"/>
      <c r="E2102" s="547"/>
      <c r="F2102" s="546"/>
      <c r="G2102" s="545" t="str">
        <f>E2101</f>
        <v xml:space="preserve">E1030.50 </v>
      </c>
      <c r="H2102" s="544" t="s">
        <v>3173</v>
      </c>
      <c r="I2102" s="543" t="s">
        <v>3174</v>
      </c>
      <c r="J2102" s="552"/>
      <c r="K2102" s="552"/>
      <c r="L2102" s="551"/>
      <c r="M2102" s="540">
        <f>J2102*L2102</f>
        <v>0</v>
      </c>
    </row>
    <row r="2103" spans="2:13" ht="15.75" outlineLevel="4">
      <c r="B2103" s="529"/>
      <c r="E2103" s="547"/>
      <c r="F2103" s="546"/>
      <c r="G2103" s="545" t="str">
        <f>G2102</f>
        <v xml:space="preserve">E1030.50 </v>
      </c>
      <c r="H2103" s="544" t="s">
        <v>3175</v>
      </c>
      <c r="I2103" s="543" t="s">
        <v>3176</v>
      </c>
      <c r="J2103" s="552"/>
      <c r="K2103" s="552"/>
      <c r="L2103" s="551"/>
      <c r="M2103" s="540">
        <f>J2103*L2103</f>
        <v>0</v>
      </c>
    </row>
    <row r="2104" spans="2:13" ht="15.75" outlineLevel="3">
      <c r="B2104" s="529"/>
      <c r="E2104" s="538" t="s">
        <v>3177</v>
      </c>
      <c r="F2104" s="537" t="s">
        <v>3178</v>
      </c>
      <c r="G2104" s="536"/>
      <c r="H2104" s="535" t="s">
        <v>85</v>
      </c>
      <c r="I2104" s="534" t="s">
        <v>85</v>
      </c>
      <c r="J2104" s="533"/>
      <c r="K2104" s="533"/>
      <c r="L2104" s="532" t="str">
        <f>IF(J2104&lt;&gt;0,SUMIF(G:G,E2104,M:M)/J2104,"")</f>
        <v/>
      </c>
      <c r="M2104" s="531">
        <f>IF(J2104="",SUMIF(G:G,E2104,M:M),J2104*L2104)</f>
        <v>0</v>
      </c>
    </row>
    <row r="2105" spans="2:13" ht="15.75" outlineLevel="4">
      <c r="B2105" s="529"/>
      <c r="E2105" s="547"/>
      <c r="F2105" s="546"/>
      <c r="G2105" s="545" t="str">
        <f>E2104</f>
        <v xml:space="preserve">E1030.55 </v>
      </c>
      <c r="H2105" s="544" t="s">
        <v>3179</v>
      </c>
      <c r="I2105" s="543" t="s">
        <v>3180</v>
      </c>
      <c r="J2105" s="552"/>
      <c r="K2105" s="552"/>
      <c r="L2105" s="551"/>
      <c r="M2105" s="540">
        <f>J2105*L2105</f>
        <v>0</v>
      </c>
    </row>
    <row r="2106" spans="2:13" ht="15.75" outlineLevel="3">
      <c r="B2106" s="529"/>
      <c r="E2106" s="538" t="s">
        <v>3181</v>
      </c>
      <c r="F2106" s="537" t="s">
        <v>3182</v>
      </c>
      <c r="G2106" s="536"/>
      <c r="H2106" s="535" t="s">
        <v>85</v>
      </c>
      <c r="I2106" s="534" t="s">
        <v>85</v>
      </c>
      <c r="J2106" s="533"/>
      <c r="K2106" s="533"/>
      <c r="L2106" s="532" t="str">
        <f>IF(J2106&lt;&gt;0,SUMIF(G:G,E2106,M:M)/J2106,"")</f>
        <v/>
      </c>
      <c r="M2106" s="531">
        <f>IF(J2106="",SUMIF(G:G,E2106,M:M),J2106*L2106)</f>
        <v>0</v>
      </c>
    </row>
    <row r="2107" spans="2:13" ht="15.75" outlineLevel="4">
      <c r="B2107" s="529"/>
      <c r="E2107" s="547"/>
      <c r="F2107" s="546"/>
      <c r="G2107" s="545" t="str">
        <f>E2106</f>
        <v xml:space="preserve">E1030.60 </v>
      </c>
      <c r="H2107" s="544" t="s">
        <v>3183</v>
      </c>
      <c r="I2107" s="543" t="s">
        <v>3184</v>
      </c>
      <c r="J2107" s="552"/>
      <c r="K2107" s="552"/>
      <c r="L2107" s="551"/>
      <c r="M2107" s="540">
        <f>J2107*L2107</f>
        <v>0</v>
      </c>
    </row>
    <row r="2108" spans="2:13" ht="15.75" outlineLevel="4">
      <c r="B2108" s="529"/>
      <c r="E2108" s="547"/>
      <c r="F2108" s="546"/>
      <c r="G2108" s="545" t="str">
        <f>G2107</f>
        <v xml:space="preserve">E1030.60 </v>
      </c>
      <c r="H2108" s="544" t="s">
        <v>3185</v>
      </c>
      <c r="I2108" s="543" t="s">
        <v>3186</v>
      </c>
      <c r="J2108" s="552"/>
      <c r="K2108" s="552"/>
      <c r="L2108" s="551"/>
      <c r="M2108" s="540">
        <f>J2108*L2108</f>
        <v>0</v>
      </c>
    </row>
    <row r="2109" spans="2:13" ht="15.75" outlineLevel="4">
      <c r="B2109" s="529"/>
      <c r="E2109" s="547"/>
      <c r="F2109" s="546"/>
      <c r="G2109" s="545" t="str">
        <f>G2108</f>
        <v xml:space="preserve">E1030.60 </v>
      </c>
      <c r="H2109" s="544" t="s">
        <v>3187</v>
      </c>
      <c r="I2109" s="543" t="s">
        <v>3188</v>
      </c>
      <c r="J2109" s="552"/>
      <c r="K2109" s="552"/>
      <c r="L2109" s="551"/>
      <c r="M2109" s="540">
        <f>J2109*L2109</f>
        <v>0</v>
      </c>
    </row>
    <row r="2110" spans="2:13" ht="15.75" outlineLevel="3">
      <c r="B2110" s="529"/>
      <c r="E2110" s="538" t="s">
        <v>3189</v>
      </c>
      <c r="F2110" s="537" t="s">
        <v>3190</v>
      </c>
      <c r="G2110" s="536"/>
      <c r="H2110" s="535" t="s">
        <v>85</v>
      </c>
      <c r="I2110" s="534" t="s">
        <v>85</v>
      </c>
      <c r="J2110" s="533"/>
      <c r="K2110" s="533"/>
      <c r="L2110" s="532" t="str">
        <f>IF(J2110&lt;&gt;0,SUMIF(G:G,E2110,M:M)/J2110,"")</f>
        <v/>
      </c>
      <c r="M2110" s="531">
        <f>IF(J2110="",SUMIF(G:G,E2110,M:M),J2110*L2110)</f>
        <v>0</v>
      </c>
    </row>
    <row r="2111" spans="2:13" ht="28.5" outlineLevel="4">
      <c r="B2111" s="529"/>
      <c r="E2111" s="547"/>
      <c r="F2111" s="546"/>
      <c r="G2111" s="545" t="str">
        <f>E2110</f>
        <v xml:space="preserve">E1030.70 </v>
      </c>
      <c r="H2111" s="544" t="s">
        <v>3191</v>
      </c>
      <c r="I2111" s="543" t="s">
        <v>3192</v>
      </c>
      <c r="J2111" s="552"/>
      <c r="K2111" s="552"/>
      <c r="L2111" s="551"/>
      <c r="M2111" s="540">
        <f>J2111*L2111</f>
        <v>0</v>
      </c>
    </row>
    <row r="2112" spans="2:13" ht="15.75" outlineLevel="4">
      <c r="B2112" s="529"/>
      <c r="E2112" s="547"/>
      <c r="F2112" s="546"/>
      <c r="G2112" s="545" t="str">
        <f>G2111</f>
        <v xml:space="preserve">E1030.70 </v>
      </c>
      <c r="H2112" s="544" t="s">
        <v>3193</v>
      </c>
      <c r="I2112" s="543" t="s">
        <v>3194</v>
      </c>
      <c r="J2112" s="552"/>
      <c r="K2112" s="552"/>
      <c r="L2112" s="551"/>
      <c r="M2112" s="540">
        <f>J2112*L2112</f>
        <v>0</v>
      </c>
    </row>
    <row r="2113" spans="2:13" ht="15.75" outlineLevel="4">
      <c r="B2113" s="529"/>
      <c r="E2113" s="547"/>
      <c r="F2113" s="546"/>
      <c r="G2113" s="545" t="str">
        <f>G2112</f>
        <v xml:space="preserve">E1030.70 </v>
      </c>
      <c r="H2113" s="544" t="s">
        <v>3195</v>
      </c>
      <c r="I2113" s="543" t="s">
        <v>3196</v>
      </c>
      <c r="J2113" s="552"/>
      <c r="K2113" s="552"/>
      <c r="L2113" s="551"/>
      <c r="M2113" s="540">
        <f>J2113*L2113</f>
        <v>0</v>
      </c>
    </row>
    <row r="2114" spans="2:13" ht="15.75" outlineLevel="4">
      <c r="B2114" s="529"/>
      <c r="E2114" s="547"/>
      <c r="F2114" s="546"/>
      <c r="G2114" s="545" t="str">
        <f>G2113</f>
        <v xml:space="preserve">E1030.70 </v>
      </c>
      <c r="H2114" s="544" t="s">
        <v>3197</v>
      </c>
      <c r="I2114" s="543" t="s">
        <v>3198</v>
      </c>
      <c r="J2114" s="552"/>
      <c r="K2114" s="552"/>
      <c r="L2114" s="551"/>
      <c r="M2114" s="540">
        <f>J2114*L2114</f>
        <v>0</v>
      </c>
    </row>
    <row r="2115" spans="2:13" ht="15.75" outlineLevel="4">
      <c r="B2115" s="529"/>
      <c r="E2115" s="547"/>
      <c r="F2115" s="546"/>
      <c r="G2115" s="545" t="str">
        <f>G2114</f>
        <v xml:space="preserve">E1030.70 </v>
      </c>
      <c r="H2115" s="544" t="s">
        <v>3199</v>
      </c>
      <c r="I2115" s="543" t="s">
        <v>3200</v>
      </c>
      <c r="J2115" s="552"/>
      <c r="K2115" s="552"/>
      <c r="L2115" s="551"/>
      <c r="M2115" s="540">
        <f>J2115*L2115</f>
        <v>0</v>
      </c>
    </row>
    <row r="2116" spans="2:13" ht="15.75" outlineLevel="3">
      <c r="B2116" s="529"/>
      <c r="E2116" s="538" t="s">
        <v>3201</v>
      </c>
      <c r="F2116" s="537" t="s">
        <v>3202</v>
      </c>
      <c r="G2116" s="536"/>
      <c r="H2116" s="535" t="s">
        <v>85</v>
      </c>
      <c r="I2116" s="534" t="s">
        <v>85</v>
      </c>
      <c r="J2116" s="533"/>
      <c r="K2116" s="533"/>
      <c r="L2116" s="532" t="str">
        <f>IF(J2116&lt;&gt;0,SUMIF(G:G,E2116,M:M)/J2116,"")</f>
        <v/>
      </c>
      <c r="M2116" s="531">
        <f>IF(J2116="",SUMIF(G:G,E2116,M:M),J2116*L2116)</f>
        <v>0</v>
      </c>
    </row>
    <row r="2117" spans="2:13" ht="15.75" outlineLevel="4">
      <c r="B2117" s="529"/>
      <c r="E2117" s="547"/>
      <c r="F2117" s="546"/>
      <c r="G2117" s="545" t="str">
        <f>E2116</f>
        <v xml:space="preserve">E1030.75 </v>
      </c>
      <c r="H2117" s="544" t="s">
        <v>3203</v>
      </c>
      <c r="I2117" s="543" t="s">
        <v>3204</v>
      </c>
      <c r="J2117" s="552"/>
      <c r="K2117" s="552"/>
      <c r="L2117" s="551"/>
      <c r="M2117" s="540">
        <f>J2117*L2117</f>
        <v>0</v>
      </c>
    </row>
    <row r="2118" spans="2:13" ht="15.75" outlineLevel="4">
      <c r="B2118" s="529"/>
      <c r="E2118" s="547"/>
      <c r="F2118" s="546"/>
      <c r="G2118" s="545" t="str">
        <f>G2117</f>
        <v xml:space="preserve">E1030.75 </v>
      </c>
      <c r="H2118" s="544" t="s">
        <v>3205</v>
      </c>
      <c r="I2118" s="543" t="s">
        <v>3206</v>
      </c>
      <c r="J2118" s="552"/>
      <c r="K2118" s="552"/>
      <c r="L2118" s="551"/>
      <c r="M2118" s="540">
        <f>J2118*L2118</f>
        <v>0</v>
      </c>
    </row>
    <row r="2119" spans="2:13" ht="15.75" outlineLevel="4">
      <c r="B2119" s="529"/>
      <c r="E2119" s="547"/>
      <c r="F2119" s="546"/>
      <c r="G2119" s="545" t="str">
        <f>G2118</f>
        <v xml:space="preserve">E1030.75 </v>
      </c>
      <c r="H2119" s="544" t="s">
        <v>2613</v>
      </c>
      <c r="I2119" s="543" t="s">
        <v>3207</v>
      </c>
      <c r="J2119" s="552"/>
      <c r="K2119" s="552"/>
      <c r="L2119" s="551"/>
      <c r="M2119" s="540">
        <f>J2119*L2119</f>
        <v>0</v>
      </c>
    </row>
    <row r="2120" spans="2:13" ht="15.75" outlineLevel="4">
      <c r="B2120" s="529"/>
      <c r="E2120" s="547"/>
      <c r="F2120" s="546"/>
      <c r="G2120" s="545" t="str">
        <f>G2119</f>
        <v xml:space="preserve">E1030.75 </v>
      </c>
      <c r="H2120" s="544" t="s">
        <v>3208</v>
      </c>
      <c r="I2120" s="543" t="s">
        <v>3209</v>
      </c>
      <c r="J2120" s="552"/>
      <c r="K2120" s="552"/>
      <c r="L2120" s="551"/>
      <c r="M2120" s="540">
        <f>J2120*L2120</f>
        <v>0</v>
      </c>
    </row>
    <row r="2121" spans="2:13" ht="15.75" outlineLevel="4">
      <c r="B2121" s="529"/>
      <c r="E2121" s="547"/>
      <c r="F2121" s="546"/>
      <c r="G2121" s="545" t="str">
        <f>G2120</f>
        <v xml:space="preserve">E1030.75 </v>
      </c>
      <c r="H2121" s="544" t="s">
        <v>3199</v>
      </c>
      <c r="I2121" s="543" t="s">
        <v>3200</v>
      </c>
      <c r="J2121" s="552"/>
      <c r="K2121" s="552"/>
      <c r="L2121" s="551"/>
      <c r="M2121" s="540">
        <f>J2121*L2121</f>
        <v>0</v>
      </c>
    </row>
    <row r="2122" spans="2:13" ht="15.75" outlineLevel="3">
      <c r="B2122" s="529"/>
      <c r="E2122" s="538" t="s">
        <v>3210</v>
      </c>
      <c r="F2122" s="537" t="s">
        <v>3211</v>
      </c>
      <c r="G2122" s="536"/>
      <c r="H2122" s="535" t="s">
        <v>85</v>
      </c>
      <c r="I2122" s="534" t="s">
        <v>85</v>
      </c>
      <c r="J2122" s="533"/>
      <c r="K2122" s="533"/>
      <c r="L2122" s="532" t="str">
        <f>IF(J2122&lt;&gt;0,SUMIF(G:G,E2122,M:M)/J2122,"")</f>
        <v/>
      </c>
      <c r="M2122" s="531">
        <f>IF(J2122="",SUMIF(G:G,E2122,M:M),J2122*L2122)</f>
        <v>0</v>
      </c>
    </row>
    <row r="2123" spans="2:13" ht="15.75" outlineLevel="4">
      <c r="B2123" s="529"/>
      <c r="E2123" s="528"/>
      <c r="F2123" s="527"/>
      <c r="G2123" s="526" t="str">
        <f>E2122</f>
        <v xml:space="preserve">E1030.80 </v>
      </c>
      <c r="H2123" s="530" t="s">
        <v>3212</v>
      </c>
      <c r="I2123" s="524" t="s">
        <v>3213</v>
      </c>
      <c r="J2123" s="571"/>
      <c r="K2123" s="571"/>
      <c r="L2123" s="570"/>
      <c r="M2123" s="521">
        <f t="shared" ref="M2123:M2142" si="211">J2123*L2123</f>
        <v>0</v>
      </c>
    </row>
    <row r="2124" spans="2:13" ht="15.75" outlineLevel="4">
      <c r="B2124" s="529"/>
      <c r="E2124" s="528"/>
      <c r="F2124" s="527"/>
      <c r="G2124" s="526" t="str">
        <f t="shared" ref="G2124:G2142" si="212">G2123</f>
        <v xml:space="preserve">E1030.80 </v>
      </c>
      <c r="H2124" s="530" t="s">
        <v>3214</v>
      </c>
      <c r="I2124" s="524" t="s">
        <v>3215</v>
      </c>
      <c r="J2124" s="571"/>
      <c r="K2124" s="571"/>
      <c r="L2124" s="570"/>
      <c r="M2124" s="521">
        <f t="shared" si="211"/>
        <v>0</v>
      </c>
    </row>
    <row r="2125" spans="2:13" ht="28.5" outlineLevel="4">
      <c r="B2125" s="529"/>
      <c r="E2125" s="528"/>
      <c r="F2125" s="527"/>
      <c r="G2125" s="526" t="str">
        <f t="shared" si="212"/>
        <v xml:space="preserve">E1030.80 </v>
      </c>
      <c r="H2125" s="525" t="s">
        <v>3216</v>
      </c>
      <c r="I2125" s="524" t="s">
        <v>3217</v>
      </c>
      <c r="J2125" s="571"/>
      <c r="K2125" s="571"/>
      <c r="L2125" s="570"/>
      <c r="M2125" s="521">
        <f t="shared" si="211"/>
        <v>0</v>
      </c>
    </row>
    <row r="2126" spans="2:13" ht="15.75" outlineLevel="4">
      <c r="B2126" s="529"/>
      <c r="E2126" s="528"/>
      <c r="F2126" s="527"/>
      <c r="G2126" s="526" t="str">
        <f t="shared" si="212"/>
        <v xml:space="preserve">E1030.80 </v>
      </c>
      <c r="H2126" s="525" t="s">
        <v>3218</v>
      </c>
      <c r="I2126" s="524" t="s">
        <v>3219</v>
      </c>
      <c r="J2126" s="571"/>
      <c r="K2126" s="571"/>
      <c r="L2126" s="570"/>
      <c r="M2126" s="521">
        <f t="shared" si="211"/>
        <v>0</v>
      </c>
    </row>
    <row r="2127" spans="2:13" ht="15.75" outlineLevel="4">
      <c r="B2127" s="529"/>
      <c r="E2127" s="528"/>
      <c r="F2127" s="527"/>
      <c r="G2127" s="526" t="str">
        <f t="shared" si="212"/>
        <v xml:space="preserve">E1030.80 </v>
      </c>
      <c r="H2127" s="525" t="s">
        <v>3220</v>
      </c>
      <c r="I2127" s="524" t="s">
        <v>3221</v>
      </c>
      <c r="J2127" s="571"/>
      <c r="K2127" s="571"/>
      <c r="L2127" s="570"/>
      <c r="M2127" s="521">
        <f t="shared" si="211"/>
        <v>0</v>
      </c>
    </row>
    <row r="2128" spans="2:13" ht="15.75" outlineLevel="4">
      <c r="B2128" s="529"/>
      <c r="E2128" s="528"/>
      <c r="F2128" s="527"/>
      <c r="G2128" s="526" t="str">
        <f t="shared" si="212"/>
        <v xml:space="preserve">E1030.80 </v>
      </c>
      <c r="H2128" s="525" t="s">
        <v>3222</v>
      </c>
      <c r="I2128" s="524" t="s">
        <v>3223</v>
      </c>
      <c r="J2128" s="571"/>
      <c r="K2128" s="571"/>
      <c r="L2128" s="570"/>
      <c r="M2128" s="521">
        <f t="shared" si="211"/>
        <v>0</v>
      </c>
    </row>
    <row r="2129" spans="2:13" ht="15.75" outlineLevel="4">
      <c r="B2129" s="529"/>
      <c r="E2129" s="528"/>
      <c r="F2129" s="527"/>
      <c r="G2129" s="526" t="str">
        <f t="shared" si="212"/>
        <v xml:space="preserve">E1030.80 </v>
      </c>
      <c r="H2129" s="530" t="s">
        <v>3224</v>
      </c>
      <c r="I2129" s="524" t="s">
        <v>3225</v>
      </c>
      <c r="J2129" s="571"/>
      <c r="K2129" s="571"/>
      <c r="L2129" s="570"/>
      <c r="M2129" s="521">
        <f t="shared" si="211"/>
        <v>0</v>
      </c>
    </row>
    <row r="2130" spans="2:13" ht="15.75" outlineLevel="4">
      <c r="B2130" s="529"/>
      <c r="E2130" s="528"/>
      <c r="F2130" s="527"/>
      <c r="G2130" s="526" t="str">
        <f t="shared" si="212"/>
        <v xml:space="preserve">E1030.80 </v>
      </c>
      <c r="H2130" s="530" t="s">
        <v>3226</v>
      </c>
      <c r="I2130" s="524" t="s">
        <v>3227</v>
      </c>
      <c r="J2130" s="571"/>
      <c r="K2130" s="571"/>
      <c r="L2130" s="570"/>
      <c r="M2130" s="521">
        <f t="shared" si="211"/>
        <v>0</v>
      </c>
    </row>
    <row r="2131" spans="2:13" ht="15.75" outlineLevel="4">
      <c r="B2131" s="529"/>
      <c r="E2131" s="528"/>
      <c r="F2131" s="527"/>
      <c r="G2131" s="526" t="str">
        <f t="shared" si="212"/>
        <v xml:space="preserve">E1030.80 </v>
      </c>
      <c r="H2131" s="525" t="s">
        <v>3228</v>
      </c>
      <c r="I2131" s="524" t="s">
        <v>3229</v>
      </c>
      <c r="J2131" s="571"/>
      <c r="K2131" s="571"/>
      <c r="L2131" s="570"/>
      <c r="M2131" s="521">
        <f t="shared" si="211"/>
        <v>0</v>
      </c>
    </row>
    <row r="2132" spans="2:13" ht="15.75" outlineLevel="4">
      <c r="B2132" s="529"/>
      <c r="E2132" s="528"/>
      <c r="F2132" s="527"/>
      <c r="G2132" s="526" t="str">
        <f t="shared" si="212"/>
        <v xml:space="preserve">E1030.80 </v>
      </c>
      <c r="H2132" s="525" t="s">
        <v>3230</v>
      </c>
      <c r="I2132" s="524" t="s">
        <v>3231</v>
      </c>
      <c r="J2132" s="571"/>
      <c r="K2132" s="571"/>
      <c r="L2132" s="570"/>
      <c r="M2132" s="521">
        <f t="shared" si="211"/>
        <v>0</v>
      </c>
    </row>
    <row r="2133" spans="2:13" ht="15.75" outlineLevel="4">
      <c r="B2133" s="529"/>
      <c r="E2133" s="528"/>
      <c r="F2133" s="527"/>
      <c r="G2133" s="526" t="str">
        <f t="shared" si="212"/>
        <v xml:space="preserve">E1030.80 </v>
      </c>
      <c r="H2133" s="530" t="s">
        <v>3232</v>
      </c>
      <c r="I2133" s="524" t="s">
        <v>3233</v>
      </c>
      <c r="J2133" s="571"/>
      <c r="K2133" s="571"/>
      <c r="L2133" s="570"/>
      <c r="M2133" s="521">
        <f t="shared" si="211"/>
        <v>0</v>
      </c>
    </row>
    <row r="2134" spans="2:13" ht="15.75" outlineLevel="4">
      <c r="B2134" s="529"/>
      <c r="E2134" s="528"/>
      <c r="F2134" s="527"/>
      <c r="G2134" s="526" t="str">
        <f t="shared" si="212"/>
        <v xml:space="preserve">E1030.80 </v>
      </c>
      <c r="H2134" s="525" t="s">
        <v>3234</v>
      </c>
      <c r="I2134" s="524" t="s">
        <v>3235</v>
      </c>
      <c r="J2134" s="571"/>
      <c r="K2134" s="571"/>
      <c r="L2134" s="570"/>
      <c r="M2134" s="521">
        <f t="shared" si="211"/>
        <v>0</v>
      </c>
    </row>
    <row r="2135" spans="2:13" ht="15.75" outlineLevel="4">
      <c r="B2135" s="529"/>
      <c r="E2135" s="528"/>
      <c r="F2135" s="527"/>
      <c r="G2135" s="526" t="str">
        <f t="shared" si="212"/>
        <v xml:space="preserve">E1030.80 </v>
      </c>
      <c r="H2135" s="525" t="s">
        <v>3236</v>
      </c>
      <c r="I2135" s="524" t="s">
        <v>3237</v>
      </c>
      <c r="J2135" s="571"/>
      <c r="K2135" s="571"/>
      <c r="L2135" s="570"/>
      <c r="M2135" s="521">
        <f t="shared" si="211"/>
        <v>0</v>
      </c>
    </row>
    <row r="2136" spans="2:13" ht="15.75" outlineLevel="4">
      <c r="B2136" s="529"/>
      <c r="E2136" s="528"/>
      <c r="F2136" s="527"/>
      <c r="G2136" s="526" t="str">
        <f t="shared" si="212"/>
        <v xml:space="preserve">E1030.80 </v>
      </c>
      <c r="H2136" s="530" t="s">
        <v>3238</v>
      </c>
      <c r="I2136" s="524" t="s">
        <v>3239</v>
      </c>
      <c r="J2136" s="571"/>
      <c r="K2136" s="571"/>
      <c r="L2136" s="570"/>
      <c r="M2136" s="521">
        <f t="shared" si="211"/>
        <v>0</v>
      </c>
    </row>
    <row r="2137" spans="2:13" ht="15.75" outlineLevel="4">
      <c r="B2137" s="529"/>
      <c r="E2137" s="528"/>
      <c r="F2137" s="527"/>
      <c r="G2137" s="526" t="str">
        <f t="shared" si="212"/>
        <v xml:space="preserve">E1030.80 </v>
      </c>
      <c r="H2137" s="525" t="s">
        <v>3240</v>
      </c>
      <c r="I2137" s="524" t="s">
        <v>3241</v>
      </c>
      <c r="J2137" s="571"/>
      <c r="K2137" s="571"/>
      <c r="L2137" s="570"/>
      <c r="M2137" s="521">
        <f t="shared" si="211"/>
        <v>0</v>
      </c>
    </row>
    <row r="2138" spans="2:13" ht="15.75" outlineLevel="4">
      <c r="B2138" s="529"/>
      <c r="E2138" s="528"/>
      <c r="F2138" s="527"/>
      <c r="G2138" s="526" t="str">
        <f t="shared" si="212"/>
        <v xml:space="preserve">E1030.80 </v>
      </c>
      <c r="H2138" s="525" t="s">
        <v>3242</v>
      </c>
      <c r="I2138" s="524" t="s">
        <v>3243</v>
      </c>
      <c r="J2138" s="571"/>
      <c r="K2138" s="571"/>
      <c r="L2138" s="570"/>
      <c r="M2138" s="521">
        <f t="shared" si="211"/>
        <v>0</v>
      </c>
    </row>
    <row r="2139" spans="2:13" ht="15.75" outlineLevel="4">
      <c r="B2139" s="529"/>
      <c r="E2139" s="528"/>
      <c r="F2139" s="527"/>
      <c r="G2139" s="526" t="str">
        <f t="shared" si="212"/>
        <v xml:space="preserve">E1030.80 </v>
      </c>
      <c r="H2139" s="525" t="s">
        <v>3244</v>
      </c>
      <c r="I2139" s="524" t="s">
        <v>3245</v>
      </c>
      <c r="J2139" s="571"/>
      <c r="K2139" s="571"/>
      <c r="L2139" s="570"/>
      <c r="M2139" s="521">
        <f t="shared" si="211"/>
        <v>0</v>
      </c>
    </row>
    <row r="2140" spans="2:13" ht="15.75" outlineLevel="4">
      <c r="B2140" s="529"/>
      <c r="E2140" s="528"/>
      <c r="F2140" s="527"/>
      <c r="G2140" s="526" t="str">
        <f t="shared" si="212"/>
        <v xml:space="preserve">E1030.80 </v>
      </c>
      <c r="H2140" s="530" t="s">
        <v>3246</v>
      </c>
      <c r="I2140" s="524" t="s">
        <v>3247</v>
      </c>
      <c r="J2140" s="571"/>
      <c r="K2140" s="571"/>
      <c r="L2140" s="570"/>
      <c r="M2140" s="521">
        <f t="shared" si="211"/>
        <v>0</v>
      </c>
    </row>
    <row r="2141" spans="2:13" ht="15.75" outlineLevel="4">
      <c r="B2141" s="529"/>
      <c r="E2141" s="528"/>
      <c r="F2141" s="527"/>
      <c r="G2141" s="526" t="str">
        <f t="shared" si="212"/>
        <v xml:space="preserve">E1030.80 </v>
      </c>
      <c r="H2141" s="530" t="s">
        <v>3248</v>
      </c>
      <c r="I2141" s="524" t="s">
        <v>3249</v>
      </c>
      <c r="J2141" s="571"/>
      <c r="K2141" s="571"/>
      <c r="L2141" s="570"/>
      <c r="M2141" s="521">
        <f t="shared" si="211"/>
        <v>0</v>
      </c>
    </row>
    <row r="2142" spans="2:13" ht="15.75" outlineLevel="4">
      <c r="B2142" s="529"/>
      <c r="E2142" s="528"/>
      <c r="F2142" s="527"/>
      <c r="G2142" s="526" t="str">
        <f t="shared" si="212"/>
        <v xml:space="preserve">E1030.80 </v>
      </c>
      <c r="H2142" s="525" t="s">
        <v>3250</v>
      </c>
      <c r="I2142" s="524" t="s">
        <v>3251</v>
      </c>
      <c r="J2142" s="571"/>
      <c r="K2142" s="571"/>
      <c r="L2142" s="570"/>
      <c r="M2142" s="521">
        <f t="shared" si="211"/>
        <v>0</v>
      </c>
    </row>
    <row r="2143" spans="2:13" s="553" customFormat="1" ht="17.25" customHeight="1" outlineLevel="2">
      <c r="B2143" s="561"/>
      <c r="C2143" s="560"/>
      <c r="D2143" s="560" t="s">
        <v>3252</v>
      </c>
      <c r="E2143" s="560" t="s">
        <v>3253</v>
      </c>
      <c r="F2143" s="560"/>
      <c r="G2143" s="559"/>
      <c r="H2143" s="558" t="s">
        <v>85</v>
      </c>
      <c r="I2143" s="557" t="s">
        <v>3254</v>
      </c>
      <c r="J2143" s="556"/>
      <c r="K2143" s="556"/>
      <c r="L2143" s="555" t="str">
        <f>IF(J2143&lt;&gt;0,SUMIF(E:E,"E1040*",M:M)/J2143,"")</f>
        <v/>
      </c>
      <c r="M2143" s="554">
        <f>IF(J2143="",SUMIF(E:E,"E1040*",M:M),L2143*J2143)</f>
        <v>0</v>
      </c>
    </row>
    <row r="2144" spans="2:13" ht="15.75" outlineLevel="3">
      <c r="B2144" s="529"/>
      <c r="E2144" s="538" t="s">
        <v>3255</v>
      </c>
      <c r="F2144" s="537" t="s">
        <v>3256</v>
      </c>
      <c r="G2144" s="536"/>
      <c r="H2144" s="535" t="s">
        <v>85</v>
      </c>
      <c r="I2144" s="534" t="s">
        <v>85</v>
      </c>
      <c r="J2144" s="533"/>
      <c r="K2144" s="533"/>
      <c r="L2144" s="532" t="str">
        <f>IF(J2144&lt;&gt;0,SUMIF(G:G,E2144,M:M)/J2144,"")</f>
        <v/>
      </c>
      <c r="M2144" s="531">
        <f>IF(J2144="",SUMIF(G:G,E2144,M:M),J2144*L2144)</f>
        <v>0</v>
      </c>
    </row>
    <row r="2145" spans="2:13" ht="15.75" outlineLevel="4">
      <c r="B2145" s="529"/>
      <c r="E2145" s="547"/>
      <c r="F2145" s="546"/>
      <c r="G2145" s="545" t="str">
        <f>E2144</f>
        <v xml:space="preserve">E1040.10 </v>
      </c>
      <c r="H2145" s="544" t="s">
        <v>3257</v>
      </c>
      <c r="I2145" s="543" t="s">
        <v>3254</v>
      </c>
      <c r="J2145" s="552"/>
      <c r="K2145" s="552"/>
      <c r="L2145" s="551"/>
      <c r="M2145" s="540">
        <f t="shared" ref="M2145:M2171" si="213">J2145*L2145</f>
        <v>0</v>
      </c>
    </row>
    <row r="2146" spans="2:13" ht="15.75" outlineLevel="4">
      <c r="B2146" s="529"/>
      <c r="E2146" s="547"/>
      <c r="F2146" s="546"/>
      <c r="G2146" s="545" t="str">
        <f t="shared" ref="G2146:G2171" si="214">G2145</f>
        <v xml:space="preserve">E1040.10 </v>
      </c>
      <c r="H2146" s="544" t="s">
        <v>3258</v>
      </c>
      <c r="I2146" s="543" t="s">
        <v>3259</v>
      </c>
      <c r="J2146" s="552"/>
      <c r="K2146" s="552"/>
      <c r="L2146" s="551"/>
      <c r="M2146" s="540">
        <f t="shared" si="213"/>
        <v>0</v>
      </c>
    </row>
    <row r="2147" spans="2:13" ht="57" outlineLevel="4">
      <c r="B2147" s="529"/>
      <c r="E2147" s="547"/>
      <c r="F2147" s="546"/>
      <c r="G2147" s="545" t="str">
        <f t="shared" si="214"/>
        <v xml:space="preserve">E1040.10 </v>
      </c>
      <c r="H2147" s="550" t="s">
        <v>3260</v>
      </c>
      <c r="I2147" s="543" t="s">
        <v>3261</v>
      </c>
      <c r="J2147" s="552"/>
      <c r="K2147" s="552"/>
      <c r="L2147" s="551"/>
      <c r="M2147" s="540">
        <f t="shared" si="213"/>
        <v>0</v>
      </c>
    </row>
    <row r="2148" spans="2:13" ht="15.75" outlineLevel="4">
      <c r="B2148" s="529"/>
      <c r="E2148" s="547"/>
      <c r="F2148" s="546"/>
      <c r="G2148" s="545" t="str">
        <f t="shared" si="214"/>
        <v xml:space="preserve">E1040.10 </v>
      </c>
      <c r="H2148" s="550" t="s">
        <v>3262</v>
      </c>
      <c r="I2148" s="543" t="s">
        <v>3263</v>
      </c>
      <c r="J2148" s="552"/>
      <c r="K2148" s="552"/>
      <c r="L2148" s="551"/>
      <c r="M2148" s="540">
        <f t="shared" si="213"/>
        <v>0</v>
      </c>
    </row>
    <row r="2149" spans="2:13" ht="15.75" outlineLevel="4">
      <c r="B2149" s="529"/>
      <c r="E2149" s="547"/>
      <c r="F2149" s="546"/>
      <c r="G2149" s="545" t="str">
        <f t="shared" si="214"/>
        <v xml:space="preserve">E1040.10 </v>
      </c>
      <c r="H2149" s="550" t="s">
        <v>3264</v>
      </c>
      <c r="I2149" s="543" t="s">
        <v>3265</v>
      </c>
      <c r="J2149" s="552"/>
      <c r="K2149" s="552"/>
      <c r="L2149" s="551"/>
      <c r="M2149" s="540">
        <f t="shared" si="213"/>
        <v>0</v>
      </c>
    </row>
    <row r="2150" spans="2:13" ht="15.75" outlineLevel="4">
      <c r="B2150" s="529"/>
      <c r="E2150" s="547"/>
      <c r="F2150" s="546"/>
      <c r="G2150" s="545" t="str">
        <f t="shared" si="214"/>
        <v xml:space="preserve">E1040.10 </v>
      </c>
      <c r="H2150" s="550" t="s">
        <v>3266</v>
      </c>
      <c r="I2150" s="543" t="s">
        <v>3267</v>
      </c>
      <c r="J2150" s="552"/>
      <c r="K2150" s="552"/>
      <c r="L2150" s="551"/>
      <c r="M2150" s="540">
        <f t="shared" si="213"/>
        <v>0</v>
      </c>
    </row>
    <row r="2151" spans="2:13" ht="15.75" outlineLevel="4">
      <c r="B2151" s="529"/>
      <c r="E2151" s="547"/>
      <c r="F2151" s="546"/>
      <c r="G2151" s="545" t="str">
        <f t="shared" si="214"/>
        <v xml:space="preserve">E1040.10 </v>
      </c>
      <c r="H2151" s="544" t="s">
        <v>3268</v>
      </c>
      <c r="I2151" s="543" t="s">
        <v>3269</v>
      </c>
      <c r="J2151" s="552"/>
      <c r="K2151" s="552"/>
      <c r="L2151" s="551"/>
      <c r="M2151" s="540">
        <f t="shared" si="213"/>
        <v>0</v>
      </c>
    </row>
    <row r="2152" spans="2:13" ht="15.75" outlineLevel="4">
      <c r="B2152" s="529"/>
      <c r="E2152" s="547"/>
      <c r="F2152" s="546"/>
      <c r="G2152" s="545" t="str">
        <f t="shared" si="214"/>
        <v xml:space="preserve">E1040.10 </v>
      </c>
      <c r="H2152" s="550" t="s">
        <v>3270</v>
      </c>
      <c r="I2152" s="543" t="s">
        <v>3271</v>
      </c>
      <c r="J2152" s="552"/>
      <c r="K2152" s="552"/>
      <c r="L2152" s="551"/>
      <c r="M2152" s="540">
        <f t="shared" si="213"/>
        <v>0</v>
      </c>
    </row>
    <row r="2153" spans="2:13" ht="15.75" outlineLevel="4">
      <c r="B2153" s="529"/>
      <c r="E2153" s="547"/>
      <c r="F2153" s="546"/>
      <c r="G2153" s="545" t="str">
        <f t="shared" si="214"/>
        <v xml:space="preserve">E1040.10 </v>
      </c>
      <c r="H2153" s="550" t="s">
        <v>3272</v>
      </c>
      <c r="I2153" s="543" t="s">
        <v>3273</v>
      </c>
      <c r="J2153" s="552"/>
      <c r="K2153" s="552"/>
      <c r="L2153" s="551"/>
      <c r="M2153" s="540">
        <f t="shared" si="213"/>
        <v>0</v>
      </c>
    </row>
    <row r="2154" spans="2:13" ht="15.75" outlineLevel="4">
      <c r="B2154" s="529"/>
      <c r="E2154" s="547"/>
      <c r="F2154" s="546"/>
      <c r="G2154" s="545" t="str">
        <f t="shared" si="214"/>
        <v xml:space="preserve">E1040.10 </v>
      </c>
      <c r="H2154" s="550" t="s">
        <v>3274</v>
      </c>
      <c r="I2154" s="543" t="s">
        <v>3275</v>
      </c>
      <c r="J2154" s="552"/>
      <c r="K2154" s="552"/>
      <c r="L2154" s="551"/>
      <c r="M2154" s="540">
        <f t="shared" si="213"/>
        <v>0</v>
      </c>
    </row>
    <row r="2155" spans="2:13" ht="15.75" outlineLevel="4">
      <c r="B2155" s="529"/>
      <c r="E2155" s="547"/>
      <c r="F2155" s="546"/>
      <c r="G2155" s="545" t="str">
        <f t="shared" si="214"/>
        <v xml:space="preserve">E1040.10 </v>
      </c>
      <c r="H2155" s="544" t="s">
        <v>3276</v>
      </c>
      <c r="I2155" s="543" t="s">
        <v>3277</v>
      </c>
      <c r="J2155" s="552"/>
      <c r="K2155" s="552"/>
      <c r="L2155" s="551"/>
      <c r="M2155" s="540">
        <f t="shared" si="213"/>
        <v>0</v>
      </c>
    </row>
    <row r="2156" spans="2:13" ht="15.75" outlineLevel="4">
      <c r="B2156" s="529"/>
      <c r="E2156" s="547"/>
      <c r="F2156" s="546"/>
      <c r="G2156" s="545" t="str">
        <f t="shared" si="214"/>
        <v xml:space="preserve">E1040.10 </v>
      </c>
      <c r="H2156" s="550" t="s">
        <v>3278</v>
      </c>
      <c r="I2156" s="543" t="s">
        <v>3279</v>
      </c>
      <c r="J2156" s="552"/>
      <c r="K2156" s="552"/>
      <c r="L2156" s="551"/>
      <c r="M2156" s="540">
        <f t="shared" si="213"/>
        <v>0</v>
      </c>
    </row>
    <row r="2157" spans="2:13" ht="15.75" outlineLevel="4">
      <c r="B2157" s="529"/>
      <c r="E2157" s="547"/>
      <c r="F2157" s="546"/>
      <c r="G2157" s="545" t="str">
        <f t="shared" si="214"/>
        <v xml:space="preserve">E1040.10 </v>
      </c>
      <c r="H2157" s="550" t="s">
        <v>3280</v>
      </c>
      <c r="I2157" s="543" t="s">
        <v>3281</v>
      </c>
      <c r="J2157" s="552"/>
      <c r="K2157" s="552"/>
      <c r="L2157" s="551"/>
      <c r="M2157" s="540">
        <f t="shared" si="213"/>
        <v>0</v>
      </c>
    </row>
    <row r="2158" spans="2:13" ht="15.75" outlineLevel="4">
      <c r="B2158" s="529"/>
      <c r="E2158" s="547"/>
      <c r="F2158" s="546"/>
      <c r="G2158" s="545" t="str">
        <f t="shared" si="214"/>
        <v xml:space="preserve">E1040.10 </v>
      </c>
      <c r="H2158" s="550" t="s">
        <v>3282</v>
      </c>
      <c r="I2158" s="543" t="s">
        <v>3283</v>
      </c>
      <c r="J2158" s="552"/>
      <c r="K2158" s="552"/>
      <c r="L2158" s="551"/>
      <c r="M2158" s="540">
        <f t="shared" si="213"/>
        <v>0</v>
      </c>
    </row>
    <row r="2159" spans="2:13" ht="15.75" outlineLevel="4">
      <c r="B2159" s="529"/>
      <c r="E2159" s="547"/>
      <c r="F2159" s="546"/>
      <c r="G2159" s="545" t="str">
        <f t="shared" si="214"/>
        <v xml:space="preserve">E1040.10 </v>
      </c>
      <c r="H2159" s="550" t="s">
        <v>3284</v>
      </c>
      <c r="I2159" s="543" t="s">
        <v>3285</v>
      </c>
      <c r="J2159" s="552"/>
      <c r="K2159" s="552"/>
      <c r="L2159" s="551"/>
      <c r="M2159" s="540">
        <f t="shared" si="213"/>
        <v>0</v>
      </c>
    </row>
    <row r="2160" spans="2:13" ht="15.75" outlineLevel="4">
      <c r="B2160" s="529"/>
      <c r="E2160" s="547"/>
      <c r="F2160" s="546"/>
      <c r="G2160" s="545" t="str">
        <f t="shared" si="214"/>
        <v xml:space="preserve">E1040.10 </v>
      </c>
      <c r="H2160" s="550" t="s">
        <v>3286</v>
      </c>
      <c r="I2160" s="543" t="s">
        <v>3287</v>
      </c>
      <c r="J2160" s="552"/>
      <c r="K2160" s="552"/>
      <c r="L2160" s="551"/>
      <c r="M2160" s="540">
        <f t="shared" si="213"/>
        <v>0</v>
      </c>
    </row>
    <row r="2161" spans="2:13" ht="15.75" outlineLevel="4">
      <c r="B2161" s="529"/>
      <c r="E2161" s="547"/>
      <c r="F2161" s="546"/>
      <c r="G2161" s="545" t="str">
        <f t="shared" si="214"/>
        <v xml:space="preserve">E1040.10 </v>
      </c>
      <c r="H2161" s="550" t="s">
        <v>3288</v>
      </c>
      <c r="I2161" s="543" t="s">
        <v>3289</v>
      </c>
      <c r="J2161" s="552"/>
      <c r="K2161" s="552"/>
      <c r="L2161" s="551"/>
      <c r="M2161" s="540">
        <f t="shared" si="213"/>
        <v>0</v>
      </c>
    </row>
    <row r="2162" spans="2:13" ht="15.75" outlineLevel="4">
      <c r="B2162" s="529"/>
      <c r="E2162" s="547"/>
      <c r="F2162" s="546"/>
      <c r="G2162" s="545" t="str">
        <f t="shared" si="214"/>
        <v xml:space="preserve">E1040.10 </v>
      </c>
      <c r="H2162" s="550" t="s">
        <v>3290</v>
      </c>
      <c r="I2162" s="543" t="s">
        <v>3291</v>
      </c>
      <c r="J2162" s="552"/>
      <c r="K2162" s="552"/>
      <c r="L2162" s="551"/>
      <c r="M2162" s="540">
        <f t="shared" si="213"/>
        <v>0</v>
      </c>
    </row>
    <row r="2163" spans="2:13" ht="15.75" outlineLevel="4">
      <c r="B2163" s="529"/>
      <c r="E2163" s="547"/>
      <c r="F2163" s="546"/>
      <c r="G2163" s="545" t="str">
        <f t="shared" si="214"/>
        <v xml:space="preserve">E1040.10 </v>
      </c>
      <c r="H2163" s="544" t="s">
        <v>3292</v>
      </c>
      <c r="I2163" s="543" t="s">
        <v>3293</v>
      </c>
      <c r="J2163" s="552"/>
      <c r="K2163" s="552"/>
      <c r="L2163" s="551"/>
      <c r="M2163" s="540">
        <f t="shared" si="213"/>
        <v>0</v>
      </c>
    </row>
    <row r="2164" spans="2:13" ht="15.75" outlineLevel="4">
      <c r="B2164" s="529"/>
      <c r="E2164" s="547"/>
      <c r="F2164" s="546"/>
      <c r="G2164" s="545" t="str">
        <f t="shared" si="214"/>
        <v xml:space="preserve">E1040.10 </v>
      </c>
      <c r="H2164" s="550" t="s">
        <v>3294</v>
      </c>
      <c r="I2164" s="543" t="s">
        <v>3295</v>
      </c>
      <c r="J2164" s="552"/>
      <c r="K2164" s="552"/>
      <c r="L2164" s="551"/>
      <c r="M2164" s="540">
        <f t="shared" si="213"/>
        <v>0</v>
      </c>
    </row>
    <row r="2165" spans="2:13" ht="15.75" outlineLevel="4">
      <c r="B2165" s="529"/>
      <c r="E2165" s="547"/>
      <c r="F2165" s="546"/>
      <c r="G2165" s="545" t="str">
        <f t="shared" si="214"/>
        <v xml:space="preserve">E1040.10 </v>
      </c>
      <c r="H2165" s="550" t="s">
        <v>3296</v>
      </c>
      <c r="I2165" s="543" t="s">
        <v>3297</v>
      </c>
      <c r="J2165" s="552"/>
      <c r="K2165" s="552"/>
      <c r="L2165" s="551"/>
      <c r="M2165" s="540">
        <f t="shared" si="213"/>
        <v>0</v>
      </c>
    </row>
    <row r="2166" spans="2:13" ht="15.75" outlineLevel="4">
      <c r="B2166" s="529"/>
      <c r="E2166" s="547"/>
      <c r="F2166" s="546"/>
      <c r="G2166" s="545" t="str">
        <f t="shared" si="214"/>
        <v xml:space="preserve">E1040.10 </v>
      </c>
      <c r="H2166" s="544" t="s">
        <v>3298</v>
      </c>
      <c r="I2166" s="543" t="s">
        <v>3299</v>
      </c>
      <c r="J2166" s="552"/>
      <c r="K2166" s="552"/>
      <c r="L2166" s="551"/>
      <c r="M2166" s="540">
        <f t="shared" si="213"/>
        <v>0</v>
      </c>
    </row>
    <row r="2167" spans="2:13" ht="15.75" outlineLevel="4">
      <c r="B2167" s="529"/>
      <c r="E2167" s="547"/>
      <c r="F2167" s="546"/>
      <c r="G2167" s="545" t="str">
        <f t="shared" si="214"/>
        <v xml:space="preserve">E1040.10 </v>
      </c>
      <c r="H2167" s="550" t="s">
        <v>3300</v>
      </c>
      <c r="I2167" s="543" t="s">
        <v>3301</v>
      </c>
      <c r="J2167" s="552"/>
      <c r="K2167" s="552"/>
      <c r="L2167" s="551"/>
      <c r="M2167" s="540">
        <f t="shared" si="213"/>
        <v>0</v>
      </c>
    </row>
    <row r="2168" spans="2:13" ht="15.75" outlineLevel="4">
      <c r="B2168" s="529"/>
      <c r="E2168" s="547"/>
      <c r="F2168" s="546"/>
      <c r="G2168" s="545" t="str">
        <f t="shared" si="214"/>
        <v xml:space="preserve">E1040.10 </v>
      </c>
      <c r="H2168" s="544" t="s">
        <v>3302</v>
      </c>
      <c r="I2168" s="543" t="s">
        <v>3303</v>
      </c>
      <c r="J2168" s="552"/>
      <c r="K2168" s="552"/>
      <c r="L2168" s="551"/>
      <c r="M2168" s="540">
        <f t="shared" si="213"/>
        <v>0</v>
      </c>
    </row>
    <row r="2169" spans="2:13" ht="15.75" outlineLevel="4">
      <c r="B2169" s="529"/>
      <c r="E2169" s="547"/>
      <c r="F2169" s="546"/>
      <c r="G2169" s="545" t="str">
        <f t="shared" si="214"/>
        <v xml:space="preserve">E1040.10 </v>
      </c>
      <c r="H2169" s="544" t="s">
        <v>3304</v>
      </c>
      <c r="I2169" s="543" t="s">
        <v>3305</v>
      </c>
      <c r="J2169" s="552"/>
      <c r="K2169" s="552"/>
      <c r="L2169" s="551"/>
      <c r="M2169" s="540">
        <f t="shared" si="213"/>
        <v>0</v>
      </c>
    </row>
    <row r="2170" spans="2:13" ht="15.75" outlineLevel="4">
      <c r="B2170" s="529"/>
      <c r="E2170" s="547"/>
      <c r="F2170" s="546"/>
      <c r="G2170" s="545" t="str">
        <f t="shared" si="214"/>
        <v xml:space="preserve">E1040.10 </v>
      </c>
      <c r="H2170" s="544" t="s">
        <v>3306</v>
      </c>
      <c r="I2170" s="543" t="s">
        <v>3307</v>
      </c>
      <c r="J2170" s="552"/>
      <c r="K2170" s="552"/>
      <c r="L2170" s="551"/>
      <c r="M2170" s="540">
        <f t="shared" si="213"/>
        <v>0</v>
      </c>
    </row>
    <row r="2171" spans="2:13" ht="15.75" outlineLevel="4">
      <c r="B2171" s="529"/>
      <c r="E2171" s="547"/>
      <c r="F2171" s="546"/>
      <c r="G2171" s="545" t="str">
        <f t="shared" si="214"/>
        <v xml:space="preserve">E1040.10 </v>
      </c>
      <c r="H2171" s="550" t="s">
        <v>3308</v>
      </c>
      <c r="I2171" s="543" t="s">
        <v>3309</v>
      </c>
      <c r="J2171" s="552"/>
      <c r="K2171" s="552"/>
      <c r="L2171" s="551"/>
      <c r="M2171" s="540">
        <f t="shared" si="213"/>
        <v>0</v>
      </c>
    </row>
    <row r="2172" spans="2:13" ht="15.75" outlineLevel="3">
      <c r="B2172" s="529"/>
      <c r="E2172" s="538" t="s">
        <v>3310</v>
      </c>
      <c r="F2172" s="537" t="s">
        <v>3311</v>
      </c>
      <c r="G2172" s="536"/>
      <c r="H2172" s="535" t="s">
        <v>85</v>
      </c>
      <c r="I2172" s="534" t="s">
        <v>85</v>
      </c>
      <c r="J2172" s="533"/>
      <c r="K2172" s="533"/>
      <c r="L2172" s="532" t="str">
        <f>IF(J2172&lt;&gt;0,SUMIF(G:G,E2172,M:M)/J2172,"")</f>
        <v/>
      </c>
      <c r="M2172" s="531">
        <f>IF(J2172="",SUMIF(G:G,E2172,M:M),J2172*L2172)</f>
        <v>0</v>
      </c>
    </row>
    <row r="2173" spans="2:13" ht="15.75" outlineLevel="4">
      <c r="B2173" s="529"/>
      <c r="E2173" s="547"/>
      <c r="F2173" s="546"/>
      <c r="G2173" s="545" t="str">
        <f>E2172</f>
        <v xml:space="preserve">E1040.20 </v>
      </c>
      <c r="H2173" s="544" t="s">
        <v>3312</v>
      </c>
      <c r="I2173" s="543" t="s">
        <v>3313</v>
      </c>
      <c r="J2173" s="552"/>
      <c r="K2173" s="552"/>
      <c r="L2173" s="551"/>
      <c r="M2173" s="540">
        <f t="shared" ref="M2173:M2186" si="215">J2173*L2173</f>
        <v>0</v>
      </c>
    </row>
    <row r="2174" spans="2:13" ht="15.75" outlineLevel="4">
      <c r="B2174" s="529"/>
      <c r="E2174" s="547"/>
      <c r="F2174" s="546"/>
      <c r="G2174" s="545" t="str">
        <f t="shared" ref="G2174:G2186" si="216">G2173</f>
        <v xml:space="preserve">E1040.20 </v>
      </c>
      <c r="H2174" s="544" t="s">
        <v>1956</v>
      </c>
      <c r="I2174" s="543" t="s">
        <v>1957</v>
      </c>
      <c r="J2174" s="552"/>
      <c r="K2174" s="552"/>
      <c r="L2174" s="551"/>
      <c r="M2174" s="540">
        <f t="shared" si="215"/>
        <v>0</v>
      </c>
    </row>
    <row r="2175" spans="2:13" ht="15.75" outlineLevel="4">
      <c r="B2175" s="529"/>
      <c r="E2175" s="547"/>
      <c r="F2175" s="546"/>
      <c r="G2175" s="545" t="str">
        <f t="shared" si="216"/>
        <v xml:space="preserve">E1040.20 </v>
      </c>
      <c r="H2175" s="544" t="s">
        <v>3314</v>
      </c>
      <c r="I2175" s="543" t="s">
        <v>3315</v>
      </c>
      <c r="J2175" s="552"/>
      <c r="K2175" s="552"/>
      <c r="L2175" s="551"/>
      <c r="M2175" s="540">
        <f t="shared" si="215"/>
        <v>0</v>
      </c>
    </row>
    <row r="2176" spans="2:13" ht="15.75" outlineLevel="4">
      <c r="B2176" s="529"/>
      <c r="E2176" s="547"/>
      <c r="F2176" s="546"/>
      <c r="G2176" s="545" t="str">
        <f t="shared" si="216"/>
        <v xml:space="preserve">E1040.20 </v>
      </c>
      <c r="H2176" s="544" t="s">
        <v>3316</v>
      </c>
      <c r="I2176" s="543" t="s">
        <v>3317</v>
      </c>
      <c r="J2176" s="552"/>
      <c r="K2176" s="552"/>
      <c r="L2176" s="551"/>
      <c r="M2176" s="540">
        <f t="shared" si="215"/>
        <v>0</v>
      </c>
    </row>
    <row r="2177" spans="2:13" ht="15.75" outlineLevel="4">
      <c r="B2177" s="529"/>
      <c r="E2177" s="547"/>
      <c r="F2177" s="546"/>
      <c r="G2177" s="545" t="str">
        <f t="shared" si="216"/>
        <v xml:space="preserve">E1040.20 </v>
      </c>
      <c r="H2177" s="544" t="s">
        <v>3318</v>
      </c>
      <c r="I2177" s="543" t="s">
        <v>3319</v>
      </c>
      <c r="J2177" s="552"/>
      <c r="K2177" s="552"/>
      <c r="L2177" s="551"/>
      <c r="M2177" s="540">
        <f t="shared" si="215"/>
        <v>0</v>
      </c>
    </row>
    <row r="2178" spans="2:13" ht="15.75" outlineLevel="4">
      <c r="B2178" s="529"/>
      <c r="E2178" s="547"/>
      <c r="F2178" s="546"/>
      <c r="G2178" s="545" t="str">
        <f t="shared" si="216"/>
        <v xml:space="preserve">E1040.20 </v>
      </c>
      <c r="H2178" s="544" t="s">
        <v>3320</v>
      </c>
      <c r="I2178" s="543" t="s">
        <v>3321</v>
      </c>
      <c r="J2178" s="552"/>
      <c r="K2178" s="552"/>
      <c r="L2178" s="551"/>
      <c r="M2178" s="540">
        <f t="shared" si="215"/>
        <v>0</v>
      </c>
    </row>
    <row r="2179" spans="2:13" ht="15.75" outlineLevel="4">
      <c r="B2179" s="529"/>
      <c r="E2179" s="547"/>
      <c r="F2179" s="546"/>
      <c r="G2179" s="545" t="str">
        <f t="shared" si="216"/>
        <v xml:space="preserve">E1040.20 </v>
      </c>
      <c r="H2179" s="544" t="s">
        <v>3322</v>
      </c>
      <c r="I2179" s="543" t="s">
        <v>3323</v>
      </c>
      <c r="J2179" s="552"/>
      <c r="K2179" s="552"/>
      <c r="L2179" s="551"/>
      <c r="M2179" s="540">
        <f t="shared" si="215"/>
        <v>0</v>
      </c>
    </row>
    <row r="2180" spans="2:13" ht="15.75" outlineLevel="4">
      <c r="B2180" s="529"/>
      <c r="E2180" s="547"/>
      <c r="F2180" s="546"/>
      <c r="G2180" s="545" t="str">
        <f t="shared" si="216"/>
        <v xml:space="preserve">E1040.20 </v>
      </c>
      <c r="H2180" s="544" t="s">
        <v>3324</v>
      </c>
      <c r="I2180" s="543" t="s">
        <v>3325</v>
      </c>
      <c r="J2180" s="552"/>
      <c r="K2180" s="552"/>
      <c r="L2180" s="551"/>
      <c r="M2180" s="540">
        <f t="shared" si="215"/>
        <v>0</v>
      </c>
    </row>
    <row r="2181" spans="2:13" ht="15.75" outlineLevel="4">
      <c r="B2181" s="529"/>
      <c r="E2181" s="547"/>
      <c r="F2181" s="546"/>
      <c r="G2181" s="545" t="str">
        <f t="shared" si="216"/>
        <v xml:space="preserve">E1040.20 </v>
      </c>
      <c r="H2181" s="544" t="s">
        <v>3326</v>
      </c>
      <c r="I2181" s="543" t="s">
        <v>3327</v>
      </c>
      <c r="J2181" s="552"/>
      <c r="K2181" s="552"/>
      <c r="L2181" s="551"/>
      <c r="M2181" s="540">
        <f t="shared" si="215"/>
        <v>0</v>
      </c>
    </row>
    <row r="2182" spans="2:13" ht="15.75" outlineLevel="4">
      <c r="B2182" s="529"/>
      <c r="E2182" s="547"/>
      <c r="F2182" s="546"/>
      <c r="G2182" s="545" t="str">
        <f t="shared" si="216"/>
        <v xml:space="preserve">E1040.20 </v>
      </c>
      <c r="H2182" s="544" t="s">
        <v>3328</v>
      </c>
      <c r="I2182" s="543" t="s">
        <v>3329</v>
      </c>
      <c r="J2182" s="552"/>
      <c r="K2182" s="552"/>
      <c r="L2182" s="551"/>
      <c r="M2182" s="540">
        <f t="shared" si="215"/>
        <v>0</v>
      </c>
    </row>
    <row r="2183" spans="2:13" ht="15.75" outlineLevel="4">
      <c r="B2183" s="529"/>
      <c r="E2183" s="547"/>
      <c r="F2183" s="546"/>
      <c r="G2183" s="545" t="str">
        <f t="shared" si="216"/>
        <v xml:space="preserve">E1040.20 </v>
      </c>
      <c r="H2183" s="550" t="s">
        <v>3330</v>
      </c>
      <c r="I2183" s="543" t="s">
        <v>3331</v>
      </c>
      <c r="J2183" s="552"/>
      <c r="K2183" s="552"/>
      <c r="L2183" s="551"/>
      <c r="M2183" s="540">
        <f t="shared" si="215"/>
        <v>0</v>
      </c>
    </row>
    <row r="2184" spans="2:13" ht="15.75" outlineLevel="4">
      <c r="B2184" s="529"/>
      <c r="E2184" s="547"/>
      <c r="F2184" s="546"/>
      <c r="G2184" s="545" t="str">
        <f t="shared" si="216"/>
        <v xml:space="preserve">E1040.20 </v>
      </c>
      <c r="H2184" s="550" t="s">
        <v>3332</v>
      </c>
      <c r="I2184" s="543" t="s">
        <v>3333</v>
      </c>
      <c r="J2184" s="552"/>
      <c r="K2184" s="552"/>
      <c r="L2184" s="551"/>
      <c r="M2184" s="540">
        <f t="shared" si="215"/>
        <v>0</v>
      </c>
    </row>
    <row r="2185" spans="2:13" ht="15.75" outlineLevel="4">
      <c r="B2185" s="529"/>
      <c r="E2185" s="547"/>
      <c r="F2185" s="546"/>
      <c r="G2185" s="545" t="str">
        <f t="shared" si="216"/>
        <v xml:space="preserve">E1040.20 </v>
      </c>
      <c r="H2185" s="550" t="s">
        <v>3334</v>
      </c>
      <c r="I2185" s="543" t="s">
        <v>3335</v>
      </c>
      <c r="J2185" s="552"/>
      <c r="K2185" s="552"/>
      <c r="L2185" s="551"/>
      <c r="M2185" s="540">
        <f t="shared" si="215"/>
        <v>0</v>
      </c>
    </row>
    <row r="2186" spans="2:13" ht="15.75" outlineLevel="4">
      <c r="B2186" s="529"/>
      <c r="E2186" s="547"/>
      <c r="F2186" s="546"/>
      <c r="G2186" s="545" t="str">
        <f t="shared" si="216"/>
        <v xml:space="preserve">E1040.20 </v>
      </c>
      <c r="H2186" s="544" t="s">
        <v>3336</v>
      </c>
      <c r="I2186" s="543" t="s">
        <v>3337</v>
      </c>
      <c r="J2186" s="552"/>
      <c r="K2186" s="552"/>
      <c r="L2186" s="551"/>
      <c r="M2186" s="540">
        <f t="shared" si="215"/>
        <v>0</v>
      </c>
    </row>
    <row r="2187" spans="2:13" ht="15.75" outlineLevel="3">
      <c r="B2187" s="529"/>
      <c r="E2187" s="538" t="s">
        <v>3338</v>
      </c>
      <c r="F2187" s="537" t="s">
        <v>3339</v>
      </c>
      <c r="G2187" s="536"/>
      <c r="H2187" s="535" t="s">
        <v>85</v>
      </c>
      <c r="I2187" s="534" t="s">
        <v>85</v>
      </c>
      <c r="J2187" s="533"/>
      <c r="K2187" s="533"/>
      <c r="L2187" s="532" t="str">
        <f>IF(J2187&lt;&gt;0,SUMIF(G:G,E2187,M:M)/J2187,"")</f>
        <v/>
      </c>
      <c r="M2187" s="531">
        <f>IF(J2187="",SUMIF(G:G,E2187,M:M),J2187*L2187)</f>
        <v>0</v>
      </c>
    </row>
    <row r="2188" spans="2:13" ht="15.75" outlineLevel="4">
      <c r="B2188" s="529"/>
      <c r="E2188" s="547"/>
      <c r="F2188" s="546"/>
      <c r="G2188" s="545" t="str">
        <f>E2187</f>
        <v xml:space="preserve">E1040.40 </v>
      </c>
      <c r="H2188" s="544" t="s">
        <v>3340</v>
      </c>
      <c r="I2188" s="543" t="s">
        <v>3341</v>
      </c>
      <c r="J2188" s="552"/>
      <c r="K2188" s="552"/>
      <c r="L2188" s="551"/>
      <c r="M2188" s="540">
        <f>J2188*L2188</f>
        <v>0</v>
      </c>
    </row>
    <row r="2189" spans="2:13" ht="15.75" outlineLevel="4">
      <c r="B2189" s="529"/>
      <c r="E2189" s="547"/>
      <c r="F2189" s="546"/>
      <c r="G2189" s="545" t="str">
        <f>G2188</f>
        <v xml:space="preserve">E1040.40 </v>
      </c>
      <c r="H2189" s="544" t="s">
        <v>3342</v>
      </c>
      <c r="I2189" s="543" t="s">
        <v>3343</v>
      </c>
      <c r="J2189" s="552"/>
      <c r="K2189" s="552"/>
      <c r="L2189" s="551"/>
      <c r="M2189" s="540">
        <f>J2189*L2189</f>
        <v>0</v>
      </c>
    </row>
    <row r="2190" spans="2:13" ht="15.75" outlineLevel="3">
      <c r="B2190" s="529"/>
      <c r="E2190" s="538" t="s">
        <v>3344</v>
      </c>
      <c r="F2190" s="537" t="s">
        <v>3345</v>
      </c>
      <c r="G2190" s="536"/>
      <c r="H2190" s="535" t="s">
        <v>85</v>
      </c>
      <c r="I2190" s="534" t="s">
        <v>85</v>
      </c>
      <c r="J2190" s="533"/>
      <c r="K2190" s="533"/>
      <c r="L2190" s="532" t="str">
        <f>IF(J2190&lt;&gt;0,SUMIF(G:G,E2190,M:M)/J2190,"")</f>
        <v/>
      </c>
      <c r="M2190" s="531">
        <f>IF(J2190="",SUMIF(G:G,E2190,M:M),J2190*L2190)</f>
        <v>0</v>
      </c>
    </row>
    <row r="2191" spans="2:13" ht="15.75" outlineLevel="4">
      <c r="B2191" s="529"/>
      <c r="E2191" s="547"/>
      <c r="F2191" s="546"/>
      <c r="G2191" s="545" t="str">
        <f>E2190</f>
        <v xml:space="preserve">E1040.60 </v>
      </c>
      <c r="H2191" s="544" t="s">
        <v>3346</v>
      </c>
      <c r="I2191" s="543" t="s">
        <v>3347</v>
      </c>
      <c r="J2191" s="552"/>
      <c r="K2191" s="552"/>
      <c r="L2191" s="551"/>
      <c r="M2191" s="540">
        <f>J2191*L2191</f>
        <v>0</v>
      </c>
    </row>
    <row r="2192" spans="2:13" ht="28.5" outlineLevel="4">
      <c r="B2192" s="529"/>
      <c r="E2192" s="547"/>
      <c r="F2192" s="546"/>
      <c r="G2192" s="545" t="str">
        <f>G2191</f>
        <v xml:space="preserve">E1040.60 </v>
      </c>
      <c r="H2192" s="544" t="s">
        <v>3348</v>
      </c>
      <c r="I2192" s="543" t="s">
        <v>85</v>
      </c>
      <c r="J2192" s="552"/>
      <c r="K2192" s="552"/>
      <c r="L2192" s="551"/>
      <c r="M2192" s="540">
        <f>J2192*L2192</f>
        <v>0</v>
      </c>
    </row>
    <row r="2193" spans="2:13" ht="15.75" outlineLevel="4">
      <c r="B2193" s="529"/>
      <c r="E2193" s="547"/>
      <c r="F2193" s="546"/>
      <c r="G2193" s="545" t="str">
        <f>G2192</f>
        <v xml:space="preserve">E1040.60 </v>
      </c>
      <c r="H2193" s="544" t="s">
        <v>3349</v>
      </c>
      <c r="I2193" s="543" t="s">
        <v>3350</v>
      </c>
      <c r="J2193" s="552"/>
      <c r="K2193" s="552"/>
      <c r="L2193" s="551"/>
      <c r="M2193" s="540">
        <f>J2193*L2193</f>
        <v>0</v>
      </c>
    </row>
    <row r="2194" spans="2:13" ht="15.75" outlineLevel="4">
      <c r="B2194" s="529"/>
      <c r="E2194" s="547"/>
      <c r="F2194" s="546"/>
      <c r="G2194" s="545" t="str">
        <f>G2193</f>
        <v xml:space="preserve">E1040.60 </v>
      </c>
      <c r="H2194" s="544" t="s">
        <v>3351</v>
      </c>
      <c r="I2194" s="543" t="s">
        <v>3352</v>
      </c>
      <c r="J2194" s="552"/>
      <c r="K2194" s="552"/>
      <c r="L2194" s="551"/>
      <c r="M2194" s="540">
        <f>J2194*L2194</f>
        <v>0</v>
      </c>
    </row>
    <row r="2195" spans="2:13" ht="15.75" outlineLevel="3">
      <c r="B2195" s="529"/>
      <c r="E2195" s="538" t="s">
        <v>3353</v>
      </c>
      <c r="F2195" s="537" t="s">
        <v>3354</v>
      </c>
      <c r="G2195" s="536"/>
      <c r="H2195" s="535" t="s">
        <v>85</v>
      </c>
      <c r="I2195" s="534" t="s">
        <v>85</v>
      </c>
      <c r="J2195" s="533"/>
      <c r="K2195" s="533"/>
      <c r="L2195" s="532" t="str">
        <f>IF(J2195&lt;&gt;0,SUMIF(G:G,E2195,M:M)/J2195,"")</f>
        <v/>
      </c>
      <c r="M2195" s="531">
        <f>IF(J2195="",SUMIF(G:G,E2195,M:M),J2195*L2195)</f>
        <v>0</v>
      </c>
    </row>
    <row r="2196" spans="2:13" ht="15.75" outlineLevel="4">
      <c r="B2196" s="529"/>
      <c r="E2196" s="528"/>
      <c r="F2196" s="527"/>
      <c r="G2196" s="526" t="str">
        <f>E2195</f>
        <v xml:space="preserve">E1040.70 </v>
      </c>
      <c r="H2196" s="530" t="s">
        <v>3355</v>
      </c>
      <c r="I2196" s="524" t="s">
        <v>3356</v>
      </c>
      <c r="J2196" s="571"/>
      <c r="K2196" s="571"/>
      <c r="L2196" s="570"/>
      <c r="M2196" s="521">
        <f>J2196*L2196</f>
        <v>0</v>
      </c>
    </row>
    <row r="2197" spans="2:13" ht="28.5" outlineLevel="4">
      <c r="B2197" s="529"/>
      <c r="E2197" s="528"/>
      <c r="F2197" s="527"/>
      <c r="G2197" s="526" t="str">
        <f>G2196</f>
        <v xml:space="preserve">E1040.70 </v>
      </c>
      <c r="H2197" s="530" t="s">
        <v>3357</v>
      </c>
      <c r="I2197" s="524" t="s">
        <v>3358</v>
      </c>
      <c r="J2197" s="571"/>
      <c r="K2197" s="571"/>
      <c r="L2197" s="570"/>
      <c r="M2197" s="521">
        <f>J2197*L2197</f>
        <v>0</v>
      </c>
    </row>
    <row r="2198" spans="2:13" ht="15.75" outlineLevel="4">
      <c r="B2198" s="529"/>
      <c r="E2198" s="528"/>
      <c r="F2198" s="527"/>
      <c r="G2198" s="526" t="str">
        <f>G2197</f>
        <v xml:space="preserve">E1040.70 </v>
      </c>
      <c r="H2198" s="530" t="s">
        <v>3359</v>
      </c>
      <c r="I2198" s="524" t="s">
        <v>3358</v>
      </c>
      <c r="J2198" s="571"/>
      <c r="K2198" s="571"/>
      <c r="L2198" s="570"/>
      <c r="M2198" s="521">
        <f>J2198*L2198</f>
        <v>0</v>
      </c>
    </row>
    <row r="2199" spans="2:13" ht="15.75" outlineLevel="4">
      <c r="B2199" s="529"/>
      <c r="E2199" s="528"/>
      <c r="F2199" s="527"/>
      <c r="G2199" s="526" t="str">
        <f>G2198</f>
        <v xml:space="preserve">E1040.70 </v>
      </c>
      <c r="H2199" s="530" t="s">
        <v>3360</v>
      </c>
      <c r="I2199" s="524" t="s">
        <v>3361</v>
      </c>
      <c r="J2199" s="571"/>
      <c r="K2199" s="571"/>
      <c r="L2199" s="570"/>
      <c r="M2199" s="521">
        <f>J2199*L2199</f>
        <v>0</v>
      </c>
    </row>
    <row r="2200" spans="2:13" ht="15.75" outlineLevel="4">
      <c r="B2200" s="529"/>
      <c r="E2200" s="528"/>
      <c r="F2200" s="527"/>
      <c r="G2200" s="526" t="str">
        <f>G2199</f>
        <v xml:space="preserve">E1040.70 </v>
      </c>
      <c r="H2200" s="530" t="s">
        <v>3362</v>
      </c>
      <c r="I2200" s="524" t="s">
        <v>3363</v>
      </c>
      <c r="J2200" s="571"/>
      <c r="K2200" s="571"/>
      <c r="L2200" s="570"/>
      <c r="M2200" s="521">
        <f>J2200*L2200</f>
        <v>0</v>
      </c>
    </row>
    <row r="2201" spans="2:13" s="553" customFormat="1" ht="17.25" customHeight="1" outlineLevel="2">
      <c r="B2201" s="561"/>
      <c r="C2201" s="560"/>
      <c r="D2201" s="560" t="s">
        <v>3364</v>
      </c>
      <c r="E2201" s="560" t="s">
        <v>3365</v>
      </c>
      <c r="F2201" s="560"/>
      <c r="G2201" s="559"/>
      <c r="H2201" s="558" t="s">
        <v>85</v>
      </c>
      <c r="I2201" s="557" t="s">
        <v>3366</v>
      </c>
      <c r="J2201" s="556"/>
      <c r="K2201" s="556"/>
      <c r="L2201" s="555" t="str">
        <f>IF(J2201&lt;&gt;0,SUMIF(E:E,"E1060*",M:M)/J2201,"")</f>
        <v/>
      </c>
      <c r="M2201" s="554">
        <f>IF(J2201="",SUMIF(E:E,"E1060*",M:M),L2201*J2201)</f>
        <v>0</v>
      </c>
    </row>
    <row r="2202" spans="2:13" ht="15.75" outlineLevel="3">
      <c r="B2202" s="529"/>
      <c r="E2202" s="538" t="s">
        <v>3367</v>
      </c>
      <c r="F2202" s="537" t="s">
        <v>3368</v>
      </c>
      <c r="G2202" s="536"/>
      <c r="H2202" s="535" t="s">
        <v>85</v>
      </c>
      <c r="I2202" s="534" t="s">
        <v>85</v>
      </c>
      <c r="J2202" s="533"/>
      <c r="K2202" s="533"/>
      <c r="L2202" s="532" t="str">
        <f>IF(J2202&lt;&gt;0,SUMIF(G:G,E2202,M:M)/J2202,"")</f>
        <v/>
      </c>
      <c r="M2202" s="531">
        <f>IF(J2202="",SUMIF(G:G,E2202,M:M),J2202*L2202)</f>
        <v>0</v>
      </c>
    </row>
    <row r="2203" spans="2:13" ht="15.75" outlineLevel="4">
      <c r="B2203" s="529"/>
      <c r="E2203" s="547"/>
      <c r="F2203" s="546"/>
      <c r="G2203" s="545" t="str">
        <f>E2202</f>
        <v xml:space="preserve">E1060.10 </v>
      </c>
      <c r="H2203" s="544" t="s">
        <v>3369</v>
      </c>
      <c r="I2203" s="543" t="s">
        <v>3370</v>
      </c>
      <c r="J2203" s="552"/>
      <c r="K2203" s="552"/>
      <c r="L2203" s="551"/>
      <c r="M2203" s="540">
        <f>J2203*L2203</f>
        <v>0</v>
      </c>
    </row>
    <row r="2204" spans="2:13" ht="15.75" outlineLevel="4">
      <c r="B2204" s="529"/>
      <c r="E2204" s="547"/>
      <c r="F2204" s="546"/>
      <c r="G2204" s="545" t="str">
        <f>G2203</f>
        <v xml:space="preserve">E1060.10 </v>
      </c>
      <c r="H2204" s="544" t="s">
        <v>3371</v>
      </c>
      <c r="I2204" s="543" t="s">
        <v>3372</v>
      </c>
      <c r="J2204" s="552"/>
      <c r="K2204" s="552"/>
      <c r="L2204" s="551"/>
      <c r="M2204" s="540">
        <f>J2204*L2204</f>
        <v>0</v>
      </c>
    </row>
    <row r="2205" spans="2:13" ht="15.75" outlineLevel="4">
      <c r="B2205" s="529"/>
      <c r="E2205" s="547"/>
      <c r="F2205" s="546"/>
      <c r="G2205" s="545" t="str">
        <f>G2204</f>
        <v xml:space="preserve">E1060.10 </v>
      </c>
      <c r="H2205" s="544" t="s">
        <v>3373</v>
      </c>
      <c r="I2205" s="543" t="s">
        <v>3374</v>
      </c>
      <c r="J2205" s="552"/>
      <c r="K2205" s="552"/>
      <c r="L2205" s="551"/>
      <c r="M2205" s="540">
        <f>J2205*L2205</f>
        <v>0</v>
      </c>
    </row>
    <row r="2206" spans="2:13" ht="15.75" outlineLevel="3">
      <c r="B2206" s="529"/>
      <c r="E2206" s="538" t="s">
        <v>3375</v>
      </c>
      <c r="F2206" s="537" t="s">
        <v>3376</v>
      </c>
      <c r="G2206" s="536"/>
      <c r="H2206" s="535" t="s">
        <v>85</v>
      </c>
      <c r="I2206" s="534" t="s">
        <v>85</v>
      </c>
      <c r="J2206" s="533"/>
      <c r="K2206" s="533"/>
      <c r="L2206" s="532" t="str">
        <f>IF(J2206&lt;&gt;0,SUMIF(G:G,E2206,M:M)/J2206,"")</f>
        <v/>
      </c>
      <c r="M2206" s="531">
        <f>IF(J2206="",SUMIF(G:G,E2206,M:M),J2206*L2206)</f>
        <v>0</v>
      </c>
    </row>
    <row r="2207" spans="2:13" ht="15.75" outlineLevel="4">
      <c r="B2207" s="529"/>
      <c r="E2207" s="547"/>
      <c r="F2207" s="546"/>
      <c r="G2207" s="545" t="str">
        <f>E2206</f>
        <v xml:space="preserve">E1060.50 </v>
      </c>
      <c r="H2207" s="544" t="s">
        <v>3377</v>
      </c>
      <c r="I2207" s="543" t="s">
        <v>3378</v>
      </c>
      <c r="J2207" s="552"/>
      <c r="K2207" s="552"/>
      <c r="L2207" s="551"/>
      <c r="M2207" s="540">
        <f>J2207*L2207</f>
        <v>0</v>
      </c>
    </row>
    <row r="2208" spans="2:13" ht="15.75" outlineLevel="3">
      <c r="B2208" s="529"/>
      <c r="E2208" s="538" t="s">
        <v>3379</v>
      </c>
      <c r="F2208" s="537" t="s">
        <v>3380</v>
      </c>
      <c r="G2208" s="536"/>
      <c r="H2208" s="535" t="s">
        <v>85</v>
      </c>
      <c r="I2208" s="534" t="s">
        <v>85</v>
      </c>
      <c r="J2208" s="533"/>
      <c r="K2208" s="533"/>
      <c r="L2208" s="532" t="str">
        <f>IF(J2208&lt;&gt;0,SUMIF(G:G,E2208,M:M)/J2208,"")</f>
        <v/>
      </c>
      <c r="M2208" s="531">
        <f>IF(J2208="",SUMIF(G:G,E2208,M:M),J2208*L2208)</f>
        <v>0</v>
      </c>
    </row>
    <row r="2209" spans="2:13" ht="15.75" outlineLevel="4">
      <c r="B2209" s="529"/>
      <c r="E2209" s="528"/>
      <c r="F2209" s="527"/>
      <c r="G2209" s="526" t="str">
        <f>E2208</f>
        <v xml:space="preserve">E1060.70 </v>
      </c>
      <c r="H2209" s="530" t="s">
        <v>3381</v>
      </c>
      <c r="I2209" s="524" t="s">
        <v>3382</v>
      </c>
      <c r="J2209" s="571"/>
      <c r="K2209" s="571"/>
      <c r="L2209" s="570"/>
      <c r="M2209" s="521">
        <f>J2209*L2209</f>
        <v>0</v>
      </c>
    </row>
    <row r="2210" spans="2:13" s="553" customFormat="1" ht="17.25" customHeight="1" outlineLevel="2">
      <c r="B2210" s="561"/>
      <c r="C2210" s="560"/>
      <c r="D2210" s="560" t="s">
        <v>3383</v>
      </c>
      <c r="E2210" s="560" t="s">
        <v>3384</v>
      </c>
      <c r="F2210" s="560"/>
      <c r="G2210" s="559"/>
      <c r="H2210" s="558" t="s">
        <v>85</v>
      </c>
      <c r="I2210" s="557" t="s">
        <v>85</v>
      </c>
      <c r="J2210" s="556"/>
      <c r="K2210" s="556"/>
      <c r="L2210" s="555" t="str">
        <f>IF(J2210&lt;&gt;0,SUMIF(E:E,"E1070*",M:M)/J2210,"")</f>
        <v/>
      </c>
      <c r="M2210" s="554">
        <f>IF(J2210="",SUMIF(E:E,"E1070*",M:M),L2210*J2210)</f>
        <v>0</v>
      </c>
    </row>
    <row r="2211" spans="2:13" ht="15.75" outlineLevel="3">
      <c r="B2211" s="529"/>
      <c r="E2211" s="538" t="s">
        <v>3385</v>
      </c>
      <c r="F2211" s="537" t="s">
        <v>3386</v>
      </c>
      <c r="G2211" s="536"/>
      <c r="H2211" s="535" t="s">
        <v>85</v>
      </c>
      <c r="I2211" s="534" t="s">
        <v>85</v>
      </c>
      <c r="J2211" s="533"/>
      <c r="K2211" s="533"/>
      <c r="L2211" s="532" t="str">
        <f>IF(J2211&lt;&gt;0,SUMIF(G:G,E2211,M:M)/J2211,"")</f>
        <v/>
      </c>
      <c r="M2211" s="531">
        <f>IF(J2211="",SUMIF(G:G,E2211,M:M),J2211*L2211)</f>
        <v>0</v>
      </c>
    </row>
    <row r="2212" spans="2:13" ht="15.75" outlineLevel="4">
      <c r="B2212" s="529"/>
      <c r="E2212" s="547"/>
      <c r="F2212" s="546"/>
      <c r="G2212" s="545" t="str">
        <f>E2211</f>
        <v xml:space="preserve">E1070.10 </v>
      </c>
      <c r="H2212" s="544" t="s">
        <v>3387</v>
      </c>
      <c r="I2212" s="543" t="s">
        <v>3388</v>
      </c>
      <c r="J2212" s="552"/>
      <c r="K2212" s="552"/>
      <c r="L2212" s="551"/>
      <c r="M2212" s="540">
        <f>J2212*L2212</f>
        <v>0</v>
      </c>
    </row>
    <row r="2213" spans="2:13" ht="15.75" outlineLevel="4">
      <c r="B2213" s="529"/>
      <c r="E2213" s="547"/>
      <c r="F2213" s="546"/>
      <c r="G2213" s="545" t="str">
        <f>G2212</f>
        <v xml:space="preserve">E1070.10 </v>
      </c>
      <c r="H2213" s="544" t="s">
        <v>3389</v>
      </c>
      <c r="I2213" s="543" t="s">
        <v>3390</v>
      </c>
      <c r="J2213" s="552"/>
      <c r="K2213" s="552"/>
      <c r="L2213" s="551"/>
      <c r="M2213" s="540">
        <f>J2213*L2213</f>
        <v>0</v>
      </c>
    </row>
    <row r="2214" spans="2:13" ht="15.75" outlineLevel="4">
      <c r="B2214" s="529"/>
      <c r="E2214" s="547"/>
      <c r="F2214" s="546"/>
      <c r="G2214" s="545" t="str">
        <f>G2213</f>
        <v xml:space="preserve">E1070.10 </v>
      </c>
      <c r="H2214" s="544" t="s">
        <v>3391</v>
      </c>
      <c r="I2214" s="543" t="s">
        <v>3392</v>
      </c>
      <c r="J2214" s="552"/>
      <c r="K2214" s="552"/>
      <c r="L2214" s="551"/>
      <c r="M2214" s="540">
        <f>J2214*L2214</f>
        <v>0</v>
      </c>
    </row>
    <row r="2215" spans="2:13" ht="15.75" outlineLevel="4">
      <c r="B2215" s="529"/>
      <c r="E2215" s="547"/>
      <c r="F2215" s="546"/>
      <c r="G2215" s="545" t="str">
        <f>G2214</f>
        <v xml:space="preserve">E1070.10 </v>
      </c>
      <c r="H2215" s="544" t="s">
        <v>3393</v>
      </c>
      <c r="I2215" s="543" t="s">
        <v>3394</v>
      </c>
      <c r="J2215" s="552"/>
      <c r="K2215" s="552"/>
      <c r="L2215" s="551"/>
      <c r="M2215" s="540">
        <f>J2215*L2215</f>
        <v>0</v>
      </c>
    </row>
    <row r="2216" spans="2:13" ht="15.75" outlineLevel="4">
      <c r="B2216" s="529"/>
      <c r="E2216" s="547"/>
      <c r="F2216" s="546"/>
      <c r="G2216" s="545" t="str">
        <f>G2215</f>
        <v xml:space="preserve">E1070.10 </v>
      </c>
      <c r="H2216" s="544" t="s">
        <v>3395</v>
      </c>
      <c r="I2216" s="543" t="s">
        <v>3396</v>
      </c>
      <c r="J2216" s="552"/>
      <c r="K2216" s="552"/>
      <c r="L2216" s="551"/>
      <c r="M2216" s="540">
        <f>J2216*L2216</f>
        <v>0</v>
      </c>
    </row>
    <row r="2217" spans="2:13" ht="15.75" outlineLevel="3">
      <c r="B2217" s="529"/>
      <c r="E2217" s="538" t="s">
        <v>3397</v>
      </c>
      <c r="F2217" s="537" t="s">
        <v>3398</v>
      </c>
      <c r="G2217" s="536"/>
      <c r="H2217" s="535" t="s">
        <v>85</v>
      </c>
      <c r="I2217" s="534" t="s">
        <v>85</v>
      </c>
      <c r="J2217" s="533"/>
      <c r="K2217" s="533"/>
      <c r="L2217" s="532" t="str">
        <f>IF(J2217&lt;&gt;0,SUMIF(G:G,E2217,M:M)/J2217,"")</f>
        <v/>
      </c>
      <c r="M2217" s="531">
        <f>IF(J2217="",SUMIF(G:G,E2217,M:M),J2217*L2217)</f>
        <v>0</v>
      </c>
    </row>
    <row r="2218" spans="2:13" ht="15.75" outlineLevel="4">
      <c r="B2218" s="529"/>
      <c r="E2218" s="547"/>
      <c r="F2218" s="546"/>
      <c r="G2218" s="545" t="str">
        <f>E2217</f>
        <v xml:space="preserve">E1070.20 </v>
      </c>
      <c r="H2218" s="544" t="s">
        <v>3399</v>
      </c>
      <c r="I2218" s="543" t="s">
        <v>3400</v>
      </c>
      <c r="J2218" s="552"/>
      <c r="K2218" s="552"/>
      <c r="L2218" s="551"/>
      <c r="M2218" s="540">
        <f>J2218*L2218</f>
        <v>0</v>
      </c>
    </row>
    <row r="2219" spans="2:13" ht="15.75" outlineLevel="4">
      <c r="B2219" s="529"/>
      <c r="E2219" s="547"/>
      <c r="F2219" s="546"/>
      <c r="G2219" s="545" t="str">
        <f>G2218</f>
        <v xml:space="preserve">E1070.20 </v>
      </c>
      <c r="H2219" s="544" t="s">
        <v>3401</v>
      </c>
      <c r="I2219" s="543" t="s">
        <v>3402</v>
      </c>
      <c r="J2219" s="552"/>
      <c r="K2219" s="552"/>
      <c r="L2219" s="551"/>
      <c r="M2219" s="540">
        <f>J2219*L2219</f>
        <v>0</v>
      </c>
    </row>
    <row r="2220" spans="2:13" ht="15.75" outlineLevel="4">
      <c r="B2220" s="529"/>
      <c r="E2220" s="547"/>
      <c r="F2220" s="546"/>
      <c r="G2220" s="545" t="str">
        <f>G2219</f>
        <v xml:space="preserve">E1070.20 </v>
      </c>
      <c r="H2220" s="544" t="s">
        <v>3403</v>
      </c>
      <c r="I2220" s="543" t="s">
        <v>3404</v>
      </c>
      <c r="J2220" s="552"/>
      <c r="K2220" s="552"/>
      <c r="L2220" s="551"/>
      <c r="M2220" s="540">
        <f>J2220*L2220</f>
        <v>0</v>
      </c>
    </row>
    <row r="2221" spans="2:13" ht="15.75" outlineLevel="4">
      <c r="B2221" s="529"/>
      <c r="E2221" s="547"/>
      <c r="F2221" s="546"/>
      <c r="G2221" s="545" t="str">
        <f>G2220</f>
        <v xml:space="preserve">E1070.20 </v>
      </c>
      <c r="H2221" s="544" t="s">
        <v>3405</v>
      </c>
      <c r="I2221" s="543" t="s">
        <v>3406</v>
      </c>
      <c r="J2221" s="552"/>
      <c r="K2221" s="552"/>
      <c r="L2221" s="551"/>
      <c r="M2221" s="540">
        <f>J2221*L2221</f>
        <v>0</v>
      </c>
    </row>
    <row r="2222" spans="2:13" ht="15.75" outlineLevel="3">
      <c r="B2222" s="529"/>
      <c r="E2222" s="538" t="s">
        <v>3407</v>
      </c>
      <c r="F2222" s="537" t="s">
        <v>3408</v>
      </c>
      <c r="G2222" s="536"/>
      <c r="H2222" s="535" t="s">
        <v>85</v>
      </c>
      <c r="I2222" s="534" t="s">
        <v>85</v>
      </c>
      <c r="J2222" s="533"/>
      <c r="K2222" s="533"/>
      <c r="L2222" s="532" t="str">
        <f>IF(J2222&lt;&gt;0,SUMIF(G:G,E2222,M:M)/J2222,"")</f>
        <v/>
      </c>
      <c r="M2222" s="531">
        <f>IF(J2222="",SUMIF(G:G,E2222,M:M),J2222*L2222)</f>
        <v>0</v>
      </c>
    </row>
    <row r="2223" spans="2:13" ht="15.75" outlineLevel="4">
      <c r="B2223" s="529"/>
      <c r="E2223" s="547"/>
      <c r="F2223" s="546"/>
      <c r="G2223" s="545" t="str">
        <f>E2222</f>
        <v xml:space="preserve">E1070.50 </v>
      </c>
      <c r="H2223" s="544" t="s">
        <v>3409</v>
      </c>
      <c r="I2223" s="543" t="s">
        <v>3410</v>
      </c>
      <c r="J2223" s="552"/>
      <c r="K2223" s="552"/>
      <c r="L2223" s="551"/>
      <c r="M2223" s="540">
        <f>J2223*L2223</f>
        <v>0</v>
      </c>
    </row>
    <row r="2224" spans="2:13" ht="15.75" outlineLevel="4">
      <c r="B2224" s="529"/>
      <c r="E2224" s="547"/>
      <c r="F2224" s="546"/>
      <c r="G2224" s="545" t="str">
        <f>G2223</f>
        <v xml:space="preserve">E1070.50 </v>
      </c>
      <c r="H2224" s="544" t="s">
        <v>3411</v>
      </c>
      <c r="I2224" s="543" t="s">
        <v>3412</v>
      </c>
      <c r="J2224" s="552"/>
      <c r="K2224" s="552"/>
      <c r="L2224" s="551"/>
      <c r="M2224" s="540">
        <f>J2224*L2224</f>
        <v>0</v>
      </c>
    </row>
    <row r="2225" spans="2:13" ht="15.75" outlineLevel="4">
      <c r="B2225" s="529"/>
      <c r="E2225" s="547"/>
      <c r="F2225" s="546"/>
      <c r="G2225" s="545" t="str">
        <f>G2224</f>
        <v xml:space="preserve">E1070.50 </v>
      </c>
      <c r="H2225" s="544" t="s">
        <v>3413</v>
      </c>
      <c r="I2225" s="543" t="s">
        <v>3414</v>
      </c>
      <c r="J2225" s="552"/>
      <c r="K2225" s="552"/>
      <c r="L2225" s="551"/>
      <c r="M2225" s="540">
        <f>J2225*L2225</f>
        <v>0</v>
      </c>
    </row>
    <row r="2226" spans="2:13" ht="15.75" outlineLevel="4">
      <c r="B2226" s="529"/>
      <c r="E2226" s="547"/>
      <c r="F2226" s="546"/>
      <c r="G2226" s="545" t="str">
        <f>G2225</f>
        <v xml:space="preserve">E1070.50 </v>
      </c>
      <c r="H2226" s="544" t="s">
        <v>3415</v>
      </c>
      <c r="I2226" s="543" t="s">
        <v>3416</v>
      </c>
      <c r="J2226" s="552"/>
      <c r="K2226" s="552"/>
      <c r="L2226" s="551"/>
      <c r="M2226" s="540">
        <f>J2226*L2226</f>
        <v>0</v>
      </c>
    </row>
    <row r="2227" spans="2:13" ht="15.75" outlineLevel="4">
      <c r="B2227" s="529"/>
      <c r="E2227" s="547"/>
      <c r="F2227" s="546"/>
      <c r="G2227" s="545" t="str">
        <f>G2226</f>
        <v xml:space="preserve">E1070.50 </v>
      </c>
      <c r="H2227" s="544" t="s">
        <v>3417</v>
      </c>
      <c r="I2227" s="543" t="s">
        <v>3418</v>
      </c>
      <c r="J2227" s="552"/>
      <c r="K2227" s="552"/>
      <c r="L2227" s="551"/>
      <c r="M2227" s="540">
        <f>J2227*L2227</f>
        <v>0</v>
      </c>
    </row>
    <row r="2228" spans="2:13" ht="15.75" outlineLevel="3">
      <c r="B2228" s="529"/>
      <c r="E2228" s="538" t="s">
        <v>3419</v>
      </c>
      <c r="F2228" s="537" t="s">
        <v>3420</v>
      </c>
      <c r="G2228" s="536"/>
      <c r="H2228" s="535" t="s">
        <v>85</v>
      </c>
      <c r="I2228" s="534" t="s">
        <v>85</v>
      </c>
      <c r="J2228" s="533"/>
      <c r="K2228" s="533"/>
      <c r="L2228" s="532" t="str">
        <f>IF(J2228&lt;&gt;0,SUMIF(G:G,E2228,M:M)/J2228,"")</f>
        <v/>
      </c>
      <c r="M2228" s="531">
        <f>IF(J2228="",SUMIF(G:G,E2228,M:M),J2228*L2228)</f>
        <v>0</v>
      </c>
    </row>
    <row r="2229" spans="2:13" ht="15.75" outlineLevel="4">
      <c r="B2229" s="529"/>
      <c r="E2229" s="528"/>
      <c r="F2229" s="527"/>
      <c r="G2229" s="526" t="str">
        <f>E2228</f>
        <v xml:space="preserve">E1070.60 </v>
      </c>
      <c r="H2229" s="530" t="s">
        <v>3421</v>
      </c>
      <c r="I2229" s="524" t="s">
        <v>3422</v>
      </c>
      <c r="J2229" s="571"/>
      <c r="K2229" s="571"/>
      <c r="L2229" s="570"/>
      <c r="M2229" s="521">
        <f t="shared" ref="M2229:M2234" si="217">J2229*L2229</f>
        <v>0</v>
      </c>
    </row>
    <row r="2230" spans="2:13" ht="15.75" outlineLevel="4">
      <c r="B2230" s="529"/>
      <c r="E2230" s="528"/>
      <c r="F2230" s="527"/>
      <c r="G2230" s="526" t="str">
        <f>G2229</f>
        <v xml:space="preserve">E1070.60 </v>
      </c>
      <c r="H2230" s="530" t="s">
        <v>3423</v>
      </c>
      <c r="I2230" s="524" t="s">
        <v>3424</v>
      </c>
      <c r="J2230" s="571"/>
      <c r="K2230" s="571"/>
      <c r="L2230" s="570"/>
      <c r="M2230" s="521">
        <f t="shared" si="217"/>
        <v>0</v>
      </c>
    </row>
    <row r="2231" spans="2:13" ht="15.75" outlineLevel="4">
      <c r="B2231" s="529"/>
      <c r="E2231" s="528"/>
      <c r="F2231" s="527"/>
      <c r="G2231" s="526" t="str">
        <f>G2230</f>
        <v xml:space="preserve">E1070.60 </v>
      </c>
      <c r="H2231" s="530" t="s">
        <v>3425</v>
      </c>
      <c r="I2231" s="524" t="s">
        <v>3426</v>
      </c>
      <c r="J2231" s="571"/>
      <c r="K2231" s="571"/>
      <c r="L2231" s="570"/>
      <c r="M2231" s="521">
        <f t="shared" si="217"/>
        <v>0</v>
      </c>
    </row>
    <row r="2232" spans="2:13" ht="15.75" outlineLevel="4">
      <c r="B2232" s="529"/>
      <c r="E2232" s="528"/>
      <c r="F2232" s="527"/>
      <c r="G2232" s="526" t="str">
        <f>G2231</f>
        <v xml:space="preserve">E1070.60 </v>
      </c>
      <c r="H2232" s="530" t="s">
        <v>3427</v>
      </c>
      <c r="I2232" s="524" t="s">
        <v>3428</v>
      </c>
      <c r="J2232" s="571"/>
      <c r="K2232" s="571"/>
      <c r="L2232" s="570"/>
      <c r="M2232" s="521">
        <f t="shared" si="217"/>
        <v>0</v>
      </c>
    </row>
    <row r="2233" spans="2:13" ht="15.75" outlineLevel="4">
      <c r="B2233" s="529"/>
      <c r="E2233" s="528"/>
      <c r="F2233" s="527"/>
      <c r="G2233" s="526" t="str">
        <f>G2232</f>
        <v xml:space="preserve">E1070.60 </v>
      </c>
      <c r="H2233" s="530" t="s">
        <v>3429</v>
      </c>
      <c r="I2233" s="524" t="s">
        <v>3430</v>
      </c>
      <c r="J2233" s="571"/>
      <c r="K2233" s="571"/>
      <c r="L2233" s="570"/>
      <c r="M2233" s="521">
        <f t="shared" si="217"/>
        <v>0</v>
      </c>
    </row>
    <row r="2234" spans="2:13" ht="15.75" outlineLevel="4">
      <c r="B2234" s="529"/>
      <c r="E2234" s="528"/>
      <c r="F2234" s="527"/>
      <c r="G2234" s="526" t="str">
        <f>G2233</f>
        <v xml:space="preserve">E1070.60 </v>
      </c>
      <c r="H2234" s="530" t="s">
        <v>3431</v>
      </c>
      <c r="I2234" s="524" t="s">
        <v>3432</v>
      </c>
      <c r="J2234" s="571"/>
      <c r="K2234" s="571"/>
      <c r="L2234" s="570"/>
      <c r="M2234" s="521">
        <f t="shared" si="217"/>
        <v>0</v>
      </c>
    </row>
    <row r="2235" spans="2:13" s="553" customFormat="1" ht="17.25" customHeight="1" outlineLevel="2">
      <c r="B2235" s="561"/>
      <c r="C2235" s="560"/>
      <c r="D2235" s="560" t="s">
        <v>3433</v>
      </c>
      <c r="E2235" s="560" t="s">
        <v>3434</v>
      </c>
      <c r="F2235" s="560"/>
      <c r="G2235" s="559"/>
      <c r="H2235" s="558" t="s">
        <v>85</v>
      </c>
      <c r="I2235" s="557" t="s">
        <v>3435</v>
      </c>
      <c r="J2235" s="556"/>
      <c r="K2235" s="556"/>
      <c r="L2235" s="555" t="str">
        <f>IF(J2235&lt;&gt;0,SUMIF(E:E,"E1090*",M:M)/J2235,"")</f>
        <v/>
      </c>
      <c r="M2235" s="554">
        <f>IF(J2235="",SUMIF(E:E,"E1090*",M:M),L2235*J2235)</f>
        <v>0</v>
      </c>
    </row>
    <row r="2236" spans="2:13" ht="15.75" outlineLevel="3">
      <c r="B2236" s="529"/>
      <c r="E2236" s="538" t="s">
        <v>3436</v>
      </c>
      <c r="F2236" s="537" t="s">
        <v>3437</v>
      </c>
      <c r="G2236" s="536"/>
      <c r="H2236" s="535" t="s">
        <v>85</v>
      </c>
      <c r="I2236" s="534" t="s">
        <v>85</v>
      </c>
      <c r="J2236" s="533"/>
      <c r="K2236" s="533"/>
      <c r="L2236" s="532" t="str">
        <f>IF(J2236&lt;&gt;0,SUMIF(G:G,E2236,M:M)/J2236,"")</f>
        <v/>
      </c>
      <c r="M2236" s="531">
        <f>IF(J2236="",SUMIF(G:G,E2236,M:M),J2236*L2236)</f>
        <v>0</v>
      </c>
    </row>
    <row r="2237" spans="2:13" ht="15.75" outlineLevel="4">
      <c r="B2237" s="529"/>
      <c r="E2237" s="547"/>
      <c r="F2237" s="546"/>
      <c r="G2237" s="545" t="str">
        <f>E2236</f>
        <v xml:space="preserve">E1090.10 </v>
      </c>
      <c r="H2237" s="544" t="s">
        <v>3438</v>
      </c>
      <c r="I2237" s="543" t="s">
        <v>3439</v>
      </c>
      <c r="J2237" s="552"/>
      <c r="K2237" s="552"/>
      <c r="L2237" s="551"/>
      <c r="M2237" s="540">
        <f t="shared" ref="M2237:M2245" si="218">J2237*L2237</f>
        <v>0</v>
      </c>
    </row>
    <row r="2238" spans="2:13" ht="28.5" outlineLevel="4">
      <c r="B2238" s="529"/>
      <c r="E2238" s="547"/>
      <c r="F2238" s="546"/>
      <c r="G2238" s="545" t="str">
        <f t="shared" ref="G2238:G2245" si="219">G2237</f>
        <v xml:space="preserve">E1090.10 </v>
      </c>
      <c r="H2238" s="544" t="s">
        <v>3440</v>
      </c>
      <c r="I2238" s="543" t="s">
        <v>3358</v>
      </c>
      <c r="J2238" s="552"/>
      <c r="K2238" s="552"/>
      <c r="L2238" s="551"/>
      <c r="M2238" s="540">
        <f t="shared" si="218"/>
        <v>0</v>
      </c>
    </row>
    <row r="2239" spans="2:13" ht="15.75" outlineLevel="4">
      <c r="B2239" s="529"/>
      <c r="E2239" s="547"/>
      <c r="F2239" s="546"/>
      <c r="G2239" s="545" t="str">
        <f t="shared" si="219"/>
        <v xml:space="preserve">E1090.10 </v>
      </c>
      <c r="H2239" s="544" t="s">
        <v>3441</v>
      </c>
      <c r="I2239" s="543" t="s">
        <v>3442</v>
      </c>
      <c r="J2239" s="552"/>
      <c r="K2239" s="552"/>
      <c r="L2239" s="551"/>
      <c r="M2239" s="540">
        <f t="shared" si="218"/>
        <v>0</v>
      </c>
    </row>
    <row r="2240" spans="2:13" ht="15.75" outlineLevel="4">
      <c r="B2240" s="529"/>
      <c r="E2240" s="547"/>
      <c r="F2240" s="546"/>
      <c r="G2240" s="545" t="str">
        <f t="shared" si="219"/>
        <v xml:space="preserve">E1090.10 </v>
      </c>
      <c r="H2240" s="544" t="s">
        <v>3443</v>
      </c>
      <c r="I2240" s="543" t="s">
        <v>3444</v>
      </c>
      <c r="J2240" s="552"/>
      <c r="K2240" s="552"/>
      <c r="L2240" s="551"/>
      <c r="M2240" s="540">
        <f t="shared" si="218"/>
        <v>0</v>
      </c>
    </row>
    <row r="2241" spans="2:15" ht="15.75" outlineLevel="4">
      <c r="B2241" s="529"/>
      <c r="E2241" s="547"/>
      <c r="F2241" s="546"/>
      <c r="G2241" s="545" t="str">
        <f t="shared" si="219"/>
        <v xml:space="preserve">E1090.10 </v>
      </c>
      <c r="H2241" s="544" t="s">
        <v>3445</v>
      </c>
      <c r="I2241" s="543" t="s">
        <v>3446</v>
      </c>
      <c r="J2241" s="552"/>
      <c r="K2241" s="552"/>
      <c r="L2241" s="551"/>
      <c r="M2241" s="540">
        <f t="shared" si="218"/>
        <v>0</v>
      </c>
    </row>
    <row r="2242" spans="2:15" ht="15.75" outlineLevel="4">
      <c r="B2242" s="529"/>
      <c r="E2242" s="547"/>
      <c r="F2242" s="546"/>
      <c r="G2242" s="545" t="str">
        <f t="shared" si="219"/>
        <v xml:space="preserve">E1090.10 </v>
      </c>
      <c r="H2242" s="544" t="s">
        <v>3447</v>
      </c>
      <c r="I2242" s="543" t="s">
        <v>3448</v>
      </c>
      <c r="J2242" s="552"/>
      <c r="K2242" s="552"/>
      <c r="L2242" s="551"/>
      <c r="M2242" s="540">
        <f t="shared" si="218"/>
        <v>0</v>
      </c>
    </row>
    <row r="2243" spans="2:15" ht="15.75" outlineLevel="4">
      <c r="B2243" s="529"/>
      <c r="E2243" s="547"/>
      <c r="F2243" s="546"/>
      <c r="G2243" s="545" t="str">
        <f t="shared" si="219"/>
        <v xml:space="preserve">E1090.10 </v>
      </c>
      <c r="H2243" s="544" t="s">
        <v>3449</v>
      </c>
      <c r="I2243" s="543" t="s">
        <v>3450</v>
      </c>
      <c r="J2243" s="552"/>
      <c r="K2243" s="552"/>
      <c r="L2243" s="551"/>
      <c r="M2243" s="540">
        <f t="shared" si="218"/>
        <v>0</v>
      </c>
    </row>
    <row r="2244" spans="2:15" ht="15.75" outlineLevel="4">
      <c r="B2244" s="529"/>
      <c r="E2244" s="547"/>
      <c r="F2244" s="546"/>
      <c r="G2244" s="545" t="str">
        <f t="shared" si="219"/>
        <v xml:space="preserve">E1090.10 </v>
      </c>
      <c r="H2244" s="544" t="s">
        <v>3451</v>
      </c>
      <c r="I2244" s="543" t="s">
        <v>3452</v>
      </c>
      <c r="J2244" s="552"/>
      <c r="K2244" s="552"/>
      <c r="L2244" s="551"/>
      <c r="M2244" s="540">
        <f t="shared" si="218"/>
        <v>0</v>
      </c>
    </row>
    <row r="2245" spans="2:15" ht="15.75" outlineLevel="4">
      <c r="B2245" s="529"/>
      <c r="E2245" s="547"/>
      <c r="F2245" s="546"/>
      <c r="G2245" s="545" t="str">
        <f t="shared" si="219"/>
        <v xml:space="preserve">E1090.10 </v>
      </c>
      <c r="H2245" s="544" t="s">
        <v>3453</v>
      </c>
      <c r="I2245" s="543" t="s">
        <v>3454</v>
      </c>
      <c r="J2245" s="552"/>
      <c r="K2245" s="552"/>
      <c r="L2245" s="551"/>
      <c r="M2245" s="540">
        <f t="shared" si="218"/>
        <v>0</v>
      </c>
    </row>
    <row r="2246" spans="2:15" ht="15.75" outlineLevel="3">
      <c r="B2246" s="529"/>
      <c r="E2246" s="538" t="s">
        <v>3455</v>
      </c>
      <c r="F2246" s="537" t="s">
        <v>3456</v>
      </c>
      <c r="G2246" s="536"/>
      <c r="H2246" s="535" t="s">
        <v>85</v>
      </c>
      <c r="I2246" s="534" t="s">
        <v>85</v>
      </c>
      <c r="J2246" s="533"/>
      <c r="K2246" s="533"/>
      <c r="L2246" s="532" t="str">
        <f>IF(J2246&lt;&gt;0,SUMIF(G:G,E2246,M:M)/J2246,"")</f>
        <v/>
      </c>
      <c r="M2246" s="531">
        <f>IF(J2246="",SUMIF(G:G,E2246,M:M),J2246*L2246)</f>
        <v>0</v>
      </c>
    </row>
    <row r="2247" spans="2:15" ht="15.75" outlineLevel="4">
      <c r="B2247" s="529"/>
      <c r="E2247" s="547"/>
      <c r="F2247" s="546"/>
      <c r="G2247" s="545" t="str">
        <f>E2246</f>
        <v xml:space="preserve">E1090.30 </v>
      </c>
      <c r="H2247" s="544" t="s">
        <v>3457</v>
      </c>
      <c r="I2247" s="543" t="s">
        <v>3458</v>
      </c>
      <c r="J2247" s="552"/>
      <c r="K2247" s="552"/>
      <c r="L2247" s="551"/>
      <c r="M2247" s="540">
        <f>J2247*L2247</f>
        <v>0</v>
      </c>
      <c r="N2247" s="539"/>
    </row>
    <row r="2248" spans="2:15" ht="15.75" outlineLevel="4">
      <c r="B2248" s="529"/>
      <c r="E2248" s="547"/>
      <c r="F2248" s="546"/>
      <c r="G2248" s="545" t="str">
        <f>G2247</f>
        <v xml:space="preserve">E1090.30 </v>
      </c>
      <c r="H2248" s="544" t="s">
        <v>3459</v>
      </c>
      <c r="I2248" s="543" t="s">
        <v>3460</v>
      </c>
      <c r="J2248" s="552"/>
      <c r="K2248" s="552"/>
      <c r="L2248" s="551"/>
      <c r="M2248" s="540">
        <f>J2248*L2248</f>
        <v>0</v>
      </c>
      <c r="N2248" s="539"/>
    </row>
    <row r="2249" spans="2:15" ht="15.75" outlineLevel="4">
      <c r="B2249" s="529"/>
      <c r="E2249" s="547"/>
      <c r="F2249" s="546"/>
      <c r="G2249" s="545" t="str">
        <f>G2248</f>
        <v xml:space="preserve">E1090.30 </v>
      </c>
      <c r="H2249" s="544" t="s">
        <v>3461</v>
      </c>
      <c r="I2249" s="543" t="s">
        <v>3462</v>
      </c>
      <c r="J2249" s="552"/>
      <c r="K2249" s="552"/>
      <c r="L2249" s="551"/>
      <c r="M2249" s="540">
        <f>J2249*L2249</f>
        <v>0</v>
      </c>
      <c r="N2249" s="539"/>
    </row>
    <row r="2250" spans="2:15" ht="15.75" outlineLevel="4">
      <c r="B2250" s="529"/>
      <c r="E2250" s="547"/>
      <c r="F2250" s="546"/>
      <c r="G2250" s="545" t="str">
        <f>G2249</f>
        <v xml:space="preserve">E1090.30 </v>
      </c>
      <c r="H2250" s="544" t="s">
        <v>3463</v>
      </c>
      <c r="I2250" s="543" t="s">
        <v>3464</v>
      </c>
      <c r="J2250" s="552"/>
      <c r="K2250" s="552"/>
      <c r="L2250" s="551"/>
      <c r="M2250" s="540">
        <f>J2250*L2250</f>
        <v>0</v>
      </c>
      <c r="N2250" s="539"/>
    </row>
    <row r="2251" spans="2:15" ht="29.25" customHeight="1" outlineLevel="4">
      <c r="B2251" s="529"/>
      <c r="E2251" s="547"/>
      <c r="F2251" s="546"/>
      <c r="G2251" s="545" t="str">
        <f>G2250</f>
        <v xml:space="preserve">E1090.30 </v>
      </c>
      <c r="H2251" s="544" t="s">
        <v>3465</v>
      </c>
      <c r="I2251" s="543" t="s">
        <v>3466</v>
      </c>
      <c r="J2251" s="552"/>
      <c r="K2251" s="552"/>
      <c r="L2251" s="551"/>
      <c r="M2251" s="540">
        <f>J2251*L2251</f>
        <v>0</v>
      </c>
      <c r="N2251" s="539"/>
    </row>
    <row r="2252" spans="2:15" ht="15.75" outlineLevel="3">
      <c r="B2252" s="529"/>
      <c r="E2252" s="538" t="s">
        <v>3467</v>
      </c>
      <c r="F2252" s="537" t="s">
        <v>3468</v>
      </c>
      <c r="G2252" s="536"/>
      <c r="H2252" s="535" t="s">
        <v>85</v>
      </c>
      <c r="I2252" s="534" t="s">
        <v>85</v>
      </c>
      <c r="J2252" s="533"/>
      <c r="K2252" s="533"/>
      <c r="L2252" s="532" t="str">
        <f>IF(J2252&lt;&gt;0,SUMIF(G:G,E2252,M:M)/J2252,"")</f>
        <v/>
      </c>
      <c r="M2252" s="531">
        <f>IF(J2252="",SUMIF(G:G,E2252,M:M),J2252*L2252)</f>
        <v>0</v>
      </c>
    </row>
    <row r="2253" spans="2:15" ht="15.75" outlineLevel="4">
      <c r="B2253" s="529"/>
      <c r="E2253" s="547"/>
      <c r="F2253" s="546"/>
      <c r="G2253" s="545" t="str">
        <f>E2252</f>
        <v xml:space="preserve">E1090.40 </v>
      </c>
      <c r="H2253" s="544" t="s">
        <v>3469</v>
      </c>
      <c r="I2253" s="543" t="s">
        <v>3470</v>
      </c>
      <c r="J2253" s="542"/>
      <c r="K2253" s="542"/>
      <c r="L2253" s="541"/>
      <c r="M2253" s="540">
        <f t="shared" ref="M2253:M2261" si="220">J2253*L2253</f>
        <v>0</v>
      </c>
      <c r="N2253" s="539"/>
      <c r="O2253" s="539"/>
    </row>
    <row r="2254" spans="2:15" ht="15.75" outlineLevel="4">
      <c r="B2254" s="529"/>
      <c r="E2254" s="547"/>
      <c r="F2254" s="546"/>
      <c r="G2254" s="545" t="str">
        <f t="shared" ref="G2254:G2261" si="221">G2253</f>
        <v xml:space="preserve">E1090.40 </v>
      </c>
      <c r="H2254" s="544" t="s">
        <v>3471</v>
      </c>
      <c r="I2254" s="543" t="s">
        <v>3472</v>
      </c>
      <c r="J2254" s="542"/>
      <c r="K2254" s="542"/>
      <c r="L2254" s="541"/>
      <c r="M2254" s="540">
        <f t="shared" si="220"/>
        <v>0</v>
      </c>
      <c r="N2254" s="539"/>
      <c r="O2254" s="539"/>
    </row>
    <row r="2255" spans="2:15" ht="15.75" outlineLevel="4">
      <c r="B2255" s="529"/>
      <c r="E2255" s="547"/>
      <c r="F2255" s="546"/>
      <c r="G2255" s="545" t="str">
        <f t="shared" si="221"/>
        <v xml:space="preserve">E1090.40 </v>
      </c>
      <c r="H2255" s="544" t="s">
        <v>3473</v>
      </c>
      <c r="I2255" s="543" t="s">
        <v>3474</v>
      </c>
      <c r="J2255" s="542"/>
      <c r="K2255" s="542"/>
      <c r="L2255" s="541"/>
      <c r="M2255" s="540">
        <f t="shared" si="220"/>
        <v>0</v>
      </c>
      <c r="N2255" s="539"/>
      <c r="O2255" s="539"/>
    </row>
    <row r="2256" spans="2:15" ht="15.75" outlineLevel="4">
      <c r="B2256" s="529"/>
      <c r="E2256" s="547"/>
      <c r="F2256" s="546"/>
      <c r="G2256" s="545" t="str">
        <f t="shared" si="221"/>
        <v xml:space="preserve">E1090.40 </v>
      </c>
      <c r="H2256" s="544" t="s">
        <v>3475</v>
      </c>
      <c r="I2256" s="543" t="s">
        <v>3476</v>
      </c>
      <c r="J2256" s="542"/>
      <c r="K2256" s="542"/>
      <c r="L2256" s="541"/>
      <c r="M2256" s="540">
        <f t="shared" si="220"/>
        <v>0</v>
      </c>
      <c r="N2256" s="539"/>
      <c r="O2256" s="539"/>
    </row>
    <row r="2257" spans="2:15" ht="15.75" outlineLevel="4">
      <c r="B2257" s="529"/>
      <c r="E2257" s="547"/>
      <c r="F2257" s="546"/>
      <c r="G2257" s="545" t="str">
        <f t="shared" si="221"/>
        <v xml:space="preserve">E1090.40 </v>
      </c>
      <c r="H2257" s="544" t="s">
        <v>3477</v>
      </c>
      <c r="I2257" s="543" t="s">
        <v>3478</v>
      </c>
      <c r="J2257" s="542"/>
      <c r="K2257" s="542"/>
      <c r="L2257" s="541"/>
      <c r="M2257" s="540">
        <f t="shared" si="220"/>
        <v>0</v>
      </c>
      <c r="N2257" s="539"/>
      <c r="O2257" s="539"/>
    </row>
    <row r="2258" spans="2:15" ht="15.75" outlineLevel="4">
      <c r="B2258" s="529"/>
      <c r="E2258" s="547"/>
      <c r="F2258" s="546"/>
      <c r="G2258" s="545" t="str">
        <f t="shared" si="221"/>
        <v xml:space="preserve">E1090.40 </v>
      </c>
      <c r="H2258" s="544" t="s">
        <v>3479</v>
      </c>
      <c r="I2258" s="543" t="s">
        <v>3480</v>
      </c>
      <c r="J2258" s="542"/>
      <c r="K2258" s="542"/>
      <c r="L2258" s="541"/>
      <c r="M2258" s="540">
        <f t="shared" si="220"/>
        <v>0</v>
      </c>
      <c r="N2258" s="539"/>
      <c r="O2258" s="539"/>
    </row>
    <row r="2259" spans="2:15" ht="15.75" outlineLevel="4">
      <c r="B2259" s="529"/>
      <c r="E2259" s="547"/>
      <c r="F2259" s="546"/>
      <c r="G2259" s="545" t="str">
        <f t="shared" si="221"/>
        <v xml:space="preserve">E1090.40 </v>
      </c>
      <c r="H2259" s="544" t="s">
        <v>3481</v>
      </c>
      <c r="I2259" s="543" t="s">
        <v>3482</v>
      </c>
      <c r="J2259" s="542"/>
      <c r="K2259" s="542"/>
      <c r="L2259" s="541"/>
      <c r="M2259" s="540">
        <f t="shared" si="220"/>
        <v>0</v>
      </c>
      <c r="N2259" s="539"/>
      <c r="O2259" s="539"/>
    </row>
    <row r="2260" spans="2:15" ht="15.75" outlineLevel="4">
      <c r="B2260" s="529"/>
      <c r="E2260" s="547"/>
      <c r="F2260" s="546"/>
      <c r="G2260" s="545" t="str">
        <f t="shared" si="221"/>
        <v xml:space="preserve">E1090.40 </v>
      </c>
      <c r="H2260" s="544" t="s">
        <v>3483</v>
      </c>
      <c r="I2260" s="543" t="s">
        <v>3484</v>
      </c>
      <c r="J2260" s="542"/>
      <c r="K2260" s="542"/>
      <c r="L2260" s="541"/>
      <c r="M2260" s="540">
        <f t="shared" si="220"/>
        <v>0</v>
      </c>
      <c r="N2260" s="539"/>
      <c r="O2260" s="539"/>
    </row>
    <row r="2261" spans="2:15" ht="15.75" outlineLevel="4">
      <c r="B2261" s="529"/>
      <c r="E2261" s="547"/>
      <c r="F2261" s="546"/>
      <c r="G2261" s="545" t="str">
        <f t="shared" si="221"/>
        <v xml:space="preserve">E1090.40 </v>
      </c>
      <c r="H2261" s="544" t="s">
        <v>3485</v>
      </c>
      <c r="I2261" s="543" t="s">
        <v>3486</v>
      </c>
      <c r="J2261" s="542"/>
      <c r="K2261" s="542"/>
      <c r="L2261" s="541"/>
      <c r="M2261" s="540">
        <f t="shared" si="220"/>
        <v>0</v>
      </c>
      <c r="N2261" s="539"/>
      <c r="O2261" s="539"/>
    </row>
    <row r="2262" spans="2:15" ht="15.75" outlineLevel="3">
      <c r="B2262" s="529"/>
      <c r="E2262" s="538" t="s">
        <v>3487</v>
      </c>
      <c r="F2262" s="537" t="s">
        <v>3488</v>
      </c>
      <c r="G2262" s="536"/>
      <c r="H2262" s="535" t="s">
        <v>85</v>
      </c>
      <c r="I2262" s="534" t="s">
        <v>85</v>
      </c>
      <c r="J2262" s="533"/>
      <c r="K2262" s="533"/>
      <c r="L2262" s="532" t="str">
        <f>IF(J2262&lt;&gt;0,SUMIF(G:G,E2262,M:M)/J2262,"")</f>
        <v/>
      </c>
      <c r="M2262" s="531">
        <f>IF(J2262="",SUMIF(G:G,E2262,M:M),J2262*L2262)</f>
        <v>0</v>
      </c>
    </row>
    <row r="2263" spans="2:15" ht="15.75" outlineLevel="4">
      <c r="B2263" s="529"/>
      <c r="E2263" s="528"/>
      <c r="F2263" s="527"/>
      <c r="G2263" s="526" t="str">
        <f>E2262</f>
        <v xml:space="preserve">E1090.60 </v>
      </c>
      <c r="H2263" s="530" t="s">
        <v>3488</v>
      </c>
      <c r="I2263" s="524"/>
      <c r="J2263" s="523"/>
      <c r="K2263" s="523"/>
      <c r="L2263" s="522"/>
      <c r="M2263" s="521">
        <f>J2263*L2263</f>
        <v>0</v>
      </c>
    </row>
    <row r="2264" spans="2:15" s="553" customFormat="1" ht="19.5" customHeight="1" outlineLevel="1">
      <c r="B2264" s="569"/>
      <c r="C2264" s="568" t="s">
        <v>3489</v>
      </c>
      <c r="D2264" s="568" t="s">
        <v>3490</v>
      </c>
      <c r="E2264" s="568"/>
      <c r="F2264" s="568"/>
      <c r="G2264" s="567"/>
      <c r="H2264" s="566" t="s">
        <v>85</v>
      </c>
      <c r="I2264" s="565" t="s">
        <v>85</v>
      </c>
      <c r="J2264" s="564"/>
      <c r="K2264" s="564"/>
      <c r="L2264" s="563" t="str">
        <f>IF(J2264&lt;&gt;0,SUMIF(D:D,"E20*",M:M)/J2264,"")</f>
        <v/>
      </c>
      <c r="M2264" s="562">
        <f>IF(J2264="",SUMIF(D:D,"E20*",M:M),J2264*L2264)</f>
        <v>0</v>
      </c>
    </row>
    <row r="2265" spans="2:15" s="553" customFormat="1" ht="17.25" customHeight="1" outlineLevel="2">
      <c r="B2265" s="561"/>
      <c r="C2265" s="560"/>
      <c r="D2265" s="560" t="s">
        <v>3491</v>
      </c>
      <c r="E2265" s="560" t="s">
        <v>3492</v>
      </c>
      <c r="F2265" s="560"/>
      <c r="G2265" s="559"/>
      <c r="H2265" s="558" t="s">
        <v>85</v>
      </c>
      <c r="I2265" s="557" t="s">
        <v>85</v>
      </c>
      <c r="J2265" s="556"/>
      <c r="K2265" s="556"/>
      <c r="L2265" s="555" t="str">
        <f>IF(J2265&lt;&gt;0,SUMIF(E:E,"E2010*",M:M)/J2265,"")</f>
        <v/>
      </c>
      <c r="M2265" s="554">
        <f>IF(J2265="",SUMIF(E:E,"E2010*",M:M),L2265*J2265)</f>
        <v>0</v>
      </c>
    </row>
    <row r="2266" spans="2:15" ht="15.75" outlineLevel="3">
      <c r="B2266" s="529"/>
      <c r="E2266" s="538" t="s">
        <v>3493</v>
      </c>
      <c r="F2266" s="537" t="s">
        <v>3494</v>
      </c>
      <c r="G2266" s="536"/>
      <c r="H2266" s="535" t="s">
        <v>85</v>
      </c>
      <c r="I2266" s="534" t="s">
        <v>85</v>
      </c>
      <c r="J2266" s="533"/>
      <c r="K2266" s="533"/>
      <c r="L2266" s="532" t="str">
        <f>IF(J2266&lt;&gt;0,SUMIF(G:G,E2266,M:M)/J2266,"")</f>
        <v/>
      </c>
      <c r="M2266" s="531">
        <f>IF(J2266="",SUMIF(G:G,E2266,M:M),J2266*L2266)</f>
        <v>0</v>
      </c>
    </row>
    <row r="2267" spans="2:15" ht="15.75" outlineLevel="4">
      <c r="B2267" s="529"/>
      <c r="E2267" s="547"/>
      <c r="F2267" s="546"/>
      <c r="G2267" s="545" t="str">
        <f>E2266</f>
        <v xml:space="preserve">E2010.10 </v>
      </c>
      <c r="H2267" s="544" t="s">
        <v>3495</v>
      </c>
      <c r="I2267" s="543" t="s">
        <v>3496</v>
      </c>
      <c r="J2267" s="552"/>
      <c r="K2267" s="552"/>
      <c r="L2267" s="551"/>
      <c r="M2267" s="540">
        <f t="shared" ref="M2267:M2275" si="222">J2267*L2267</f>
        <v>0</v>
      </c>
    </row>
    <row r="2268" spans="2:15" ht="15.75" outlineLevel="4">
      <c r="B2268" s="529"/>
      <c r="E2268" s="547"/>
      <c r="F2268" s="546"/>
      <c r="G2268" s="545" t="str">
        <f t="shared" ref="G2268:G2275" si="223">G2267</f>
        <v xml:space="preserve">E2010.10 </v>
      </c>
      <c r="H2268" s="544" t="s">
        <v>3497</v>
      </c>
      <c r="I2268" s="543" t="s">
        <v>3498</v>
      </c>
      <c r="J2268" s="552"/>
      <c r="K2268" s="552"/>
      <c r="L2268" s="551"/>
      <c r="M2268" s="540">
        <f t="shared" si="222"/>
        <v>0</v>
      </c>
    </row>
    <row r="2269" spans="2:15" ht="15.75" outlineLevel="4">
      <c r="B2269" s="529"/>
      <c r="E2269" s="547"/>
      <c r="F2269" s="546"/>
      <c r="G2269" s="545" t="str">
        <f t="shared" si="223"/>
        <v xml:space="preserve">E2010.10 </v>
      </c>
      <c r="H2269" s="544" t="s">
        <v>3499</v>
      </c>
      <c r="I2269" s="543" t="s">
        <v>3500</v>
      </c>
      <c r="J2269" s="552"/>
      <c r="K2269" s="552"/>
      <c r="L2269" s="551"/>
      <c r="M2269" s="540">
        <f t="shared" si="222"/>
        <v>0</v>
      </c>
    </row>
    <row r="2270" spans="2:15" ht="15.75" outlineLevel="4">
      <c r="B2270" s="529"/>
      <c r="E2270" s="547"/>
      <c r="F2270" s="546"/>
      <c r="G2270" s="545" t="str">
        <f t="shared" si="223"/>
        <v xml:space="preserve">E2010.10 </v>
      </c>
      <c r="H2270" s="550" t="s">
        <v>3501</v>
      </c>
      <c r="I2270" s="543" t="s">
        <v>3500</v>
      </c>
      <c r="J2270" s="552"/>
      <c r="K2270" s="552"/>
      <c r="L2270" s="551"/>
      <c r="M2270" s="540">
        <f t="shared" si="222"/>
        <v>0</v>
      </c>
    </row>
    <row r="2271" spans="2:15" ht="15.75" outlineLevel="4">
      <c r="B2271" s="529"/>
      <c r="E2271" s="547"/>
      <c r="F2271" s="546"/>
      <c r="G2271" s="545" t="str">
        <f t="shared" si="223"/>
        <v xml:space="preserve">E2010.10 </v>
      </c>
      <c r="H2271" s="550" t="s">
        <v>3502</v>
      </c>
      <c r="I2271" s="543" t="s">
        <v>3503</v>
      </c>
      <c r="J2271" s="552"/>
      <c r="K2271" s="552"/>
      <c r="L2271" s="551"/>
      <c r="M2271" s="540">
        <f t="shared" si="222"/>
        <v>0</v>
      </c>
    </row>
    <row r="2272" spans="2:15" ht="15.75" outlineLevel="4">
      <c r="B2272" s="529"/>
      <c r="E2272" s="547"/>
      <c r="F2272" s="546"/>
      <c r="G2272" s="545" t="str">
        <f t="shared" si="223"/>
        <v xml:space="preserve">E2010.10 </v>
      </c>
      <c r="H2272" s="550" t="s">
        <v>3504</v>
      </c>
      <c r="I2272" s="543" t="s">
        <v>3505</v>
      </c>
      <c r="J2272" s="552"/>
      <c r="K2272" s="552"/>
      <c r="L2272" s="551"/>
      <c r="M2272" s="540">
        <f t="shared" si="222"/>
        <v>0</v>
      </c>
    </row>
    <row r="2273" spans="2:13" ht="15.75" outlineLevel="4">
      <c r="B2273" s="529"/>
      <c r="E2273" s="547"/>
      <c r="F2273" s="546"/>
      <c r="G2273" s="545" t="str">
        <f t="shared" si="223"/>
        <v xml:space="preserve">E2010.10 </v>
      </c>
      <c r="H2273" s="544" t="s">
        <v>3506</v>
      </c>
      <c r="I2273" s="543" t="s">
        <v>3507</v>
      </c>
      <c r="J2273" s="552"/>
      <c r="K2273" s="552"/>
      <c r="L2273" s="551"/>
      <c r="M2273" s="540">
        <f t="shared" si="222"/>
        <v>0</v>
      </c>
    </row>
    <row r="2274" spans="2:13" ht="15.75" outlineLevel="4">
      <c r="B2274" s="529"/>
      <c r="E2274" s="547"/>
      <c r="F2274" s="546"/>
      <c r="G2274" s="545" t="str">
        <f t="shared" si="223"/>
        <v xml:space="preserve">E2010.10 </v>
      </c>
      <c r="H2274" s="544" t="s">
        <v>3508</v>
      </c>
      <c r="I2274" s="543" t="s">
        <v>3509</v>
      </c>
      <c r="J2274" s="552"/>
      <c r="K2274" s="552"/>
      <c r="L2274" s="551"/>
      <c r="M2274" s="540">
        <f t="shared" si="222"/>
        <v>0</v>
      </c>
    </row>
    <row r="2275" spans="2:13" ht="15.75" outlineLevel="4">
      <c r="B2275" s="529"/>
      <c r="E2275" s="547"/>
      <c r="F2275" s="546"/>
      <c r="G2275" s="545" t="str">
        <f t="shared" si="223"/>
        <v xml:space="preserve">E2010.10 </v>
      </c>
      <c r="H2275" s="544" t="s">
        <v>3510</v>
      </c>
      <c r="I2275" s="543" t="s">
        <v>3511</v>
      </c>
      <c r="J2275" s="552"/>
      <c r="K2275" s="552"/>
      <c r="L2275" s="551"/>
      <c r="M2275" s="540">
        <f t="shared" si="222"/>
        <v>0</v>
      </c>
    </row>
    <row r="2276" spans="2:13" ht="15.75" outlineLevel="3">
      <c r="B2276" s="529"/>
      <c r="E2276" s="538" t="s">
        <v>3512</v>
      </c>
      <c r="F2276" s="537" t="s">
        <v>3513</v>
      </c>
      <c r="G2276" s="536"/>
      <c r="H2276" s="535" t="s">
        <v>85</v>
      </c>
      <c r="I2276" s="534" t="s">
        <v>85</v>
      </c>
      <c r="J2276" s="533"/>
      <c r="K2276" s="533"/>
      <c r="L2276" s="532" t="str">
        <f>IF(J2276&lt;&gt;0,SUMIF(G:G,E2276,M:M)/J2276,"")</f>
        <v/>
      </c>
      <c r="M2276" s="531">
        <f>IF(J2276="",SUMIF(G:G,E2276,M:M),J2276*L2276)</f>
        <v>0</v>
      </c>
    </row>
    <row r="2277" spans="2:13" ht="15.75" outlineLevel="4">
      <c r="B2277" s="529"/>
      <c r="E2277" s="547"/>
      <c r="F2277" s="546"/>
      <c r="G2277" s="545" t="str">
        <f>E2276</f>
        <v xml:space="preserve">E2010.20 </v>
      </c>
      <c r="H2277" s="544" t="s">
        <v>3514</v>
      </c>
      <c r="I2277" s="543" t="s">
        <v>3515</v>
      </c>
      <c r="J2277" s="552"/>
      <c r="K2277" s="552"/>
      <c r="L2277" s="551"/>
      <c r="M2277" s="540">
        <f t="shared" ref="M2277:M2282" si="224">J2277*L2277</f>
        <v>0</v>
      </c>
    </row>
    <row r="2278" spans="2:13" ht="15.75" outlineLevel="4">
      <c r="B2278" s="529"/>
      <c r="E2278" s="547"/>
      <c r="F2278" s="546"/>
      <c r="G2278" s="545" t="str">
        <f>G2277</f>
        <v xml:space="preserve">E2010.20 </v>
      </c>
      <c r="H2278" s="544" t="s">
        <v>3516</v>
      </c>
      <c r="I2278" s="543" t="s">
        <v>3517</v>
      </c>
      <c r="J2278" s="552"/>
      <c r="K2278" s="552"/>
      <c r="L2278" s="551"/>
      <c r="M2278" s="540">
        <f t="shared" si="224"/>
        <v>0</v>
      </c>
    </row>
    <row r="2279" spans="2:13" ht="15.75" outlineLevel="4">
      <c r="B2279" s="529"/>
      <c r="E2279" s="547"/>
      <c r="F2279" s="546"/>
      <c r="G2279" s="545" t="str">
        <f>G2278</f>
        <v xml:space="preserve">E2010.20 </v>
      </c>
      <c r="H2279" s="544" t="s">
        <v>3518</v>
      </c>
      <c r="I2279" s="543" t="s">
        <v>3519</v>
      </c>
      <c r="J2279" s="552"/>
      <c r="K2279" s="552"/>
      <c r="L2279" s="551"/>
      <c r="M2279" s="540">
        <f t="shared" si="224"/>
        <v>0</v>
      </c>
    </row>
    <row r="2280" spans="2:13" ht="15.75" outlineLevel="4">
      <c r="B2280" s="529"/>
      <c r="E2280" s="547"/>
      <c r="F2280" s="546"/>
      <c r="G2280" s="545" t="str">
        <f>G2279</f>
        <v xml:space="preserve">E2010.20 </v>
      </c>
      <c r="H2280" s="544" t="s">
        <v>3520</v>
      </c>
      <c r="I2280" s="543" t="s">
        <v>3521</v>
      </c>
      <c r="J2280" s="552"/>
      <c r="K2280" s="552"/>
      <c r="L2280" s="551"/>
      <c r="M2280" s="540">
        <f t="shared" si="224"/>
        <v>0</v>
      </c>
    </row>
    <row r="2281" spans="2:13" ht="15.75" outlineLevel="4">
      <c r="B2281" s="529"/>
      <c r="E2281" s="547"/>
      <c r="F2281" s="546"/>
      <c r="G2281" s="545" t="str">
        <f>G2280</f>
        <v xml:space="preserve">E2010.20 </v>
      </c>
      <c r="H2281" s="544" t="s">
        <v>3522</v>
      </c>
      <c r="I2281" s="543" t="s">
        <v>3523</v>
      </c>
      <c r="J2281" s="552"/>
      <c r="K2281" s="552"/>
      <c r="L2281" s="551"/>
      <c r="M2281" s="540">
        <f t="shared" si="224"/>
        <v>0</v>
      </c>
    </row>
    <row r="2282" spans="2:13" ht="15.75" outlineLevel="4">
      <c r="B2282" s="529"/>
      <c r="E2282" s="547"/>
      <c r="F2282" s="546"/>
      <c r="G2282" s="545" t="str">
        <f>G2281</f>
        <v xml:space="preserve">E2010.20 </v>
      </c>
      <c r="H2282" s="544" t="s">
        <v>3524</v>
      </c>
      <c r="I2282" s="543" t="s">
        <v>3525</v>
      </c>
      <c r="J2282" s="552"/>
      <c r="K2282" s="552"/>
      <c r="L2282" s="551"/>
      <c r="M2282" s="540">
        <f t="shared" si="224"/>
        <v>0</v>
      </c>
    </row>
    <row r="2283" spans="2:13" ht="15.75" outlineLevel="3">
      <c r="B2283" s="529"/>
      <c r="E2283" s="538" t="s">
        <v>3526</v>
      </c>
      <c r="F2283" s="537" t="s">
        <v>3527</v>
      </c>
      <c r="G2283" s="536"/>
      <c r="H2283" s="535" t="s">
        <v>85</v>
      </c>
      <c r="I2283" s="534" t="s">
        <v>85</v>
      </c>
      <c r="J2283" s="533"/>
      <c r="K2283" s="533"/>
      <c r="L2283" s="532" t="str">
        <f>IF(J2283&lt;&gt;0,SUMIF(G:G,E2283,M:M)/J2283,"")</f>
        <v/>
      </c>
      <c r="M2283" s="531">
        <f>IF(J2283="",SUMIF(G:G,E2283,M:M),J2283*L2283)</f>
        <v>0</v>
      </c>
    </row>
    <row r="2284" spans="2:13" ht="15.75" outlineLevel="4">
      <c r="B2284" s="529"/>
      <c r="E2284" s="547"/>
      <c r="F2284" s="546"/>
      <c r="G2284" s="545" t="str">
        <f>E2283</f>
        <v xml:space="preserve">E2010.30 </v>
      </c>
      <c r="H2284" s="544" t="s">
        <v>3528</v>
      </c>
      <c r="I2284" s="543" t="s">
        <v>3529</v>
      </c>
      <c r="J2284" s="552"/>
      <c r="K2284" s="552"/>
      <c r="L2284" s="551"/>
      <c r="M2284" s="540">
        <f t="shared" ref="M2284:M2296" si="225">J2284*L2284</f>
        <v>0</v>
      </c>
    </row>
    <row r="2285" spans="2:13" ht="15.75" outlineLevel="4">
      <c r="B2285" s="529"/>
      <c r="E2285" s="547"/>
      <c r="F2285" s="546"/>
      <c r="G2285" s="545" t="str">
        <f t="shared" ref="G2285:G2296" si="226">G2284</f>
        <v xml:space="preserve">E2010.30 </v>
      </c>
      <c r="H2285" s="544" t="s">
        <v>3530</v>
      </c>
      <c r="I2285" s="543" t="s">
        <v>3531</v>
      </c>
      <c r="J2285" s="552"/>
      <c r="K2285" s="552"/>
      <c r="L2285" s="551"/>
      <c r="M2285" s="540">
        <f t="shared" si="225"/>
        <v>0</v>
      </c>
    </row>
    <row r="2286" spans="2:13" ht="15.75" outlineLevel="4">
      <c r="B2286" s="529"/>
      <c r="E2286" s="547"/>
      <c r="F2286" s="546"/>
      <c r="G2286" s="545" t="str">
        <f t="shared" si="226"/>
        <v xml:space="preserve">E2010.30 </v>
      </c>
      <c r="H2286" s="550" t="s">
        <v>3532</v>
      </c>
      <c r="I2286" s="543" t="s">
        <v>3533</v>
      </c>
      <c r="J2286" s="552"/>
      <c r="K2286" s="552"/>
      <c r="L2286" s="551"/>
      <c r="M2286" s="540">
        <f t="shared" si="225"/>
        <v>0</v>
      </c>
    </row>
    <row r="2287" spans="2:13" ht="15.75" outlineLevel="4">
      <c r="B2287" s="529"/>
      <c r="E2287" s="547"/>
      <c r="F2287" s="546"/>
      <c r="G2287" s="545" t="str">
        <f t="shared" si="226"/>
        <v xml:space="preserve">E2010.30 </v>
      </c>
      <c r="H2287" s="550" t="s">
        <v>3534</v>
      </c>
      <c r="I2287" s="543" t="s">
        <v>3535</v>
      </c>
      <c r="J2287" s="552"/>
      <c r="K2287" s="552"/>
      <c r="L2287" s="551"/>
      <c r="M2287" s="540">
        <f t="shared" si="225"/>
        <v>0</v>
      </c>
    </row>
    <row r="2288" spans="2:13" ht="15.75" outlineLevel="4">
      <c r="B2288" s="529"/>
      <c r="E2288" s="547"/>
      <c r="F2288" s="546"/>
      <c r="G2288" s="545" t="str">
        <f t="shared" si="226"/>
        <v xml:space="preserve">E2010.30 </v>
      </c>
      <c r="H2288" s="550" t="s">
        <v>3536</v>
      </c>
      <c r="I2288" s="543" t="s">
        <v>3537</v>
      </c>
      <c r="J2288" s="552"/>
      <c r="K2288" s="552"/>
      <c r="L2288" s="551"/>
      <c r="M2288" s="540">
        <f t="shared" si="225"/>
        <v>0</v>
      </c>
    </row>
    <row r="2289" spans="2:13" ht="15.75" outlineLevel="4">
      <c r="B2289" s="529"/>
      <c r="E2289" s="547"/>
      <c r="F2289" s="546"/>
      <c r="G2289" s="545" t="str">
        <f t="shared" si="226"/>
        <v xml:space="preserve">E2010.30 </v>
      </c>
      <c r="H2289" s="550" t="s">
        <v>3538</v>
      </c>
      <c r="I2289" s="543" t="s">
        <v>3539</v>
      </c>
      <c r="J2289" s="552"/>
      <c r="K2289" s="552"/>
      <c r="L2289" s="551"/>
      <c r="M2289" s="540">
        <f t="shared" si="225"/>
        <v>0</v>
      </c>
    </row>
    <row r="2290" spans="2:13" ht="15.75" outlineLevel="4">
      <c r="B2290" s="529"/>
      <c r="E2290" s="547"/>
      <c r="F2290" s="546"/>
      <c r="G2290" s="545" t="str">
        <f t="shared" si="226"/>
        <v xml:space="preserve">E2010.30 </v>
      </c>
      <c r="H2290" s="550" t="s">
        <v>3540</v>
      </c>
      <c r="I2290" s="543" t="s">
        <v>3541</v>
      </c>
      <c r="J2290" s="552"/>
      <c r="K2290" s="552"/>
      <c r="L2290" s="551"/>
      <c r="M2290" s="540">
        <f t="shared" si="225"/>
        <v>0</v>
      </c>
    </row>
    <row r="2291" spans="2:13" ht="15.75" outlineLevel="4">
      <c r="B2291" s="529"/>
      <c r="E2291" s="547"/>
      <c r="F2291" s="546"/>
      <c r="G2291" s="545" t="str">
        <f t="shared" si="226"/>
        <v xml:space="preserve">E2010.30 </v>
      </c>
      <c r="H2291" s="550" t="s">
        <v>3542</v>
      </c>
      <c r="I2291" s="543" t="s">
        <v>3543</v>
      </c>
      <c r="J2291" s="552"/>
      <c r="K2291" s="552"/>
      <c r="L2291" s="551"/>
      <c r="M2291" s="540">
        <f t="shared" si="225"/>
        <v>0</v>
      </c>
    </row>
    <row r="2292" spans="2:13" ht="15.75" outlineLevel="4">
      <c r="B2292" s="529"/>
      <c r="E2292" s="547"/>
      <c r="F2292" s="546"/>
      <c r="G2292" s="545" t="str">
        <f t="shared" si="226"/>
        <v xml:space="preserve">E2010.30 </v>
      </c>
      <c r="H2292" s="550" t="s">
        <v>3544</v>
      </c>
      <c r="I2292" s="543" t="s">
        <v>3545</v>
      </c>
      <c r="J2292" s="552"/>
      <c r="K2292" s="552"/>
      <c r="L2292" s="551"/>
      <c r="M2292" s="540">
        <f t="shared" si="225"/>
        <v>0</v>
      </c>
    </row>
    <row r="2293" spans="2:13" ht="15.75" outlineLevel="4">
      <c r="B2293" s="529"/>
      <c r="E2293" s="547"/>
      <c r="F2293" s="546"/>
      <c r="G2293" s="545" t="str">
        <f t="shared" si="226"/>
        <v xml:space="preserve">E2010.30 </v>
      </c>
      <c r="H2293" s="550" t="s">
        <v>3546</v>
      </c>
      <c r="I2293" s="543" t="s">
        <v>3547</v>
      </c>
      <c r="J2293" s="552"/>
      <c r="K2293" s="552"/>
      <c r="L2293" s="551"/>
      <c r="M2293" s="540">
        <f t="shared" si="225"/>
        <v>0</v>
      </c>
    </row>
    <row r="2294" spans="2:13" ht="15.75" outlineLevel="4">
      <c r="B2294" s="529"/>
      <c r="E2294" s="547"/>
      <c r="F2294" s="546"/>
      <c r="G2294" s="545" t="str">
        <f t="shared" si="226"/>
        <v xml:space="preserve">E2010.30 </v>
      </c>
      <c r="H2294" s="550" t="s">
        <v>3548</v>
      </c>
      <c r="I2294" s="543" t="s">
        <v>3549</v>
      </c>
      <c r="J2294" s="552"/>
      <c r="K2294" s="552"/>
      <c r="L2294" s="551"/>
      <c r="M2294" s="540">
        <f t="shared" si="225"/>
        <v>0</v>
      </c>
    </row>
    <row r="2295" spans="2:13" ht="15.75" outlineLevel="4">
      <c r="B2295" s="529"/>
      <c r="E2295" s="547"/>
      <c r="F2295" s="546"/>
      <c r="G2295" s="545" t="str">
        <f t="shared" si="226"/>
        <v xml:space="preserve">E2010.30 </v>
      </c>
      <c r="H2295" s="550" t="s">
        <v>3550</v>
      </c>
      <c r="I2295" s="543" t="s">
        <v>85</v>
      </c>
      <c r="J2295" s="552"/>
      <c r="K2295" s="552"/>
      <c r="L2295" s="551"/>
      <c r="M2295" s="540">
        <f t="shared" si="225"/>
        <v>0</v>
      </c>
    </row>
    <row r="2296" spans="2:13" ht="15.75" outlineLevel="4">
      <c r="B2296" s="529"/>
      <c r="E2296" s="547"/>
      <c r="F2296" s="546"/>
      <c r="G2296" s="545" t="str">
        <f t="shared" si="226"/>
        <v xml:space="preserve">E2010.30 </v>
      </c>
      <c r="H2296" s="544" t="s">
        <v>3551</v>
      </c>
      <c r="I2296" s="543" t="s">
        <v>3552</v>
      </c>
      <c r="J2296" s="552"/>
      <c r="K2296" s="552"/>
      <c r="L2296" s="551"/>
      <c r="M2296" s="540">
        <f t="shared" si="225"/>
        <v>0</v>
      </c>
    </row>
    <row r="2297" spans="2:13" ht="15.75" outlineLevel="3">
      <c r="B2297" s="529"/>
      <c r="E2297" s="538" t="s">
        <v>3553</v>
      </c>
      <c r="F2297" s="537" t="s">
        <v>3554</v>
      </c>
      <c r="G2297" s="536"/>
      <c r="H2297" s="535" t="s">
        <v>85</v>
      </c>
      <c r="I2297" s="534" t="s">
        <v>85</v>
      </c>
      <c r="J2297" s="533"/>
      <c r="K2297" s="533"/>
      <c r="L2297" s="532" t="str">
        <f>IF(J2297&lt;&gt;0,SUMIF(G:G,E2297,M:M)/J2297,"")</f>
        <v/>
      </c>
      <c r="M2297" s="531">
        <f>IF(J2297="",SUMIF(G:G,E2297,M:M),J2297*L2297)</f>
        <v>0</v>
      </c>
    </row>
    <row r="2298" spans="2:13" ht="15.75" outlineLevel="4">
      <c r="B2298" s="529"/>
      <c r="E2298" s="547"/>
      <c r="F2298" s="546"/>
      <c r="G2298" s="545" t="str">
        <f>E2297</f>
        <v xml:space="preserve">E2010.70 </v>
      </c>
      <c r="H2298" s="544" t="s">
        <v>3555</v>
      </c>
      <c r="I2298" s="543" t="s">
        <v>3556</v>
      </c>
      <c r="J2298" s="552"/>
      <c r="K2298" s="552"/>
      <c r="L2298" s="551"/>
      <c r="M2298" s="540">
        <f t="shared" ref="M2298:M2308" si="227">J2298*L2298</f>
        <v>0</v>
      </c>
    </row>
    <row r="2299" spans="2:13" ht="15.75" outlineLevel="4">
      <c r="B2299" s="529"/>
      <c r="E2299" s="547"/>
      <c r="F2299" s="546"/>
      <c r="G2299" s="545" t="str">
        <f t="shared" ref="G2299:G2308" si="228">G2298</f>
        <v xml:space="preserve">E2010.70 </v>
      </c>
      <c r="H2299" s="544" t="s">
        <v>3557</v>
      </c>
      <c r="I2299" s="543" t="s">
        <v>85</v>
      </c>
      <c r="J2299" s="552"/>
      <c r="K2299" s="552"/>
      <c r="L2299" s="551"/>
      <c r="M2299" s="540">
        <f t="shared" si="227"/>
        <v>0</v>
      </c>
    </row>
    <row r="2300" spans="2:13" ht="15.75" outlineLevel="4">
      <c r="B2300" s="529"/>
      <c r="E2300" s="547"/>
      <c r="F2300" s="546"/>
      <c r="G2300" s="545" t="str">
        <f t="shared" si="228"/>
        <v xml:space="preserve">E2010.70 </v>
      </c>
      <c r="H2300" s="544" t="s">
        <v>3558</v>
      </c>
      <c r="I2300" s="543" t="s">
        <v>3559</v>
      </c>
      <c r="J2300" s="552"/>
      <c r="K2300" s="552"/>
      <c r="L2300" s="551"/>
      <c r="M2300" s="540">
        <f t="shared" si="227"/>
        <v>0</v>
      </c>
    </row>
    <row r="2301" spans="2:13" ht="15.75" outlineLevel="4">
      <c r="B2301" s="529"/>
      <c r="E2301" s="547"/>
      <c r="F2301" s="546"/>
      <c r="G2301" s="545" t="str">
        <f t="shared" si="228"/>
        <v xml:space="preserve">E2010.70 </v>
      </c>
      <c r="H2301" s="544" t="s">
        <v>3560</v>
      </c>
      <c r="I2301" s="543" t="s">
        <v>3561</v>
      </c>
      <c r="J2301" s="552"/>
      <c r="K2301" s="552"/>
      <c r="L2301" s="551"/>
      <c r="M2301" s="540">
        <f t="shared" si="227"/>
        <v>0</v>
      </c>
    </row>
    <row r="2302" spans="2:13" ht="15.75" outlineLevel="4">
      <c r="B2302" s="529"/>
      <c r="E2302" s="547"/>
      <c r="F2302" s="546"/>
      <c r="G2302" s="545" t="str">
        <f t="shared" si="228"/>
        <v xml:space="preserve">E2010.70 </v>
      </c>
      <c r="H2302" s="550" t="s">
        <v>3562</v>
      </c>
      <c r="I2302" s="543" t="s">
        <v>3563</v>
      </c>
      <c r="J2302" s="552"/>
      <c r="K2302" s="552"/>
      <c r="L2302" s="551"/>
      <c r="M2302" s="540">
        <f t="shared" si="227"/>
        <v>0</v>
      </c>
    </row>
    <row r="2303" spans="2:13" ht="15.75" outlineLevel="4">
      <c r="B2303" s="529"/>
      <c r="E2303" s="547"/>
      <c r="F2303" s="546"/>
      <c r="G2303" s="545" t="str">
        <f t="shared" si="228"/>
        <v xml:space="preserve">E2010.70 </v>
      </c>
      <c r="H2303" s="544" t="s">
        <v>3564</v>
      </c>
      <c r="I2303" s="543" t="s">
        <v>3565</v>
      </c>
      <c r="J2303" s="552"/>
      <c r="K2303" s="552"/>
      <c r="L2303" s="551"/>
      <c r="M2303" s="540">
        <f t="shared" si="227"/>
        <v>0</v>
      </c>
    </row>
    <row r="2304" spans="2:13" ht="15.75" outlineLevel="4">
      <c r="B2304" s="529"/>
      <c r="E2304" s="547"/>
      <c r="F2304" s="546"/>
      <c r="G2304" s="545" t="str">
        <f t="shared" si="228"/>
        <v xml:space="preserve">E2010.70 </v>
      </c>
      <c r="H2304" s="544" t="s">
        <v>3566</v>
      </c>
      <c r="I2304" s="543" t="s">
        <v>3567</v>
      </c>
      <c r="J2304" s="552"/>
      <c r="K2304" s="552"/>
      <c r="L2304" s="551"/>
      <c r="M2304" s="540">
        <f t="shared" si="227"/>
        <v>0</v>
      </c>
    </row>
    <row r="2305" spans="2:13" ht="15.75" outlineLevel="4">
      <c r="B2305" s="529"/>
      <c r="E2305" s="547"/>
      <c r="F2305" s="546"/>
      <c r="G2305" s="545" t="str">
        <f t="shared" si="228"/>
        <v xml:space="preserve">E2010.70 </v>
      </c>
      <c r="H2305" s="544" t="s">
        <v>3568</v>
      </c>
      <c r="I2305" s="543" t="s">
        <v>3569</v>
      </c>
      <c r="J2305" s="552"/>
      <c r="K2305" s="552"/>
      <c r="L2305" s="551"/>
      <c r="M2305" s="540">
        <f t="shared" si="227"/>
        <v>0</v>
      </c>
    </row>
    <row r="2306" spans="2:13" ht="15.75" outlineLevel="4">
      <c r="B2306" s="529"/>
      <c r="E2306" s="547"/>
      <c r="F2306" s="546"/>
      <c r="G2306" s="545" t="str">
        <f t="shared" si="228"/>
        <v xml:space="preserve">E2010.70 </v>
      </c>
      <c r="H2306" s="544" t="s">
        <v>3570</v>
      </c>
      <c r="I2306" s="543" t="s">
        <v>3571</v>
      </c>
      <c r="J2306" s="552"/>
      <c r="K2306" s="552"/>
      <c r="L2306" s="551"/>
      <c r="M2306" s="540">
        <f t="shared" si="227"/>
        <v>0</v>
      </c>
    </row>
    <row r="2307" spans="2:13" ht="15.75" outlineLevel="4">
      <c r="B2307" s="529"/>
      <c r="E2307" s="547"/>
      <c r="F2307" s="546"/>
      <c r="G2307" s="545" t="str">
        <f t="shared" si="228"/>
        <v xml:space="preserve">E2010.70 </v>
      </c>
      <c r="H2307" s="544" t="s">
        <v>3572</v>
      </c>
      <c r="I2307" s="543" t="s">
        <v>3573</v>
      </c>
      <c r="J2307" s="552"/>
      <c r="K2307" s="552"/>
      <c r="L2307" s="551"/>
      <c r="M2307" s="540">
        <f t="shared" si="227"/>
        <v>0</v>
      </c>
    </row>
    <row r="2308" spans="2:13" ht="15.75" outlineLevel="4">
      <c r="B2308" s="529"/>
      <c r="E2308" s="547"/>
      <c r="F2308" s="546"/>
      <c r="G2308" s="545" t="str">
        <f t="shared" si="228"/>
        <v xml:space="preserve">E2010.70 </v>
      </c>
      <c r="H2308" s="550" t="s">
        <v>3574</v>
      </c>
      <c r="I2308" s="543" t="s">
        <v>85</v>
      </c>
      <c r="J2308" s="552"/>
      <c r="K2308" s="552"/>
      <c r="L2308" s="551"/>
      <c r="M2308" s="540">
        <f t="shared" si="227"/>
        <v>0</v>
      </c>
    </row>
    <row r="2309" spans="2:13" ht="15.75" outlineLevel="3">
      <c r="B2309" s="529"/>
      <c r="E2309" s="538" t="s">
        <v>3575</v>
      </c>
      <c r="F2309" s="537" t="s">
        <v>3576</v>
      </c>
      <c r="G2309" s="536"/>
      <c r="H2309" s="535" t="s">
        <v>85</v>
      </c>
      <c r="I2309" s="534" t="s">
        <v>85</v>
      </c>
      <c r="J2309" s="533"/>
      <c r="K2309" s="533"/>
      <c r="L2309" s="532" t="str">
        <f>IF(J2309&lt;&gt;0,SUMIF(G:G,E2309,M:M)/J2309,"")</f>
        <v/>
      </c>
      <c r="M2309" s="531">
        <f>IF(J2309="",SUMIF(G:G,E2309,M:M),J2309*L2309)</f>
        <v>0</v>
      </c>
    </row>
    <row r="2310" spans="2:13" ht="15.75" outlineLevel="4">
      <c r="B2310" s="529"/>
      <c r="E2310" s="528"/>
      <c r="F2310" s="527"/>
      <c r="G2310" s="526" t="str">
        <f>E2309</f>
        <v xml:space="preserve">E2010.90 </v>
      </c>
      <c r="H2310" s="530" t="s">
        <v>3577</v>
      </c>
      <c r="I2310" s="524" t="s">
        <v>3578</v>
      </c>
      <c r="J2310" s="571"/>
      <c r="K2310" s="571"/>
      <c r="L2310" s="570"/>
      <c r="M2310" s="521">
        <f>J2310*L2310</f>
        <v>0</v>
      </c>
    </row>
    <row r="2311" spans="2:13" ht="28.5" outlineLevel="4">
      <c r="B2311" s="529"/>
      <c r="E2311" s="528"/>
      <c r="F2311" s="527"/>
      <c r="G2311" s="526" t="str">
        <f>G2310</f>
        <v xml:space="preserve">E2010.90 </v>
      </c>
      <c r="H2311" s="530" t="s">
        <v>3579</v>
      </c>
      <c r="I2311" s="524" t="s">
        <v>3580</v>
      </c>
      <c r="J2311" s="571"/>
      <c r="K2311" s="571"/>
      <c r="L2311" s="570"/>
      <c r="M2311" s="521">
        <f>J2311*L2311</f>
        <v>0</v>
      </c>
    </row>
    <row r="2312" spans="2:13" ht="15.75" outlineLevel="4">
      <c r="B2312" s="529"/>
      <c r="E2312" s="528"/>
      <c r="F2312" s="527"/>
      <c r="G2312" s="526" t="str">
        <f>G2311</f>
        <v xml:space="preserve">E2010.90 </v>
      </c>
      <c r="H2312" s="525" t="s">
        <v>3581</v>
      </c>
      <c r="I2312" s="524" t="s">
        <v>3582</v>
      </c>
      <c r="J2312" s="571"/>
      <c r="K2312" s="571"/>
      <c r="L2312" s="570"/>
      <c r="M2312" s="521">
        <f>J2312*L2312</f>
        <v>0</v>
      </c>
    </row>
    <row r="2313" spans="2:13" ht="15.75" outlineLevel="4">
      <c r="B2313" s="529"/>
      <c r="E2313" s="528"/>
      <c r="F2313" s="527"/>
      <c r="G2313" s="526" t="str">
        <f>G2312</f>
        <v xml:space="preserve">E2010.90 </v>
      </c>
      <c r="H2313" s="525" t="s">
        <v>3583</v>
      </c>
      <c r="I2313" s="524" t="s">
        <v>3584</v>
      </c>
      <c r="J2313" s="571"/>
      <c r="K2313" s="571"/>
      <c r="L2313" s="570"/>
      <c r="M2313" s="521">
        <f>J2313*L2313</f>
        <v>0</v>
      </c>
    </row>
    <row r="2314" spans="2:13" ht="28.5" outlineLevel="4">
      <c r="B2314" s="529"/>
      <c r="E2314" s="528"/>
      <c r="F2314" s="527"/>
      <c r="G2314" s="526" t="str">
        <f>G2313</f>
        <v xml:space="preserve">E2010.90 </v>
      </c>
      <c r="H2314" s="525" t="s">
        <v>3585</v>
      </c>
      <c r="I2314" s="524" t="s">
        <v>3586</v>
      </c>
      <c r="J2314" s="571"/>
      <c r="K2314" s="571"/>
      <c r="L2314" s="570"/>
      <c r="M2314" s="521">
        <f>J2314*L2314</f>
        <v>0</v>
      </c>
    </row>
    <row r="2315" spans="2:13" s="553" customFormat="1" ht="17.25" customHeight="1" outlineLevel="2">
      <c r="B2315" s="561"/>
      <c r="C2315" s="560"/>
      <c r="D2315" s="560" t="s">
        <v>3587</v>
      </c>
      <c r="E2315" s="560" t="s">
        <v>3588</v>
      </c>
      <c r="F2315" s="560"/>
      <c r="G2315" s="559"/>
      <c r="H2315" s="558" t="s">
        <v>85</v>
      </c>
      <c r="I2315" s="557" t="s">
        <v>85</v>
      </c>
      <c r="J2315" s="556"/>
      <c r="K2315" s="556"/>
      <c r="L2315" s="555" t="str">
        <f>IF(J2315&lt;&gt;0,SUMIF(E:E,"E2050*",M:M)/J2315,"")</f>
        <v/>
      </c>
      <c r="M2315" s="554">
        <f>IF(J2315="",SUMIF(E:E,"E2050*",M:M),L2315*J2315)</f>
        <v>0</v>
      </c>
    </row>
    <row r="2316" spans="2:13" ht="15.75" outlineLevel="3">
      <c r="B2316" s="529"/>
      <c r="E2316" s="538" t="s">
        <v>3589</v>
      </c>
      <c r="F2316" s="537" t="s">
        <v>3590</v>
      </c>
      <c r="G2316" s="536"/>
      <c r="H2316" s="535" t="s">
        <v>85</v>
      </c>
      <c r="I2316" s="534" t="s">
        <v>85</v>
      </c>
      <c r="J2316" s="533"/>
      <c r="K2316" s="533"/>
      <c r="L2316" s="532" t="str">
        <f>IF(J2316&lt;&gt;0,SUMIF(G:G,E2316,M:M)/J2316,"")</f>
        <v/>
      </c>
      <c r="M2316" s="531">
        <f>IF(J2316="",SUMIF(G:G,E2316,M:M),J2316*L2316)</f>
        <v>0</v>
      </c>
    </row>
    <row r="2317" spans="2:13" ht="15.75" outlineLevel="4">
      <c r="B2317" s="529"/>
      <c r="E2317" s="547"/>
      <c r="F2317" s="546"/>
      <c r="G2317" s="545" t="str">
        <f>E2316</f>
        <v xml:space="preserve">E2050.10 </v>
      </c>
      <c r="H2317" s="544" t="s">
        <v>3591</v>
      </c>
      <c r="I2317" s="543" t="s">
        <v>3496</v>
      </c>
      <c r="J2317" s="552"/>
      <c r="K2317" s="552"/>
      <c r="L2317" s="551"/>
      <c r="M2317" s="540">
        <f>J2317*L2317</f>
        <v>0</v>
      </c>
    </row>
    <row r="2318" spans="2:13" ht="15.75" outlineLevel="4">
      <c r="B2318" s="529"/>
      <c r="E2318" s="547"/>
      <c r="F2318" s="546"/>
      <c r="G2318" s="545" t="str">
        <f>G2317</f>
        <v xml:space="preserve">E2050.10 </v>
      </c>
      <c r="H2318" s="544" t="s">
        <v>3592</v>
      </c>
      <c r="I2318" s="543" t="s">
        <v>3507</v>
      </c>
      <c r="J2318" s="552"/>
      <c r="K2318" s="552"/>
      <c r="L2318" s="551"/>
      <c r="M2318" s="540">
        <f>J2318*L2318</f>
        <v>0</v>
      </c>
    </row>
    <row r="2319" spans="2:13" ht="15.75" outlineLevel="4">
      <c r="B2319" s="529"/>
      <c r="E2319" s="547"/>
      <c r="F2319" s="546"/>
      <c r="G2319" s="545" t="str">
        <f>G2318</f>
        <v xml:space="preserve">E2050.10 </v>
      </c>
      <c r="H2319" s="544" t="s">
        <v>3593</v>
      </c>
      <c r="I2319" s="543" t="s">
        <v>3511</v>
      </c>
      <c r="J2319" s="552"/>
      <c r="K2319" s="552"/>
      <c r="L2319" s="551"/>
      <c r="M2319" s="540">
        <f>J2319*L2319</f>
        <v>0</v>
      </c>
    </row>
    <row r="2320" spans="2:13" ht="15.75" outlineLevel="3">
      <c r="B2320" s="529"/>
      <c r="E2320" s="538" t="s">
        <v>3594</v>
      </c>
      <c r="F2320" s="537" t="s">
        <v>3595</v>
      </c>
      <c r="G2320" s="536"/>
      <c r="H2320" s="535" t="s">
        <v>85</v>
      </c>
      <c r="I2320" s="534" t="s">
        <v>85</v>
      </c>
      <c r="J2320" s="533"/>
      <c r="K2320" s="533"/>
      <c r="L2320" s="532" t="str">
        <f>IF(J2320&lt;&gt;0,SUMIF(G:G,E2320,M:M)/J2320,"")</f>
        <v/>
      </c>
      <c r="M2320" s="531">
        <f>IF(J2320="",SUMIF(G:G,E2320,M:M),J2320*L2320)</f>
        <v>0</v>
      </c>
    </row>
    <row r="2321" spans="2:13" ht="15.75" outlineLevel="4">
      <c r="B2321" s="529"/>
      <c r="E2321" s="547"/>
      <c r="F2321" s="546"/>
      <c r="G2321" s="545" t="str">
        <f>E2320</f>
        <v xml:space="preserve">E2050.30 </v>
      </c>
      <c r="H2321" s="544" t="s">
        <v>3596</v>
      </c>
      <c r="I2321" s="543" t="s">
        <v>3597</v>
      </c>
      <c r="J2321" s="552"/>
      <c r="K2321" s="552"/>
      <c r="L2321" s="551"/>
      <c r="M2321" s="540">
        <f t="shared" ref="M2321:M2344" si="229">J2321*L2321</f>
        <v>0</v>
      </c>
    </row>
    <row r="2322" spans="2:13" ht="15.75" outlineLevel="4">
      <c r="B2322" s="529"/>
      <c r="E2322" s="547"/>
      <c r="F2322" s="546"/>
      <c r="G2322" s="545" t="str">
        <f t="shared" ref="G2322:G2344" si="230">G2321</f>
        <v xml:space="preserve">E2050.30 </v>
      </c>
      <c r="H2322" s="544" t="s">
        <v>3598</v>
      </c>
      <c r="I2322" s="543" t="s">
        <v>3599</v>
      </c>
      <c r="J2322" s="552"/>
      <c r="K2322" s="552"/>
      <c r="L2322" s="551"/>
      <c r="M2322" s="540">
        <f t="shared" si="229"/>
        <v>0</v>
      </c>
    </row>
    <row r="2323" spans="2:13" ht="15.75" outlineLevel="4">
      <c r="B2323" s="529"/>
      <c r="E2323" s="547"/>
      <c r="F2323" s="546"/>
      <c r="G2323" s="545" t="str">
        <f t="shared" si="230"/>
        <v xml:space="preserve">E2050.30 </v>
      </c>
      <c r="H2323" s="544" t="s">
        <v>3600</v>
      </c>
      <c r="I2323" s="543" t="s">
        <v>3601</v>
      </c>
      <c r="J2323" s="552"/>
      <c r="K2323" s="552"/>
      <c r="L2323" s="551"/>
      <c r="M2323" s="540">
        <f t="shared" si="229"/>
        <v>0</v>
      </c>
    </row>
    <row r="2324" spans="2:13" ht="15.75" outlineLevel="4">
      <c r="B2324" s="529"/>
      <c r="E2324" s="547"/>
      <c r="F2324" s="546"/>
      <c r="G2324" s="545" t="str">
        <f t="shared" si="230"/>
        <v xml:space="preserve">E2050.30 </v>
      </c>
      <c r="H2324" s="550" t="s">
        <v>3602</v>
      </c>
      <c r="I2324" s="543" t="s">
        <v>3603</v>
      </c>
      <c r="J2324" s="552"/>
      <c r="K2324" s="552"/>
      <c r="L2324" s="551"/>
      <c r="M2324" s="540">
        <f t="shared" si="229"/>
        <v>0</v>
      </c>
    </row>
    <row r="2325" spans="2:13" ht="15.75" outlineLevel="4">
      <c r="B2325" s="529"/>
      <c r="E2325" s="547"/>
      <c r="F2325" s="546"/>
      <c r="G2325" s="545" t="str">
        <f t="shared" si="230"/>
        <v xml:space="preserve">E2050.30 </v>
      </c>
      <c r="H2325" s="550" t="s">
        <v>3604</v>
      </c>
      <c r="I2325" s="543" t="s">
        <v>3605</v>
      </c>
      <c r="J2325" s="552"/>
      <c r="K2325" s="552"/>
      <c r="L2325" s="551"/>
      <c r="M2325" s="540">
        <f t="shared" si="229"/>
        <v>0</v>
      </c>
    </row>
    <row r="2326" spans="2:13" ht="15.75" outlineLevel="4">
      <c r="B2326" s="529"/>
      <c r="E2326" s="547"/>
      <c r="F2326" s="546"/>
      <c r="G2326" s="545" t="str">
        <f t="shared" si="230"/>
        <v xml:space="preserve">E2050.30 </v>
      </c>
      <c r="H2326" s="544" t="s">
        <v>3606</v>
      </c>
      <c r="I2326" s="543" t="s">
        <v>3607</v>
      </c>
      <c r="J2326" s="552"/>
      <c r="K2326" s="552"/>
      <c r="L2326" s="551"/>
      <c r="M2326" s="540">
        <f t="shared" si="229"/>
        <v>0</v>
      </c>
    </row>
    <row r="2327" spans="2:13" ht="15.75" outlineLevel="4">
      <c r="B2327" s="529"/>
      <c r="E2327" s="547"/>
      <c r="F2327" s="546"/>
      <c r="G2327" s="545" t="str">
        <f t="shared" si="230"/>
        <v xml:space="preserve">E2050.30 </v>
      </c>
      <c r="H2327" s="544" t="s">
        <v>3608</v>
      </c>
      <c r="I2327" s="543" t="s">
        <v>3609</v>
      </c>
      <c r="J2327" s="552"/>
      <c r="K2327" s="552"/>
      <c r="L2327" s="551"/>
      <c r="M2327" s="540">
        <f t="shared" si="229"/>
        <v>0</v>
      </c>
    </row>
    <row r="2328" spans="2:13" ht="15.75" outlineLevel="4">
      <c r="B2328" s="529"/>
      <c r="E2328" s="547"/>
      <c r="F2328" s="546"/>
      <c r="G2328" s="545" t="str">
        <f t="shared" si="230"/>
        <v xml:space="preserve">E2050.30 </v>
      </c>
      <c r="H2328" s="550" t="s">
        <v>3610</v>
      </c>
      <c r="I2328" s="543" t="s">
        <v>3611</v>
      </c>
      <c r="J2328" s="552"/>
      <c r="K2328" s="552"/>
      <c r="L2328" s="551"/>
      <c r="M2328" s="540">
        <f t="shared" si="229"/>
        <v>0</v>
      </c>
    </row>
    <row r="2329" spans="2:13" ht="15.75" outlineLevel="4">
      <c r="B2329" s="529"/>
      <c r="E2329" s="547"/>
      <c r="F2329" s="546"/>
      <c r="G2329" s="545" t="str">
        <f t="shared" si="230"/>
        <v xml:space="preserve">E2050.30 </v>
      </c>
      <c r="H2329" s="550" t="s">
        <v>3612</v>
      </c>
      <c r="I2329" s="543" t="s">
        <v>3613</v>
      </c>
      <c r="J2329" s="552"/>
      <c r="K2329" s="552"/>
      <c r="L2329" s="551"/>
      <c r="M2329" s="540">
        <f t="shared" si="229"/>
        <v>0</v>
      </c>
    </row>
    <row r="2330" spans="2:13" ht="15.75" outlineLevel="4">
      <c r="B2330" s="529"/>
      <c r="E2330" s="547"/>
      <c r="F2330" s="546"/>
      <c r="G2330" s="545" t="str">
        <f t="shared" si="230"/>
        <v xml:space="preserve">E2050.30 </v>
      </c>
      <c r="H2330" s="544" t="s">
        <v>3614</v>
      </c>
      <c r="I2330" s="543" t="s">
        <v>85</v>
      </c>
      <c r="J2330" s="552"/>
      <c r="K2330" s="552"/>
      <c r="L2330" s="551"/>
      <c r="M2330" s="540">
        <f t="shared" si="229"/>
        <v>0</v>
      </c>
    </row>
    <row r="2331" spans="2:13" ht="15.75" outlineLevel="4">
      <c r="B2331" s="529"/>
      <c r="E2331" s="547"/>
      <c r="F2331" s="546"/>
      <c r="G2331" s="545" t="str">
        <f t="shared" si="230"/>
        <v xml:space="preserve">E2050.30 </v>
      </c>
      <c r="H2331" s="544" t="s">
        <v>3615</v>
      </c>
      <c r="I2331" s="543" t="s">
        <v>3616</v>
      </c>
      <c r="J2331" s="552"/>
      <c r="K2331" s="552"/>
      <c r="L2331" s="551"/>
      <c r="M2331" s="540">
        <f t="shared" si="229"/>
        <v>0</v>
      </c>
    </row>
    <row r="2332" spans="2:13" ht="15.75" outlineLevel="4">
      <c r="B2332" s="529"/>
      <c r="E2332" s="547"/>
      <c r="F2332" s="546"/>
      <c r="G2332" s="545" t="str">
        <f t="shared" si="230"/>
        <v xml:space="preserve">E2050.30 </v>
      </c>
      <c r="H2332" s="544" t="s">
        <v>3617</v>
      </c>
      <c r="I2332" s="543" t="s">
        <v>3618</v>
      </c>
      <c r="J2332" s="552"/>
      <c r="K2332" s="552"/>
      <c r="L2332" s="551"/>
      <c r="M2332" s="540">
        <f t="shared" si="229"/>
        <v>0</v>
      </c>
    </row>
    <row r="2333" spans="2:13" ht="15.75" outlineLevel="4">
      <c r="B2333" s="529"/>
      <c r="E2333" s="547"/>
      <c r="F2333" s="546"/>
      <c r="G2333" s="545" t="str">
        <f t="shared" si="230"/>
        <v xml:space="preserve">E2050.30 </v>
      </c>
      <c r="H2333" s="550" t="s">
        <v>3619</v>
      </c>
      <c r="I2333" s="543" t="s">
        <v>3620</v>
      </c>
      <c r="J2333" s="552"/>
      <c r="K2333" s="552"/>
      <c r="L2333" s="551"/>
      <c r="M2333" s="540">
        <f t="shared" si="229"/>
        <v>0</v>
      </c>
    </row>
    <row r="2334" spans="2:13" ht="15.75" outlineLevel="4">
      <c r="B2334" s="529"/>
      <c r="E2334" s="547"/>
      <c r="F2334" s="546"/>
      <c r="G2334" s="545" t="str">
        <f t="shared" si="230"/>
        <v xml:space="preserve">E2050.30 </v>
      </c>
      <c r="H2334" s="550" t="s">
        <v>3621</v>
      </c>
      <c r="I2334" s="543" t="s">
        <v>3622</v>
      </c>
      <c r="J2334" s="552"/>
      <c r="K2334" s="552"/>
      <c r="L2334" s="551"/>
      <c r="M2334" s="540">
        <f t="shared" si="229"/>
        <v>0</v>
      </c>
    </row>
    <row r="2335" spans="2:13" ht="15.75" outlineLevel="4">
      <c r="B2335" s="529"/>
      <c r="E2335" s="547"/>
      <c r="F2335" s="546"/>
      <c r="G2335" s="545" t="str">
        <f t="shared" si="230"/>
        <v xml:space="preserve">E2050.30 </v>
      </c>
      <c r="H2335" s="550" t="s">
        <v>3623</v>
      </c>
      <c r="I2335" s="543" t="s">
        <v>3624</v>
      </c>
      <c r="J2335" s="552"/>
      <c r="K2335" s="552"/>
      <c r="L2335" s="551"/>
      <c r="M2335" s="540">
        <f t="shared" si="229"/>
        <v>0</v>
      </c>
    </row>
    <row r="2336" spans="2:13" ht="15.75" outlineLevel="4">
      <c r="B2336" s="529"/>
      <c r="E2336" s="547"/>
      <c r="F2336" s="546"/>
      <c r="G2336" s="545" t="str">
        <f t="shared" si="230"/>
        <v xml:space="preserve">E2050.30 </v>
      </c>
      <c r="H2336" s="550" t="s">
        <v>3625</v>
      </c>
      <c r="I2336" s="543" t="s">
        <v>3626</v>
      </c>
      <c r="J2336" s="552"/>
      <c r="K2336" s="552"/>
      <c r="L2336" s="551"/>
      <c r="M2336" s="540">
        <f t="shared" si="229"/>
        <v>0</v>
      </c>
    </row>
    <row r="2337" spans="2:13" ht="15.75" outlineLevel="4">
      <c r="B2337" s="529"/>
      <c r="E2337" s="547"/>
      <c r="F2337" s="546"/>
      <c r="G2337" s="545" t="str">
        <f t="shared" si="230"/>
        <v xml:space="preserve">E2050.30 </v>
      </c>
      <c r="H2337" s="550" t="s">
        <v>3627</v>
      </c>
      <c r="I2337" s="543" t="s">
        <v>3628</v>
      </c>
      <c r="J2337" s="552"/>
      <c r="K2337" s="552"/>
      <c r="L2337" s="551"/>
      <c r="M2337" s="540">
        <f t="shared" si="229"/>
        <v>0</v>
      </c>
    </row>
    <row r="2338" spans="2:13" ht="15.75" outlineLevel="4">
      <c r="B2338" s="529"/>
      <c r="E2338" s="547"/>
      <c r="F2338" s="546"/>
      <c r="G2338" s="545" t="str">
        <f t="shared" si="230"/>
        <v xml:space="preserve">E2050.30 </v>
      </c>
      <c r="H2338" s="550" t="s">
        <v>3629</v>
      </c>
      <c r="I2338" s="543" t="s">
        <v>3630</v>
      </c>
      <c r="J2338" s="552"/>
      <c r="K2338" s="552"/>
      <c r="L2338" s="551"/>
      <c r="M2338" s="540">
        <f t="shared" si="229"/>
        <v>0</v>
      </c>
    </row>
    <row r="2339" spans="2:13" ht="15.75" outlineLevel="4">
      <c r="B2339" s="529"/>
      <c r="E2339" s="547"/>
      <c r="F2339" s="546"/>
      <c r="G2339" s="545" t="str">
        <f t="shared" si="230"/>
        <v xml:space="preserve">E2050.30 </v>
      </c>
      <c r="H2339" s="550" t="s">
        <v>3631</v>
      </c>
      <c r="I2339" s="543" t="s">
        <v>3632</v>
      </c>
      <c r="J2339" s="552"/>
      <c r="K2339" s="552"/>
      <c r="L2339" s="551"/>
      <c r="M2339" s="540">
        <f t="shared" si="229"/>
        <v>0</v>
      </c>
    </row>
    <row r="2340" spans="2:13" ht="15.75" outlineLevel="4">
      <c r="B2340" s="529"/>
      <c r="E2340" s="547"/>
      <c r="F2340" s="546"/>
      <c r="G2340" s="545" t="str">
        <f t="shared" si="230"/>
        <v xml:space="preserve">E2050.30 </v>
      </c>
      <c r="H2340" s="544" t="s">
        <v>3633</v>
      </c>
      <c r="I2340" s="543" t="s">
        <v>3634</v>
      </c>
      <c r="J2340" s="552"/>
      <c r="K2340" s="552"/>
      <c r="L2340" s="551"/>
      <c r="M2340" s="540">
        <f t="shared" si="229"/>
        <v>0</v>
      </c>
    </row>
    <row r="2341" spans="2:13" ht="15.75" outlineLevel="4">
      <c r="B2341" s="529"/>
      <c r="E2341" s="547"/>
      <c r="F2341" s="546"/>
      <c r="G2341" s="545" t="str">
        <f t="shared" si="230"/>
        <v xml:space="preserve">E2050.30 </v>
      </c>
      <c r="H2341" s="550" t="s">
        <v>3635</v>
      </c>
      <c r="I2341" s="543" t="s">
        <v>3636</v>
      </c>
      <c r="J2341" s="552"/>
      <c r="K2341" s="552"/>
      <c r="L2341" s="551"/>
      <c r="M2341" s="540">
        <f t="shared" si="229"/>
        <v>0</v>
      </c>
    </row>
    <row r="2342" spans="2:13" ht="15.75" outlineLevel="4">
      <c r="B2342" s="529"/>
      <c r="E2342" s="547"/>
      <c r="F2342" s="546"/>
      <c r="G2342" s="545" t="str">
        <f t="shared" si="230"/>
        <v xml:space="preserve">E2050.30 </v>
      </c>
      <c r="H2342" s="550" t="s">
        <v>3637</v>
      </c>
      <c r="I2342" s="543" t="s">
        <v>3638</v>
      </c>
      <c r="J2342" s="552"/>
      <c r="K2342" s="552"/>
      <c r="L2342" s="551"/>
      <c r="M2342" s="540">
        <f t="shared" si="229"/>
        <v>0</v>
      </c>
    </row>
    <row r="2343" spans="2:13" ht="15.75" outlineLevel="4">
      <c r="B2343" s="529"/>
      <c r="E2343" s="547"/>
      <c r="F2343" s="546"/>
      <c r="G2343" s="545" t="str">
        <f t="shared" si="230"/>
        <v xml:space="preserve">E2050.30 </v>
      </c>
      <c r="H2343" s="544" t="s">
        <v>3639</v>
      </c>
      <c r="I2343" s="543" t="s">
        <v>3640</v>
      </c>
      <c r="J2343" s="552"/>
      <c r="K2343" s="552"/>
      <c r="L2343" s="551"/>
      <c r="M2343" s="540">
        <f t="shared" si="229"/>
        <v>0</v>
      </c>
    </row>
    <row r="2344" spans="2:13" ht="15.75" outlineLevel="4">
      <c r="B2344" s="529"/>
      <c r="E2344" s="547"/>
      <c r="F2344" s="546"/>
      <c r="G2344" s="545" t="str">
        <f t="shared" si="230"/>
        <v xml:space="preserve">E2050.30 </v>
      </c>
      <c r="H2344" s="544" t="s">
        <v>3641</v>
      </c>
      <c r="I2344" s="543" t="s">
        <v>3642</v>
      </c>
      <c r="J2344" s="552"/>
      <c r="K2344" s="552"/>
      <c r="L2344" s="551"/>
      <c r="M2344" s="540">
        <f t="shared" si="229"/>
        <v>0</v>
      </c>
    </row>
    <row r="2345" spans="2:13" ht="15.75" outlineLevel="3">
      <c r="B2345" s="529"/>
      <c r="E2345" s="538" t="s">
        <v>3643</v>
      </c>
      <c r="F2345" s="537" t="s">
        <v>3644</v>
      </c>
      <c r="G2345" s="536"/>
      <c r="H2345" s="535" t="s">
        <v>85</v>
      </c>
      <c r="I2345" s="534" t="s">
        <v>85</v>
      </c>
      <c r="J2345" s="533"/>
      <c r="K2345" s="533"/>
      <c r="L2345" s="532" t="str">
        <f>IF(J2345&lt;&gt;0,SUMIF(G:G,E2345,M:M)/J2345,"")</f>
        <v/>
      </c>
      <c r="M2345" s="531">
        <f>IF(J2345="",SUMIF(G:G,E2345,M:M),J2345*L2345)</f>
        <v>0</v>
      </c>
    </row>
    <row r="2346" spans="2:13" ht="15.75" outlineLevel="4">
      <c r="B2346" s="529"/>
      <c r="E2346" s="547"/>
      <c r="F2346" s="546"/>
      <c r="G2346" s="545" t="str">
        <f>E2345</f>
        <v xml:space="preserve">E2050.40 </v>
      </c>
      <c r="H2346" s="544" t="s">
        <v>3645</v>
      </c>
      <c r="I2346" s="543" t="s">
        <v>3646</v>
      </c>
      <c r="J2346" s="552"/>
      <c r="K2346" s="552"/>
      <c r="L2346" s="551"/>
      <c r="M2346" s="540">
        <f t="shared" ref="M2346:M2354" si="231">J2346*L2346</f>
        <v>0</v>
      </c>
    </row>
    <row r="2347" spans="2:13" ht="15.75" outlineLevel="4">
      <c r="B2347" s="529"/>
      <c r="E2347" s="547"/>
      <c r="F2347" s="546"/>
      <c r="G2347" s="545" t="str">
        <f t="shared" ref="G2347:G2354" si="232">G2346</f>
        <v xml:space="preserve">E2050.40 </v>
      </c>
      <c r="H2347" s="544" t="s">
        <v>3647</v>
      </c>
      <c r="I2347" s="543" t="s">
        <v>3648</v>
      </c>
      <c r="J2347" s="552"/>
      <c r="K2347" s="552"/>
      <c r="L2347" s="551"/>
      <c r="M2347" s="540">
        <f t="shared" si="231"/>
        <v>0</v>
      </c>
    </row>
    <row r="2348" spans="2:13" ht="15.75" outlineLevel="4">
      <c r="B2348" s="529"/>
      <c r="E2348" s="547"/>
      <c r="F2348" s="546"/>
      <c r="G2348" s="545" t="str">
        <f t="shared" si="232"/>
        <v xml:space="preserve">E2050.40 </v>
      </c>
      <c r="H2348" s="544" t="s">
        <v>3649</v>
      </c>
      <c r="I2348" s="543" t="s">
        <v>3650</v>
      </c>
      <c r="J2348" s="552"/>
      <c r="K2348" s="552"/>
      <c r="L2348" s="551"/>
      <c r="M2348" s="540">
        <f t="shared" si="231"/>
        <v>0</v>
      </c>
    </row>
    <row r="2349" spans="2:13" ht="15.75" outlineLevel="4">
      <c r="B2349" s="529"/>
      <c r="E2349" s="547"/>
      <c r="F2349" s="546"/>
      <c r="G2349" s="545" t="str">
        <f t="shared" si="232"/>
        <v xml:space="preserve">E2050.40 </v>
      </c>
      <c r="H2349" s="544" t="s">
        <v>3651</v>
      </c>
      <c r="I2349" s="543" t="s">
        <v>3652</v>
      </c>
      <c r="J2349" s="552"/>
      <c r="K2349" s="552"/>
      <c r="L2349" s="551"/>
      <c r="M2349" s="540">
        <f t="shared" si="231"/>
        <v>0</v>
      </c>
    </row>
    <row r="2350" spans="2:13" ht="15.75" outlineLevel="4">
      <c r="B2350" s="529"/>
      <c r="E2350" s="547"/>
      <c r="F2350" s="546"/>
      <c r="G2350" s="545" t="str">
        <f t="shared" si="232"/>
        <v xml:space="preserve">E2050.40 </v>
      </c>
      <c r="H2350" s="544" t="s">
        <v>3653</v>
      </c>
      <c r="I2350" s="543" t="s">
        <v>3654</v>
      </c>
      <c r="J2350" s="552"/>
      <c r="K2350" s="552"/>
      <c r="L2350" s="551"/>
      <c r="M2350" s="540">
        <f t="shared" si="231"/>
        <v>0</v>
      </c>
    </row>
    <row r="2351" spans="2:13" ht="15.75" outlineLevel="4">
      <c r="B2351" s="529"/>
      <c r="E2351" s="547"/>
      <c r="F2351" s="546"/>
      <c r="G2351" s="545" t="str">
        <f t="shared" si="232"/>
        <v xml:space="preserve">E2050.40 </v>
      </c>
      <c r="H2351" s="550" t="s">
        <v>3655</v>
      </c>
      <c r="I2351" s="543" t="s">
        <v>3656</v>
      </c>
      <c r="J2351" s="552"/>
      <c r="K2351" s="552"/>
      <c r="L2351" s="551"/>
      <c r="M2351" s="540">
        <f t="shared" si="231"/>
        <v>0</v>
      </c>
    </row>
    <row r="2352" spans="2:13" ht="15.75" outlineLevel="4">
      <c r="B2352" s="529"/>
      <c r="E2352" s="547"/>
      <c r="F2352" s="546"/>
      <c r="G2352" s="545" t="str">
        <f t="shared" si="232"/>
        <v xml:space="preserve">E2050.40 </v>
      </c>
      <c r="H2352" s="544" t="s">
        <v>3657</v>
      </c>
      <c r="I2352" s="543" t="s">
        <v>3658</v>
      </c>
      <c r="J2352" s="552"/>
      <c r="K2352" s="552"/>
      <c r="L2352" s="551"/>
      <c r="M2352" s="540">
        <f t="shared" si="231"/>
        <v>0</v>
      </c>
    </row>
    <row r="2353" spans="2:13" ht="15.75" outlineLevel="4">
      <c r="B2353" s="529"/>
      <c r="E2353" s="547"/>
      <c r="F2353" s="546"/>
      <c r="G2353" s="545" t="str">
        <f t="shared" si="232"/>
        <v xml:space="preserve">E2050.40 </v>
      </c>
      <c r="H2353" s="544" t="s">
        <v>3659</v>
      </c>
      <c r="I2353" s="543" t="s">
        <v>3660</v>
      </c>
      <c r="J2353" s="552"/>
      <c r="K2353" s="552"/>
      <c r="L2353" s="551"/>
      <c r="M2353" s="540">
        <f t="shared" si="231"/>
        <v>0</v>
      </c>
    </row>
    <row r="2354" spans="2:13" ht="15.75" outlineLevel="4">
      <c r="B2354" s="529"/>
      <c r="E2354" s="547"/>
      <c r="F2354" s="546"/>
      <c r="G2354" s="545" t="str">
        <f t="shared" si="232"/>
        <v xml:space="preserve">E2050.40 </v>
      </c>
      <c r="H2354" s="544" t="s">
        <v>3661</v>
      </c>
      <c r="I2354" s="543" t="s">
        <v>3662</v>
      </c>
      <c r="J2354" s="552"/>
      <c r="K2354" s="552"/>
      <c r="L2354" s="551"/>
      <c r="M2354" s="540">
        <f t="shared" si="231"/>
        <v>0</v>
      </c>
    </row>
    <row r="2355" spans="2:13" ht="15.75" outlineLevel="3">
      <c r="B2355" s="529"/>
      <c r="E2355" s="538" t="s">
        <v>3663</v>
      </c>
      <c r="F2355" s="537" t="s">
        <v>3664</v>
      </c>
      <c r="G2355" s="536"/>
      <c r="H2355" s="535" t="s">
        <v>85</v>
      </c>
      <c r="I2355" s="534" t="s">
        <v>85</v>
      </c>
      <c r="J2355" s="533"/>
      <c r="K2355" s="533"/>
      <c r="L2355" s="532" t="str">
        <f>IF(J2355&lt;&gt;0,SUMIF(G:G,E2355,M:M)/J2355,"")</f>
        <v/>
      </c>
      <c r="M2355" s="531">
        <f>IF(J2355="",SUMIF(G:G,E2355,M:M),J2355*L2355)</f>
        <v>0</v>
      </c>
    </row>
    <row r="2356" spans="2:13" ht="15.75" outlineLevel="4">
      <c r="B2356" s="529"/>
      <c r="E2356" s="547"/>
      <c r="F2356" s="546"/>
      <c r="G2356" s="545" t="str">
        <f>E2355</f>
        <v xml:space="preserve">E2050.60 </v>
      </c>
      <c r="H2356" s="544" t="s">
        <v>3665</v>
      </c>
      <c r="I2356" s="543" t="s">
        <v>3556</v>
      </c>
      <c r="J2356" s="552"/>
      <c r="K2356" s="552"/>
      <c r="L2356" s="551"/>
      <c r="M2356" s="540">
        <f t="shared" ref="M2356:M2361" si="233">J2356*L2356</f>
        <v>0</v>
      </c>
    </row>
    <row r="2357" spans="2:13" ht="15.75" outlineLevel="4">
      <c r="B2357" s="529"/>
      <c r="E2357" s="547"/>
      <c r="F2357" s="546"/>
      <c r="G2357" s="545" t="str">
        <f>G2356</f>
        <v xml:space="preserve">E2050.60 </v>
      </c>
      <c r="H2357" s="544" t="s">
        <v>3666</v>
      </c>
      <c r="I2357" s="543" t="s">
        <v>3667</v>
      </c>
      <c r="J2357" s="552"/>
      <c r="K2357" s="552"/>
      <c r="L2357" s="551"/>
      <c r="M2357" s="540">
        <f t="shared" si="233"/>
        <v>0</v>
      </c>
    </row>
    <row r="2358" spans="2:13" ht="15.75" outlineLevel="4">
      <c r="B2358" s="529"/>
      <c r="E2358" s="547"/>
      <c r="F2358" s="546"/>
      <c r="G2358" s="545" t="str">
        <f>G2357</f>
        <v xml:space="preserve">E2050.60 </v>
      </c>
      <c r="H2358" s="544" t="s">
        <v>3668</v>
      </c>
      <c r="I2358" s="543" t="s">
        <v>3567</v>
      </c>
      <c r="J2358" s="552"/>
      <c r="K2358" s="552"/>
      <c r="L2358" s="551"/>
      <c r="M2358" s="540">
        <f t="shared" si="233"/>
        <v>0</v>
      </c>
    </row>
    <row r="2359" spans="2:13" ht="15.75" outlineLevel="4">
      <c r="B2359" s="529"/>
      <c r="E2359" s="547"/>
      <c r="F2359" s="546"/>
      <c r="G2359" s="545" t="str">
        <f>G2358</f>
        <v xml:space="preserve">E2050.60 </v>
      </c>
      <c r="H2359" s="544" t="s">
        <v>3669</v>
      </c>
      <c r="I2359" s="543" t="s">
        <v>3571</v>
      </c>
      <c r="J2359" s="552"/>
      <c r="K2359" s="552"/>
      <c r="L2359" s="551"/>
      <c r="M2359" s="540">
        <f t="shared" si="233"/>
        <v>0</v>
      </c>
    </row>
    <row r="2360" spans="2:13" ht="15.75" outlineLevel="4">
      <c r="B2360" s="529"/>
      <c r="E2360" s="547"/>
      <c r="F2360" s="546"/>
      <c r="G2360" s="545" t="str">
        <f>G2359</f>
        <v xml:space="preserve">E2050.60 </v>
      </c>
      <c r="H2360" s="544" t="s">
        <v>3670</v>
      </c>
      <c r="I2360" s="543" t="s">
        <v>3573</v>
      </c>
      <c r="J2360" s="552"/>
      <c r="K2360" s="552"/>
      <c r="L2360" s="551"/>
      <c r="M2360" s="540">
        <f t="shared" si="233"/>
        <v>0</v>
      </c>
    </row>
    <row r="2361" spans="2:13" ht="15.75" outlineLevel="4">
      <c r="B2361" s="529"/>
      <c r="E2361" s="547"/>
      <c r="F2361" s="546"/>
      <c r="G2361" s="545" t="str">
        <f>G2360</f>
        <v xml:space="preserve">E2050.60 </v>
      </c>
      <c r="H2361" s="544" t="s">
        <v>3671</v>
      </c>
      <c r="I2361" s="543" t="s">
        <v>85</v>
      </c>
      <c r="J2361" s="552"/>
      <c r="K2361" s="552"/>
      <c r="L2361" s="551"/>
      <c r="M2361" s="540">
        <f t="shared" si="233"/>
        <v>0</v>
      </c>
    </row>
    <row r="2362" spans="2:13" ht="15.75" outlineLevel="3">
      <c r="B2362" s="529"/>
      <c r="E2362" s="538" t="s">
        <v>3672</v>
      </c>
      <c r="F2362" s="537" t="s">
        <v>3673</v>
      </c>
      <c r="G2362" s="536"/>
      <c r="H2362" s="535" t="s">
        <v>85</v>
      </c>
      <c r="I2362" s="534" t="s">
        <v>85</v>
      </c>
      <c r="J2362" s="533"/>
      <c r="K2362" s="533"/>
      <c r="L2362" s="532" t="str">
        <f>IF(J2362&lt;&gt;0,SUMIF(G:G,E2362,M:M)/J2362,"")</f>
        <v/>
      </c>
      <c r="M2362" s="531">
        <f>IF(J2362="",SUMIF(G:G,E2362,M:M),J2362*L2362)</f>
        <v>0</v>
      </c>
    </row>
    <row r="2363" spans="2:13" ht="15.75" outlineLevel="4">
      <c r="B2363" s="529"/>
      <c r="E2363" s="528"/>
      <c r="F2363" s="527"/>
      <c r="G2363" s="526" t="str">
        <f>E2362</f>
        <v xml:space="preserve">E2050.90 </v>
      </c>
      <c r="H2363" s="530" t="s">
        <v>3674</v>
      </c>
      <c r="I2363" s="524" t="s">
        <v>3578</v>
      </c>
      <c r="J2363" s="571"/>
      <c r="K2363" s="571"/>
      <c r="L2363" s="570"/>
      <c r="M2363" s="521">
        <f>J2363*L2363</f>
        <v>0</v>
      </c>
    </row>
    <row r="2364" spans="2:13" ht="28.5" outlineLevel="4">
      <c r="B2364" s="529"/>
      <c r="E2364" s="528"/>
      <c r="F2364" s="527"/>
      <c r="G2364" s="526" t="str">
        <f>G2363</f>
        <v xml:space="preserve">E2050.90 </v>
      </c>
      <c r="H2364" s="530" t="s">
        <v>3675</v>
      </c>
      <c r="I2364" s="524" t="s">
        <v>3580</v>
      </c>
      <c r="J2364" s="571"/>
      <c r="K2364" s="571"/>
      <c r="L2364" s="570"/>
      <c r="M2364" s="521">
        <f>J2364*L2364</f>
        <v>0</v>
      </c>
    </row>
    <row r="2365" spans="2:13" ht="15.75" outlineLevel="4">
      <c r="B2365" s="529"/>
      <c r="E2365" s="528"/>
      <c r="F2365" s="527"/>
      <c r="G2365" s="526" t="str">
        <f>G2364</f>
        <v xml:space="preserve">E2050.90 </v>
      </c>
      <c r="H2365" s="525" t="s">
        <v>3676</v>
      </c>
      <c r="I2365" s="524" t="s">
        <v>3582</v>
      </c>
      <c r="J2365" s="571"/>
      <c r="K2365" s="571"/>
      <c r="L2365" s="570"/>
      <c r="M2365" s="521">
        <f>J2365*L2365</f>
        <v>0</v>
      </c>
    </row>
    <row r="2366" spans="2:13" ht="15.75" outlineLevel="4">
      <c r="B2366" s="529"/>
      <c r="E2366" s="528"/>
      <c r="F2366" s="527"/>
      <c r="G2366" s="526" t="str">
        <f>G2365</f>
        <v xml:space="preserve">E2050.90 </v>
      </c>
      <c r="H2366" s="525" t="s">
        <v>3677</v>
      </c>
      <c r="I2366" s="524" t="s">
        <v>3584</v>
      </c>
      <c r="J2366" s="571"/>
      <c r="K2366" s="571"/>
      <c r="L2366" s="570"/>
      <c r="M2366" s="521">
        <f>J2366*L2366</f>
        <v>0</v>
      </c>
    </row>
    <row r="2367" spans="2:13" ht="28.5" outlineLevel="4">
      <c r="B2367" s="529"/>
      <c r="E2367" s="528"/>
      <c r="F2367" s="527"/>
      <c r="G2367" s="526" t="str">
        <f>G2366</f>
        <v xml:space="preserve">E2050.90 </v>
      </c>
      <c r="H2367" s="525" t="s">
        <v>3585</v>
      </c>
      <c r="I2367" s="524" t="s">
        <v>3586</v>
      </c>
      <c r="J2367" s="571"/>
      <c r="K2367" s="571"/>
      <c r="L2367" s="570"/>
      <c r="M2367" s="521">
        <f>J2367*L2367</f>
        <v>0</v>
      </c>
    </row>
    <row r="2368" spans="2:13" s="504" customFormat="1" ht="23.25" customHeight="1">
      <c r="B2368" s="590" t="s">
        <v>43</v>
      </c>
      <c r="C2368" s="589" t="s">
        <v>3678</v>
      </c>
      <c r="D2368" s="589"/>
      <c r="E2368" s="589"/>
      <c r="F2368" s="589"/>
      <c r="G2368" s="588"/>
      <c r="H2368" s="587" t="s">
        <v>85</v>
      </c>
      <c r="I2368" s="586" t="s">
        <v>85</v>
      </c>
      <c r="J2368" s="585"/>
      <c r="K2368" s="585"/>
      <c r="L2368" s="584" t="str">
        <f>IF(J2368&lt;&gt;0,SUMIF(C:C,"F*",M:M)/J2368,"")</f>
        <v/>
      </c>
      <c r="M2368" s="583">
        <f>IF(J2368="",SUMIF(C:C,"F*",M:M),J2368*L2368)</f>
        <v>0</v>
      </c>
    </row>
    <row r="2369" spans="2:13" s="553" customFormat="1" ht="19.5" customHeight="1" outlineLevel="1">
      <c r="B2369" s="582"/>
      <c r="C2369" s="581" t="s">
        <v>3679</v>
      </c>
      <c r="D2369" s="581" t="s">
        <v>3680</v>
      </c>
      <c r="E2369" s="581"/>
      <c r="F2369" s="581"/>
      <c r="G2369" s="580"/>
      <c r="H2369" s="579" t="s">
        <v>85</v>
      </c>
      <c r="I2369" s="578" t="s">
        <v>85</v>
      </c>
      <c r="J2369" s="577"/>
      <c r="K2369" s="577"/>
      <c r="L2369" s="563" t="str">
        <f>IF(J2369&lt;&gt;0,SUMIF(D:D,"F10*",M:M)/J2369,"")</f>
        <v/>
      </c>
      <c r="M2369" s="562">
        <f>IF(J2369="",SUMIF(D:D,"F10*",M:M),J2369*L2369)</f>
        <v>0</v>
      </c>
    </row>
    <row r="2370" spans="2:13" s="553" customFormat="1" ht="17.25" customHeight="1" outlineLevel="2">
      <c r="B2370" s="561"/>
      <c r="C2370" s="560"/>
      <c r="D2370" s="560" t="s">
        <v>3681</v>
      </c>
      <c r="E2370" s="560" t="s">
        <v>3682</v>
      </c>
      <c r="F2370" s="560"/>
      <c r="G2370" s="559"/>
      <c r="H2370" s="558" t="s">
        <v>85</v>
      </c>
      <c r="I2370" s="557" t="s">
        <v>85</v>
      </c>
      <c r="J2370" s="556"/>
      <c r="K2370" s="556"/>
      <c r="L2370" s="555" t="str">
        <f>IF(J2370&lt;&gt;0,SUMIF(E:E,"F1010*",M:M)/J2370,"")</f>
        <v/>
      </c>
      <c r="M2370" s="554">
        <f>IF(J2370="",SUMIF(E:E,"F1010*",M:M),L2370*J2370)</f>
        <v>0</v>
      </c>
    </row>
    <row r="2371" spans="2:13" ht="15.75" outlineLevel="3">
      <c r="B2371" s="529"/>
      <c r="E2371" s="538" t="s">
        <v>3683</v>
      </c>
      <c r="F2371" s="537" t="s">
        <v>3684</v>
      </c>
      <c r="G2371" s="536"/>
      <c r="H2371" s="535" t="s">
        <v>85</v>
      </c>
      <c r="I2371" s="534" t="s">
        <v>85</v>
      </c>
      <c r="J2371" s="533"/>
      <c r="K2371" s="533"/>
      <c r="L2371" s="532" t="str">
        <f>IF(J2371&lt;&gt;0,SUMIF(G:G,E2371,M:M)/J2371,"")</f>
        <v/>
      </c>
      <c r="M2371" s="531">
        <f>IF(J2371="",SUMIF(G:G,E2371,M:M),J2371*L2371)</f>
        <v>0</v>
      </c>
    </row>
    <row r="2372" spans="2:13" ht="28.5" outlineLevel="4">
      <c r="B2372" s="529"/>
      <c r="E2372" s="547"/>
      <c r="F2372" s="546"/>
      <c r="G2372" s="545" t="str">
        <f>E2371</f>
        <v xml:space="preserve">F1010.10 </v>
      </c>
      <c r="H2372" s="544" t="s">
        <v>3685</v>
      </c>
      <c r="I2372" s="543" t="s">
        <v>3686</v>
      </c>
      <c r="J2372" s="552"/>
      <c r="K2372" s="552"/>
      <c r="L2372" s="551"/>
      <c r="M2372" s="540">
        <f t="shared" ref="M2372:M2383" si="234">J2372*L2372</f>
        <v>0</v>
      </c>
    </row>
    <row r="2373" spans="2:13" ht="15.75" outlineLevel="4">
      <c r="B2373" s="529"/>
      <c r="E2373" s="547"/>
      <c r="F2373" s="546"/>
      <c r="G2373" s="545" t="str">
        <f t="shared" ref="G2373:G2383" si="235">G2372</f>
        <v xml:space="preserve">F1010.10 </v>
      </c>
      <c r="H2373" s="550" t="s">
        <v>848</v>
      </c>
      <c r="I2373" s="543" t="s">
        <v>3686</v>
      </c>
      <c r="J2373" s="552"/>
      <c r="K2373" s="552"/>
      <c r="L2373" s="551"/>
      <c r="M2373" s="540">
        <f t="shared" si="234"/>
        <v>0</v>
      </c>
    </row>
    <row r="2374" spans="2:13" ht="15.75" outlineLevel="4">
      <c r="B2374" s="529"/>
      <c r="E2374" s="547"/>
      <c r="F2374" s="546"/>
      <c r="G2374" s="545" t="str">
        <f t="shared" si="235"/>
        <v xml:space="preserve">F1010.10 </v>
      </c>
      <c r="H2374" s="550" t="s">
        <v>649</v>
      </c>
      <c r="I2374" s="543" t="s">
        <v>3686</v>
      </c>
      <c r="J2374" s="552"/>
      <c r="K2374" s="552"/>
      <c r="L2374" s="551"/>
      <c r="M2374" s="540">
        <f t="shared" si="234"/>
        <v>0</v>
      </c>
    </row>
    <row r="2375" spans="2:13" ht="15.75" outlineLevel="4">
      <c r="B2375" s="529"/>
      <c r="E2375" s="547"/>
      <c r="F2375" s="546"/>
      <c r="G2375" s="545" t="str">
        <f t="shared" si="235"/>
        <v xml:space="preserve">F1010.10 </v>
      </c>
      <c r="H2375" s="550" t="s">
        <v>728</v>
      </c>
      <c r="I2375" s="543" t="s">
        <v>3686</v>
      </c>
      <c r="J2375" s="552"/>
      <c r="K2375" s="552"/>
      <c r="L2375" s="551"/>
      <c r="M2375" s="540">
        <f t="shared" si="234"/>
        <v>0</v>
      </c>
    </row>
    <row r="2376" spans="2:13" ht="15.75" outlineLevel="4">
      <c r="B2376" s="529"/>
      <c r="E2376" s="547"/>
      <c r="F2376" s="546"/>
      <c r="G2376" s="545" t="str">
        <f t="shared" si="235"/>
        <v xml:space="preserve">F1010.10 </v>
      </c>
      <c r="H2376" s="550" t="s">
        <v>735</v>
      </c>
      <c r="I2376" s="543" t="s">
        <v>3686</v>
      </c>
      <c r="J2376" s="552"/>
      <c r="K2376" s="552"/>
      <c r="L2376" s="551"/>
      <c r="M2376" s="540">
        <f t="shared" si="234"/>
        <v>0</v>
      </c>
    </row>
    <row r="2377" spans="2:13" ht="32.25" customHeight="1" outlineLevel="4">
      <c r="B2377" s="529"/>
      <c r="E2377" s="547"/>
      <c r="F2377" s="546"/>
      <c r="G2377" s="545" t="str">
        <f t="shared" si="235"/>
        <v xml:space="preserve">F1010.10 </v>
      </c>
      <c r="H2377" s="550" t="s">
        <v>3687</v>
      </c>
      <c r="I2377" s="543" t="s">
        <v>3686</v>
      </c>
      <c r="J2377" s="552"/>
      <c r="K2377" s="552"/>
      <c r="L2377" s="551"/>
      <c r="M2377" s="540">
        <f t="shared" si="234"/>
        <v>0</v>
      </c>
    </row>
    <row r="2378" spans="2:13" ht="15.75" outlineLevel="4">
      <c r="B2378" s="529"/>
      <c r="E2378" s="547"/>
      <c r="F2378" s="546"/>
      <c r="G2378" s="545" t="str">
        <f t="shared" si="235"/>
        <v xml:space="preserve">F1010.10 </v>
      </c>
      <c r="H2378" s="550" t="s">
        <v>853</v>
      </c>
      <c r="I2378" s="543" t="s">
        <v>3686</v>
      </c>
      <c r="J2378" s="552"/>
      <c r="K2378" s="552"/>
      <c r="L2378" s="551"/>
      <c r="M2378" s="540">
        <f t="shared" si="234"/>
        <v>0</v>
      </c>
    </row>
    <row r="2379" spans="2:13" ht="15.75" outlineLevel="4">
      <c r="B2379" s="529"/>
      <c r="E2379" s="547"/>
      <c r="F2379" s="546"/>
      <c r="G2379" s="545" t="str">
        <f t="shared" si="235"/>
        <v xml:space="preserve">F1010.10 </v>
      </c>
      <c r="H2379" s="550" t="s">
        <v>653</v>
      </c>
      <c r="I2379" s="543" t="s">
        <v>3686</v>
      </c>
      <c r="J2379" s="552"/>
      <c r="K2379" s="552"/>
      <c r="L2379" s="551"/>
      <c r="M2379" s="540">
        <f t="shared" si="234"/>
        <v>0</v>
      </c>
    </row>
    <row r="2380" spans="2:13" ht="15.75" outlineLevel="4">
      <c r="B2380" s="529"/>
      <c r="E2380" s="547"/>
      <c r="F2380" s="546"/>
      <c r="G2380" s="545" t="str">
        <f t="shared" si="235"/>
        <v xml:space="preserve">F1010.10 </v>
      </c>
      <c r="H2380" s="544" t="s">
        <v>3688</v>
      </c>
      <c r="I2380" s="543" t="s">
        <v>3689</v>
      </c>
      <c r="J2380" s="552"/>
      <c r="K2380" s="552"/>
      <c r="L2380" s="551"/>
      <c r="M2380" s="540">
        <f t="shared" si="234"/>
        <v>0</v>
      </c>
    </row>
    <row r="2381" spans="2:13" ht="15.75" outlineLevel="4">
      <c r="B2381" s="529"/>
      <c r="E2381" s="547"/>
      <c r="F2381" s="546"/>
      <c r="G2381" s="545" t="str">
        <f t="shared" si="235"/>
        <v xml:space="preserve">F1010.10 </v>
      </c>
      <c r="H2381" s="544" t="s">
        <v>3690</v>
      </c>
      <c r="I2381" s="543" t="s">
        <v>3691</v>
      </c>
      <c r="J2381" s="552"/>
      <c r="K2381" s="552"/>
      <c r="L2381" s="551"/>
      <c r="M2381" s="540">
        <f t="shared" si="234"/>
        <v>0</v>
      </c>
    </row>
    <row r="2382" spans="2:13" ht="15.75" outlineLevel="4">
      <c r="B2382" s="529"/>
      <c r="E2382" s="547"/>
      <c r="F2382" s="546"/>
      <c r="G2382" s="545" t="str">
        <f t="shared" si="235"/>
        <v xml:space="preserve">F1010.10 </v>
      </c>
      <c r="H2382" s="544" t="s">
        <v>3692</v>
      </c>
      <c r="I2382" s="543" t="s">
        <v>3693</v>
      </c>
      <c r="J2382" s="552"/>
      <c r="K2382" s="552"/>
      <c r="L2382" s="551"/>
      <c r="M2382" s="540">
        <f t="shared" si="234"/>
        <v>0</v>
      </c>
    </row>
    <row r="2383" spans="2:13" ht="15.75" outlineLevel="4">
      <c r="B2383" s="529"/>
      <c r="E2383" s="547"/>
      <c r="F2383" s="546"/>
      <c r="G2383" s="545" t="str">
        <f t="shared" si="235"/>
        <v xml:space="preserve">F1010.10 </v>
      </c>
      <c r="H2383" s="544" t="s">
        <v>3694</v>
      </c>
      <c r="I2383" s="543" t="s">
        <v>3695</v>
      </c>
      <c r="J2383" s="552"/>
      <c r="K2383" s="552"/>
      <c r="L2383" s="551"/>
      <c r="M2383" s="540">
        <f t="shared" si="234"/>
        <v>0</v>
      </c>
    </row>
    <row r="2384" spans="2:13" ht="15.75" outlineLevel="3">
      <c r="B2384" s="529"/>
      <c r="E2384" s="538" t="s">
        <v>3696</v>
      </c>
      <c r="F2384" s="537" t="s">
        <v>3697</v>
      </c>
      <c r="G2384" s="536"/>
      <c r="H2384" s="535" t="s">
        <v>85</v>
      </c>
      <c r="I2384" s="534" t="s">
        <v>85</v>
      </c>
      <c r="J2384" s="533"/>
      <c r="K2384" s="533"/>
      <c r="L2384" s="532" t="str">
        <f>IF(J2384&lt;&gt;0,SUMIF(G:G,E2384,M:M)/J2384,"")</f>
        <v/>
      </c>
      <c r="M2384" s="531">
        <f>IF(J2384="",SUMIF(G:G,E2384,M:M),J2384*L2384)</f>
        <v>0</v>
      </c>
    </row>
    <row r="2385" spans="2:13" ht="15.75" outlineLevel="4">
      <c r="B2385" s="529"/>
      <c r="E2385" s="547"/>
      <c r="F2385" s="546"/>
      <c r="G2385" s="545" t="str">
        <f>E2384</f>
        <v xml:space="preserve">F1010.50 </v>
      </c>
      <c r="H2385" s="544" t="s">
        <v>3698</v>
      </c>
      <c r="I2385" s="543" t="s">
        <v>3699</v>
      </c>
      <c r="J2385" s="552"/>
      <c r="K2385" s="552"/>
      <c r="L2385" s="551"/>
      <c r="M2385" s="540">
        <f t="shared" ref="M2385:M2405" si="236">J2385*L2385</f>
        <v>0</v>
      </c>
    </row>
    <row r="2386" spans="2:13" ht="28.5" outlineLevel="4">
      <c r="B2386" s="529"/>
      <c r="E2386" s="547"/>
      <c r="F2386" s="546"/>
      <c r="G2386" s="545" t="str">
        <f t="shared" ref="G2386:G2405" si="237">G2385</f>
        <v xml:space="preserve">F1010.50 </v>
      </c>
      <c r="H2386" s="544" t="s">
        <v>3700</v>
      </c>
      <c r="I2386" s="543" t="s">
        <v>3686</v>
      </c>
      <c r="J2386" s="552"/>
      <c r="K2386" s="552"/>
      <c r="L2386" s="551"/>
      <c r="M2386" s="540">
        <f t="shared" si="236"/>
        <v>0</v>
      </c>
    </row>
    <row r="2387" spans="2:13" ht="15.75" outlineLevel="4">
      <c r="B2387" s="529"/>
      <c r="E2387" s="547"/>
      <c r="F2387" s="546"/>
      <c r="G2387" s="545" t="str">
        <f t="shared" si="237"/>
        <v xml:space="preserve">F1010.50 </v>
      </c>
      <c r="H2387" s="550" t="s">
        <v>728</v>
      </c>
      <c r="I2387" s="543" t="s">
        <v>3686</v>
      </c>
      <c r="J2387" s="552"/>
      <c r="K2387" s="552"/>
      <c r="L2387" s="551"/>
      <c r="M2387" s="540">
        <f t="shared" si="236"/>
        <v>0</v>
      </c>
    </row>
    <row r="2388" spans="2:13" ht="15.75" outlineLevel="4">
      <c r="B2388" s="529"/>
      <c r="E2388" s="547"/>
      <c r="F2388" s="546"/>
      <c r="G2388" s="545" t="str">
        <f t="shared" si="237"/>
        <v xml:space="preserve">F1010.50 </v>
      </c>
      <c r="H2388" s="550" t="s">
        <v>735</v>
      </c>
      <c r="I2388" s="543" t="s">
        <v>3686</v>
      </c>
      <c r="J2388" s="552"/>
      <c r="K2388" s="552"/>
      <c r="L2388" s="551"/>
      <c r="M2388" s="540">
        <f t="shared" si="236"/>
        <v>0</v>
      </c>
    </row>
    <row r="2389" spans="2:13" ht="34.5" customHeight="1" outlineLevel="4">
      <c r="B2389" s="529"/>
      <c r="E2389" s="547"/>
      <c r="F2389" s="546"/>
      <c r="G2389" s="545" t="str">
        <f t="shared" si="237"/>
        <v xml:space="preserve">F1010.50 </v>
      </c>
      <c r="H2389" s="550" t="s">
        <v>3687</v>
      </c>
      <c r="I2389" s="543" t="s">
        <v>3686</v>
      </c>
      <c r="J2389" s="552"/>
      <c r="K2389" s="552"/>
      <c r="L2389" s="551"/>
      <c r="M2389" s="540">
        <f t="shared" si="236"/>
        <v>0</v>
      </c>
    </row>
    <row r="2390" spans="2:13" ht="27.75" customHeight="1" outlineLevel="4">
      <c r="B2390" s="529"/>
      <c r="E2390" s="547"/>
      <c r="F2390" s="546"/>
      <c r="G2390" s="545" t="str">
        <f t="shared" si="237"/>
        <v xml:space="preserve">F1010.50 </v>
      </c>
      <c r="H2390" s="544" t="s">
        <v>653</v>
      </c>
      <c r="I2390" s="543" t="s">
        <v>3686</v>
      </c>
      <c r="J2390" s="552"/>
      <c r="K2390" s="552"/>
      <c r="L2390" s="551"/>
      <c r="M2390" s="540">
        <f t="shared" si="236"/>
        <v>0</v>
      </c>
    </row>
    <row r="2391" spans="2:13" ht="15.75" outlineLevel="4">
      <c r="B2391" s="529"/>
      <c r="E2391" s="547"/>
      <c r="F2391" s="546"/>
      <c r="G2391" s="545" t="str">
        <f t="shared" si="237"/>
        <v xml:space="preserve">F1010.50 </v>
      </c>
      <c r="H2391" s="544" t="s">
        <v>3701</v>
      </c>
      <c r="I2391" s="543" t="s">
        <v>3702</v>
      </c>
      <c r="J2391" s="552"/>
      <c r="K2391" s="552"/>
      <c r="L2391" s="551"/>
      <c r="M2391" s="540">
        <f t="shared" si="236"/>
        <v>0</v>
      </c>
    </row>
    <row r="2392" spans="2:13" ht="15.75" outlineLevel="4">
      <c r="B2392" s="529"/>
      <c r="E2392" s="547"/>
      <c r="F2392" s="546"/>
      <c r="G2392" s="545" t="str">
        <f t="shared" si="237"/>
        <v xml:space="preserve">F1010.50 </v>
      </c>
      <c r="H2392" s="550" t="s">
        <v>3703</v>
      </c>
      <c r="I2392" s="543" t="s">
        <v>3704</v>
      </c>
      <c r="J2392" s="552"/>
      <c r="K2392" s="552"/>
      <c r="L2392" s="551"/>
      <c r="M2392" s="540">
        <f t="shared" si="236"/>
        <v>0</v>
      </c>
    </row>
    <row r="2393" spans="2:13" ht="15.75" outlineLevel="4">
      <c r="B2393" s="529"/>
      <c r="E2393" s="547"/>
      <c r="F2393" s="546"/>
      <c r="G2393" s="545" t="str">
        <f t="shared" si="237"/>
        <v xml:space="preserve">F1010.50 </v>
      </c>
      <c r="H2393" s="550" t="s">
        <v>3705</v>
      </c>
      <c r="I2393" s="543" t="s">
        <v>3706</v>
      </c>
      <c r="J2393" s="552"/>
      <c r="K2393" s="552"/>
      <c r="L2393" s="551"/>
      <c r="M2393" s="540">
        <f t="shared" si="236"/>
        <v>0</v>
      </c>
    </row>
    <row r="2394" spans="2:13" ht="15.75" outlineLevel="4">
      <c r="B2394" s="529"/>
      <c r="E2394" s="547"/>
      <c r="F2394" s="546"/>
      <c r="G2394" s="545" t="str">
        <f t="shared" si="237"/>
        <v xml:space="preserve">F1010.50 </v>
      </c>
      <c r="H2394" s="550" t="s">
        <v>3707</v>
      </c>
      <c r="I2394" s="543" t="s">
        <v>3708</v>
      </c>
      <c r="J2394" s="552"/>
      <c r="K2394" s="552"/>
      <c r="L2394" s="551"/>
      <c r="M2394" s="540">
        <f t="shared" si="236"/>
        <v>0</v>
      </c>
    </row>
    <row r="2395" spans="2:13" ht="15.75" outlineLevel="4">
      <c r="B2395" s="529"/>
      <c r="E2395" s="547"/>
      <c r="F2395" s="546"/>
      <c r="G2395" s="545" t="str">
        <f t="shared" si="237"/>
        <v xml:space="preserve">F1010.50 </v>
      </c>
      <c r="H2395" s="550" t="s">
        <v>3709</v>
      </c>
      <c r="I2395" s="543" t="s">
        <v>3710</v>
      </c>
      <c r="J2395" s="552"/>
      <c r="K2395" s="552"/>
      <c r="L2395" s="551"/>
      <c r="M2395" s="540">
        <f t="shared" si="236"/>
        <v>0</v>
      </c>
    </row>
    <row r="2396" spans="2:13" ht="15.75" outlineLevel="4">
      <c r="B2396" s="529"/>
      <c r="E2396" s="547"/>
      <c r="F2396" s="546"/>
      <c r="G2396" s="545" t="str">
        <f t="shared" si="237"/>
        <v xml:space="preserve">F1010.50 </v>
      </c>
      <c r="H2396" s="550" t="s">
        <v>3711</v>
      </c>
      <c r="I2396" s="543" t="s">
        <v>3712</v>
      </c>
      <c r="J2396" s="552"/>
      <c r="K2396" s="552"/>
      <c r="L2396" s="551"/>
      <c r="M2396" s="540">
        <f t="shared" si="236"/>
        <v>0</v>
      </c>
    </row>
    <row r="2397" spans="2:13" ht="15.75" outlineLevel="4">
      <c r="B2397" s="529"/>
      <c r="E2397" s="547"/>
      <c r="F2397" s="546"/>
      <c r="G2397" s="545" t="str">
        <f t="shared" si="237"/>
        <v xml:space="preserve">F1010.50 </v>
      </c>
      <c r="H2397" s="550" t="s">
        <v>3713</v>
      </c>
      <c r="I2397" s="543" t="s">
        <v>3714</v>
      </c>
      <c r="J2397" s="552"/>
      <c r="K2397" s="552"/>
      <c r="L2397" s="551"/>
      <c r="M2397" s="540">
        <f t="shared" si="236"/>
        <v>0</v>
      </c>
    </row>
    <row r="2398" spans="2:13" ht="15.75" outlineLevel="4">
      <c r="B2398" s="529"/>
      <c r="E2398" s="547"/>
      <c r="F2398" s="546"/>
      <c r="G2398" s="545" t="str">
        <f t="shared" si="237"/>
        <v xml:space="preserve">F1010.50 </v>
      </c>
      <c r="H2398" s="544" t="s">
        <v>3715</v>
      </c>
      <c r="I2398" s="543" t="s">
        <v>3716</v>
      </c>
      <c r="J2398" s="552"/>
      <c r="K2398" s="552"/>
      <c r="L2398" s="551"/>
      <c r="M2398" s="540">
        <f t="shared" si="236"/>
        <v>0</v>
      </c>
    </row>
    <row r="2399" spans="2:13" ht="15.75" outlineLevel="4">
      <c r="B2399" s="529"/>
      <c r="E2399" s="547"/>
      <c r="F2399" s="546"/>
      <c r="G2399" s="545" t="str">
        <f t="shared" si="237"/>
        <v xml:space="preserve">F1010.50 </v>
      </c>
      <c r="H2399" s="544" t="s">
        <v>3717</v>
      </c>
      <c r="I2399" s="543" t="s">
        <v>3718</v>
      </c>
      <c r="J2399" s="552"/>
      <c r="K2399" s="552"/>
      <c r="L2399" s="551"/>
      <c r="M2399" s="540">
        <f t="shared" si="236"/>
        <v>0</v>
      </c>
    </row>
    <row r="2400" spans="2:13" ht="15.75" outlineLevel="4">
      <c r="B2400" s="529"/>
      <c r="E2400" s="547"/>
      <c r="F2400" s="546"/>
      <c r="G2400" s="545" t="str">
        <f t="shared" si="237"/>
        <v xml:space="preserve">F1010.50 </v>
      </c>
      <c r="H2400" s="544" t="s">
        <v>3719</v>
      </c>
      <c r="I2400" s="543" t="s">
        <v>3720</v>
      </c>
      <c r="J2400" s="552"/>
      <c r="K2400" s="552"/>
      <c r="L2400" s="551"/>
      <c r="M2400" s="540">
        <f t="shared" si="236"/>
        <v>0</v>
      </c>
    </row>
    <row r="2401" spans="2:13" ht="15.75" outlineLevel="4">
      <c r="B2401" s="529"/>
      <c r="E2401" s="547"/>
      <c r="F2401" s="546"/>
      <c r="G2401" s="545" t="str">
        <f t="shared" si="237"/>
        <v xml:space="preserve">F1010.50 </v>
      </c>
      <c r="H2401" s="550" t="s">
        <v>3721</v>
      </c>
      <c r="I2401" s="543" t="s">
        <v>3722</v>
      </c>
      <c r="J2401" s="552"/>
      <c r="K2401" s="552"/>
      <c r="L2401" s="551"/>
      <c r="M2401" s="540">
        <f t="shared" si="236"/>
        <v>0</v>
      </c>
    </row>
    <row r="2402" spans="2:13" ht="15.75" outlineLevel="4">
      <c r="B2402" s="529"/>
      <c r="E2402" s="547"/>
      <c r="F2402" s="546"/>
      <c r="G2402" s="545" t="str">
        <f t="shared" si="237"/>
        <v xml:space="preserve">F1010.50 </v>
      </c>
      <c r="H2402" s="550" t="s">
        <v>3723</v>
      </c>
      <c r="I2402" s="543" t="s">
        <v>3724</v>
      </c>
      <c r="J2402" s="552"/>
      <c r="K2402" s="552"/>
      <c r="L2402" s="551"/>
      <c r="M2402" s="540">
        <f t="shared" si="236"/>
        <v>0</v>
      </c>
    </row>
    <row r="2403" spans="2:13" ht="15.75" outlineLevel="4">
      <c r="B2403" s="529"/>
      <c r="E2403" s="547"/>
      <c r="F2403" s="546"/>
      <c r="G2403" s="545" t="str">
        <f t="shared" si="237"/>
        <v xml:space="preserve">F1010.50 </v>
      </c>
      <c r="H2403" s="550" t="s">
        <v>3725</v>
      </c>
      <c r="I2403" s="543" t="s">
        <v>3726</v>
      </c>
      <c r="J2403" s="552"/>
      <c r="K2403" s="552"/>
      <c r="L2403" s="551"/>
      <c r="M2403" s="540">
        <f t="shared" si="236"/>
        <v>0</v>
      </c>
    </row>
    <row r="2404" spans="2:13" ht="15.75" outlineLevel="4">
      <c r="B2404" s="529"/>
      <c r="E2404" s="547"/>
      <c r="F2404" s="546"/>
      <c r="G2404" s="545" t="str">
        <f t="shared" si="237"/>
        <v xml:space="preserve">F1010.50 </v>
      </c>
      <c r="H2404" s="544" t="s">
        <v>3727</v>
      </c>
      <c r="I2404" s="543" t="s">
        <v>3728</v>
      </c>
      <c r="J2404" s="552"/>
      <c r="K2404" s="552"/>
      <c r="L2404" s="551"/>
      <c r="M2404" s="540">
        <f t="shared" si="236"/>
        <v>0</v>
      </c>
    </row>
    <row r="2405" spans="2:13" ht="15.75" outlineLevel="4">
      <c r="B2405" s="529"/>
      <c r="E2405" s="547"/>
      <c r="F2405" s="546"/>
      <c r="G2405" s="545" t="str">
        <f t="shared" si="237"/>
        <v xml:space="preserve">F1010.50 </v>
      </c>
      <c r="H2405" s="544" t="s">
        <v>3729</v>
      </c>
      <c r="I2405" s="543" t="s">
        <v>3730</v>
      </c>
      <c r="J2405" s="552"/>
      <c r="K2405" s="552"/>
      <c r="L2405" s="551"/>
      <c r="M2405" s="540">
        <f t="shared" si="236"/>
        <v>0</v>
      </c>
    </row>
    <row r="2406" spans="2:13" ht="15.75" outlineLevel="3">
      <c r="B2406" s="529"/>
      <c r="E2406" s="538" t="s">
        <v>3731</v>
      </c>
      <c r="F2406" s="537" t="s">
        <v>3732</v>
      </c>
      <c r="G2406" s="536"/>
      <c r="H2406" s="535" t="s">
        <v>85</v>
      </c>
      <c r="I2406" s="534" t="s">
        <v>85</v>
      </c>
      <c r="J2406" s="533"/>
      <c r="K2406" s="533"/>
      <c r="L2406" s="532" t="str">
        <f>IF(J2406&lt;&gt;0,SUMIF(G:G,E2406,M:M)/J2406,"")</f>
        <v/>
      </c>
      <c r="M2406" s="531">
        <f>IF(J2406="",SUMIF(G:G,E2406,M:M),J2406*L2406)</f>
        <v>0</v>
      </c>
    </row>
    <row r="2407" spans="2:13" ht="15.75" outlineLevel="4">
      <c r="B2407" s="529"/>
      <c r="E2407" s="528"/>
      <c r="F2407" s="527"/>
      <c r="G2407" s="526" t="str">
        <f>E2406</f>
        <v xml:space="preserve">F1010.70 </v>
      </c>
      <c r="H2407" s="530" t="s">
        <v>3733</v>
      </c>
      <c r="I2407" s="524" t="s">
        <v>3734</v>
      </c>
      <c r="J2407" s="571"/>
      <c r="K2407" s="571"/>
      <c r="L2407" s="570"/>
      <c r="M2407" s="521">
        <f t="shared" ref="M2407:M2412" si="238">J2407*L2407</f>
        <v>0</v>
      </c>
    </row>
    <row r="2408" spans="2:13" ht="28.5" outlineLevel="4">
      <c r="B2408" s="529"/>
      <c r="E2408" s="528"/>
      <c r="F2408" s="527"/>
      <c r="G2408" s="526" t="str">
        <f>G2407</f>
        <v xml:space="preserve">F1010.70 </v>
      </c>
      <c r="H2408" s="530" t="s">
        <v>3735</v>
      </c>
      <c r="I2408" s="524" t="s">
        <v>3686</v>
      </c>
      <c r="J2408" s="571"/>
      <c r="K2408" s="571"/>
      <c r="L2408" s="570"/>
      <c r="M2408" s="521">
        <f t="shared" si="238"/>
        <v>0</v>
      </c>
    </row>
    <row r="2409" spans="2:13" ht="15.75" outlineLevel="4">
      <c r="B2409" s="529"/>
      <c r="E2409" s="528"/>
      <c r="F2409" s="527"/>
      <c r="G2409" s="526" t="str">
        <f>G2408</f>
        <v xml:space="preserve">F1010.70 </v>
      </c>
      <c r="H2409" s="525" t="s">
        <v>848</v>
      </c>
      <c r="I2409" s="524" t="s">
        <v>3686</v>
      </c>
      <c r="J2409" s="571"/>
      <c r="K2409" s="571"/>
      <c r="L2409" s="570"/>
      <c r="M2409" s="521">
        <f t="shared" si="238"/>
        <v>0</v>
      </c>
    </row>
    <row r="2410" spans="2:13" ht="15.75" outlineLevel="4">
      <c r="B2410" s="529"/>
      <c r="E2410" s="528"/>
      <c r="F2410" s="527"/>
      <c r="G2410" s="526" t="str">
        <f>G2409</f>
        <v xml:space="preserve">F1010.70 </v>
      </c>
      <c r="H2410" s="525" t="s">
        <v>850</v>
      </c>
      <c r="I2410" s="524" t="s">
        <v>3686</v>
      </c>
      <c r="J2410" s="571"/>
      <c r="K2410" s="571"/>
      <c r="L2410" s="570"/>
      <c r="M2410" s="521">
        <f t="shared" si="238"/>
        <v>0</v>
      </c>
    </row>
    <row r="2411" spans="2:13" ht="15.75" outlineLevel="4">
      <c r="B2411" s="529"/>
      <c r="E2411" s="528"/>
      <c r="F2411" s="527"/>
      <c r="G2411" s="526" t="str">
        <f>G2410</f>
        <v xml:space="preserve">F1010.70 </v>
      </c>
      <c r="H2411" s="525" t="s">
        <v>3736</v>
      </c>
      <c r="I2411" s="524" t="s">
        <v>3686</v>
      </c>
      <c r="J2411" s="571"/>
      <c r="K2411" s="571"/>
      <c r="L2411" s="570"/>
      <c r="M2411" s="521">
        <f t="shared" si="238"/>
        <v>0</v>
      </c>
    </row>
    <row r="2412" spans="2:13" ht="15.75" outlineLevel="4">
      <c r="B2412" s="529"/>
      <c r="E2412" s="528"/>
      <c r="F2412" s="527"/>
      <c r="G2412" s="526" t="str">
        <f>G2411</f>
        <v xml:space="preserve">F1010.70 </v>
      </c>
      <c r="H2412" s="525" t="s">
        <v>3737</v>
      </c>
      <c r="I2412" s="524" t="s">
        <v>3686</v>
      </c>
      <c r="J2412" s="571"/>
      <c r="K2412" s="571"/>
      <c r="L2412" s="570"/>
      <c r="M2412" s="521">
        <f t="shared" si="238"/>
        <v>0</v>
      </c>
    </row>
    <row r="2413" spans="2:13" s="553" customFormat="1" ht="17.25" customHeight="1" outlineLevel="2">
      <c r="B2413" s="561"/>
      <c r="C2413" s="560"/>
      <c r="D2413" s="560" t="s">
        <v>3738</v>
      </c>
      <c r="E2413" s="560" t="s">
        <v>3739</v>
      </c>
      <c r="F2413" s="560"/>
      <c r="G2413" s="559"/>
      <c r="H2413" s="558" t="s">
        <v>85</v>
      </c>
      <c r="I2413" s="557" t="s">
        <v>3740</v>
      </c>
      <c r="J2413" s="556"/>
      <c r="K2413" s="556"/>
      <c r="L2413" s="555" t="str">
        <f>IF(J2413&lt;&gt;0,SUMIF(E:E,"F1020*",M:M)/J2413,"")</f>
        <v/>
      </c>
      <c r="M2413" s="554">
        <f>IF(J2413="",SUMIF(E:E,"F1020*",M:M),L2413*J2413)</f>
        <v>0</v>
      </c>
    </row>
    <row r="2414" spans="2:13" ht="15.75" outlineLevel="3">
      <c r="B2414" s="529"/>
      <c r="E2414" s="538" t="s">
        <v>3741</v>
      </c>
      <c r="F2414" s="537" t="s">
        <v>3742</v>
      </c>
      <c r="G2414" s="536"/>
      <c r="H2414" s="535" t="s">
        <v>85</v>
      </c>
      <c r="I2414" s="534" t="s">
        <v>85</v>
      </c>
      <c r="J2414" s="533"/>
      <c r="K2414" s="533"/>
      <c r="L2414" s="532" t="str">
        <f>IF(J2414&lt;&gt;0,SUMIF(G:G,E2414,M:M)/J2414,"")</f>
        <v/>
      </c>
      <c r="M2414" s="531">
        <f>IF(J2414="",SUMIF(G:G,E2414,M:M),J2414*L2414)</f>
        <v>0</v>
      </c>
    </row>
    <row r="2415" spans="2:13" ht="15.75" outlineLevel="4">
      <c r="B2415" s="529"/>
      <c r="E2415" s="547"/>
      <c r="F2415" s="546"/>
      <c r="G2415" s="545" t="str">
        <f>E2414</f>
        <v xml:space="preserve">F1020.10 </v>
      </c>
      <c r="H2415" s="544" t="s">
        <v>3743</v>
      </c>
      <c r="I2415" s="543" t="s">
        <v>3744</v>
      </c>
      <c r="J2415" s="552"/>
      <c r="K2415" s="552"/>
      <c r="L2415" s="551"/>
      <c r="M2415" s="540">
        <f t="shared" ref="M2415:M2420" si="239">J2415*L2415</f>
        <v>0</v>
      </c>
    </row>
    <row r="2416" spans="2:13" ht="28.5" outlineLevel="4">
      <c r="B2416" s="529"/>
      <c r="E2416" s="547"/>
      <c r="F2416" s="546"/>
      <c r="G2416" s="545" t="str">
        <f>G2415</f>
        <v xml:space="preserve">F1020.10 </v>
      </c>
      <c r="H2416" s="544" t="s">
        <v>3745</v>
      </c>
      <c r="I2416" s="543" t="s">
        <v>3686</v>
      </c>
      <c r="J2416" s="552"/>
      <c r="K2416" s="552"/>
      <c r="L2416" s="551"/>
      <c r="M2416" s="540">
        <f t="shared" si="239"/>
        <v>0</v>
      </c>
    </row>
    <row r="2417" spans="2:13" ht="15.75" outlineLevel="4">
      <c r="B2417" s="529"/>
      <c r="E2417" s="547"/>
      <c r="F2417" s="546"/>
      <c r="G2417" s="545" t="str">
        <f>G2416</f>
        <v xml:space="preserve">F1020.10 </v>
      </c>
      <c r="H2417" s="550" t="s">
        <v>848</v>
      </c>
      <c r="I2417" s="543" t="s">
        <v>3686</v>
      </c>
      <c r="J2417" s="552"/>
      <c r="K2417" s="552"/>
      <c r="L2417" s="551"/>
      <c r="M2417" s="540">
        <f t="shared" si="239"/>
        <v>0</v>
      </c>
    </row>
    <row r="2418" spans="2:13" ht="15.75" outlineLevel="4">
      <c r="B2418" s="529"/>
      <c r="E2418" s="547"/>
      <c r="F2418" s="546"/>
      <c r="G2418" s="545" t="str">
        <f>G2417</f>
        <v xml:space="preserve">F1020.10 </v>
      </c>
      <c r="H2418" s="544" t="s">
        <v>3746</v>
      </c>
      <c r="I2418" s="543" t="s">
        <v>3747</v>
      </c>
      <c r="J2418" s="552"/>
      <c r="K2418" s="552"/>
      <c r="L2418" s="551"/>
      <c r="M2418" s="540">
        <f t="shared" si="239"/>
        <v>0</v>
      </c>
    </row>
    <row r="2419" spans="2:13" ht="15.75" outlineLevel="4">
      <c r="B2419" s="529"/>
      <c r="E2419" s="547"/>
      <c r="F2419" s="546"/>
      <c r="G2419" s="545" t="str">
        <f>G2418</f>
        <v xml:space="preserve">F1020.10 </v>
      </c>
      <c r="H2419" s="544" t="s">
        <v>3748</v>
      </c>
      <c r="I2419" s="543" t="s">
        <v>3749</v>
      </c>
      <c r="J2419" s="552"/>
      <c r="K2419" s="552"/>
      <c r="L2419" s="551"/>
      <c r="M2419" s="540">
        <f t="shared" si="239"/>
        <v>0</v>
      </c>
    </row>
    <row r="2420" spans="2:13" ht="15.75" outlineLevel="4">
      <c r="B2420" s="529"/>
      <c r="E2420" s="547"/>
      <c r="F2420" s="546"/>
      <c r="G2420" s="545" t="str">
        <f>G2419</f>
        <v xml:space="preserve">F1020.10 </v>
      </c>
      <c r="H2420" s="544" t="s">
        <v>3750</v>
      </c>
      <c r="I2420" s="543" t="s">
        <v>3751</v>
      </c>
      <c r="J2420" s="552"/>
      <c r="K2420" s="552"/>
      <c r="L2420" s="551"/>
      <c r="M2420" s="540">
        <f t="shared" si="239"/>
        <v>0</v>
      </c>
    </row>
    <row r="2421" spans="2:13" ht="15.75" outlineLevel="3">
      <c r="B2421" s="529"/>
      <c r="E2421" s="538" t="s">
        <v>3752</v>
      </c>
      <c r="F2421" s="537" t="s">
        <v>3753</v>
      </c>
      <c r="G2421" s="536"/>
      <c r="H2421" s="535" t="s">
        <v>85</v>
      </c>
      <c r="I2421" s="534" t="s">
        <v>85</v>
      </c>
      <c r="J2421" s="533"/>
      <c r="K2421" s="533"/>
      <c r="L2421" s="532" t="str">
        <f>IF(J2421&lt;&gt;0,SUMIF(G:G,E2421,M:M)/J2421,"")</f>
        <v/>
      </c>
      <c r="M2421" s="531">
        <f>IF(J2421="",SUMIF(G:G,E2421,M:M),J2421*L2421)</f>
        <v>0</v>
      </c>
    </row>
    <row r="2422" spans="2:13" ht="15.75" outlineLevel="4">
      <c r="B2422" s="529"/>
      <c r="E2422" s="547"/>
      <c r="F2422" s="546"/>
      <c r="G2422" s="545" t="str">
        <f>E2421</f>
        <v xml:space="preserve">F1020.20 </v>
      </c>
      <c r="H2422" s="544" t="s">
        <v>3754</v>
      </c>
      <c r="I2422" s="543" t="s">
        <v>3755</v>
      </c>
      <c r="J2422" s="552"/>
      <c r="K2422" s="552"/>
      <c r="L2422" s="551"/>
      <c r="M2422" s="540">
        <f>J2422*L2422</f>
        <v>0</v>
      </c>
    </row>
    <row r="2423" spans="2:13" ht="28.5" outlineLevel="4">
      <c r="B2423" s="529"/>
      <c r="E2423" s="547"/>
      <c r="F2423" s="546"/>
      <c r="G2423" s="545" t="str">
        <f>G2422</f>
        <v xml:space="preserve">F1020.20 </v>
      </c>
      <c r="H2423" s="544" t="s">
        <v>3756</v>
      </c>
      <c r="I2423" s="543" t="s">
        <v>3686</v>
      </c>
      <c r="J2423" s="552"/>
      <c r="K2423" s="552"/>
      <c r="L2423" s="551"/>
      <c r="M2423" s="540">
        <f>J2423*L2423</f>
        <v>0</v>
      </c>
    </row>
    <row r="2424" spans="2:13" ht="15.75" outlineLevel="3">
      <c r="B2424" s="529"/>
      <c r="E2424" s="538" t="s">
        <v>3757</v>
      </c>
      <c r="F2424" s="537" t="s">
        <v>3758</v>
      </c>
      <c r="G2424" s="536"/>
      <c r="H2424" s="535" t="s">
        <v>85</v>
      </c>
      <c r="I2424" s="534" t="s">
        <v>85</v>
      </c>
      <c r="J2424" s="533"/>
      <c r="K2424" s="533"/>
      <c r="L2424" s="532" t="str">
        <f>IF(J2424&lt;&gt;0,SUMIF(G:G,E2424,M:M)/J2424,"")</f>
        <v/>
      </c>
      <c r="M2424" s="531">
        <f>IF(J2424="",SUMIF(G:G,E2424,M:M),J2424*L2424)</f>
        <v>0</v>
      </c>
    </row>
    <row r="2425" spans="2:13" ht="15.75" outlineLevel="4">
      <c r="B2425" s="529"/>
      <c r="E2425" s="547"/>
      <c r="F2425" s="546"/>
      <c r="G2425" s="545" t="str">
        <f>E2424</f>
        <v xml:space="preserve">F1020.30 </v>
      </c>
      <c r="H2425" s="544" t="s">
        <v>3759</v>
      </c>
      <c r="I2425" s="543" t="s">
        <v>3760</v>
      </c>
      <c r="J2425" s="552"/>
      <c r="K2425" s="552"/>
      <c r="L2425" s="551"/>
      <c r="M2425" s="540">
        <f>J2425*L2425</f>
        <v>0</v>
      </c>
    </row>
    <row r="2426" spans="2:13" ht="28.5" outlineLevel="4">
      <c r="B2426" s="529"/>
      <c r="E2426" s="547"/>
      <c r="F2426" s="546"/>
      <c r="G2426" s="545" t="str">
        <f>G2425</f>
        <v xml:space="preserve">F1020.30 </v>
      </c>
      <c r="H2426" s="544" t="s">
        <v>3761</v>
      </c>
      <c r="I2426" s="543" t="s">
        <v>3686</v>
      </c>
      <c r="J2426" s="552"/>
      <c r="K2426" s="552"/>
      <c r="L2426" s="551"/>
      <c r="M2426" s="540">
        <f>J2426*L2426</f>
        <v>0</v>
      </c>
    </row>
    <row r="2427" spans="2:13" ht="15.75" outlineLevel="4">
      <c r="B2427" s="529"/>
      <c r="E2427" s="547"/>
      <c r="F2427" s="546"/>
      <c r="G2427" s="545" t="str">
        <f>G2426</f>
        <v xml:space="preserve">F1020.30 </v>
      </c>
      <c r="H2427" s="544" t="s">
        <v>3762</v>
      </c>
      <c r="I2427" s="543" t="s">
        <v>3763</v>
      </c>
      <c r="J2427" s="552"/>
      <c r="K2427" s="552"/>
      <c r="L2427" s="551"/>
      <c r="M2427" s="540">
        <f>J2427*L2427</f>
        <v>0</v>
      </c>
    </row>
    <row r="2428" spans="2:13" ht="15.75" outlineLevel="3">
      <c r="B2428" s="529"/>
      <c r="E2428" s="538" t="s">
        <v>3764</v>
      </c>
      <c r="F2428" s="537" t="s">
        <v>3765</v>
      </c>
      <c r="G2428" s="536"/>
      <c r="H2428" s="535" t="s">
        <v>85</v>
      </c>
      <c r="I2428" s="534" t="s">
        <v>85</v>
      </c>
      <c r="J2428" s="533"/>
      <c r="K2428" s="533"/>
      <c r="L2428" s="532" t="str">
        <f>IF(J2428&lt;&gt;0,SUMIF(G:G,E2428,M:M)/J2428,"")</f>
        <v/>
      </c>
      <c r="M2428" s="531">
        <f>IF(J2428="",SUMIF(G:G,E2428,M:M),J2428*L2428)</f>
        <v>0</v>
      </c>
    </row>
    <row r="2429" spans="2:13" ht="33" customHeight="1" outlineLevel="4">
      <c r="B2429" s="529"/>
      <c r="E2429" s="547"/>
      <c r="F2429" s="546"/>
      <c r="G2429" s="545" t="str">
        <f>E2428</f>
        <v xml:space="preserve">F1020.40 </v>
      </c>
      <c r="H2429" s="544" t="s">
        <v>3766</v>
      </c>
      <c r="I2429" s="543" t="s">
        <v>3767</v>
      </c>
      <c r="J2429" s="552"/>
      <c r="K2429" s="552"/>
      <c r="L2429" s="551"/>
      <c r="M2429" s="540">
        <f t="shared" ref="M2429:M2441" si="240">J2429*L2429</f>
        <v>0</v>
      </c>
    </row>
    <row r="2430" spans="2:13" ht="28.5" outlineLevel="4">
      <c r="B2430" s="529"/>
      <c r="E2430" s="547"/>
      <c r="F2430" s="546"/>
      <c r="G2430" s="545" t="str">
        <f t="shared" ref="G2430:G2441" si="241">G2429</f>
        <v xml:space="preserve">F1020.40 </v>
      </c>
      <c r="H2430" s="544" t="s">
        <v>3768</v>
      </c>
      <c r="I2430" s="543" t="s">
        <v>3686</v>
      </c>
      <c r="J2430" s="552"/>
      <c r="K2430" s="552"/>
      <c r="L2430" s="551"/>
      <c r="M2430" s="540">
        <f t="shared" si="240"/>
        <v>0</v>
      </c>
    </row>
    <row r="2431" spans="2:13" ht="15.75" outlineLevel="4">
      <c r="B2431" s="529"/>
      <c r="E2431" s="547"/>
      <c r="F2431" s="546"/>
      <c r="G2431" s="545" t="str">
        <f t="shared" si="241"/>
        <v xml:space="preserve">F1020.40 </v>
      </c>
      <c r="H2431" s="550" t="s">
        <v>848</v>
      </c>
      <c r="I2431" s="543" t="s">
        <v>3686</v>
      </c>
      <c r="J2431" s="552"/>
      <c r="K2431" s="552"/>
      <c r="L2431" s="551"/>
      <c r="M2431" s="540">
        <f t="shared" si="240"/>
        <v>0</v>
      </c>
    </row>
    <row r="2432" spans="2:13" ht="15.75" outlineLevel="4">
      <c r="B2432" s="529"/>
      <c r="E2432" s="547"/>
      <c r="F2432" s="546"/>
      <c r="G2432" s="545" t="str">
        <f t="shared" si="241"/>
        <v xml:space="preserve">F1020.40 </v>
      </c>
      <c r="H2432" s="550" t="s">
        <v>649</v>
      </c>
      <c r="I2432" s="543" t="s">
        <v>3686</v>
      </c>
      <c r="J2432" s="552"/>
      <c r="K2432" s="552"/>
      <c r="L2432" s="551"/>
      <c r="M2432" s="540">
        <f t="shared" si="240"/>
        <v>0</v>
      </c>
    </row>
    <row r="2433" spans="2:13" ht="15.75" outlineLevel="4">
      <c r="B2433" s="529"/>
      <c r="E2433" s="547"/>
      <c r="F2433" s="546"/>
      <c r="G2433" s="545" t="str">
        <f t="shared" si="241"/>
        <v xml:space="preserve">F1020.40 </v>
      </c>
      <c r="H2433" s="550" t="s">
        <v>728</v>
      </c>
      <c r="I2433" s="543" t="s">
        <v>3686</v>
      </c>
      <c r="J2433" s="552"/>
      <c r="K2433" s="552"/>
      <c r="L2433" s="551"/>
      <c r="M2433" s="540">
        <f t="shared" si="240"/>
        <v>0</v>
      </c>
    </row>
    <row r="2434" spans="2:13" ht="15.75" outlineLevel="4">
      <c r="B2434" s="529"/>
      <c r="E2434" s="547"/>
      <c r="F2434" s="546"/>
      <c r="G2434" s="545" t="str">
        <f t="shared" si="241"/>
        <v xml:space="preserve">F1020.40 </v>
      </c>
      <c r="H2434" s="550" t="s">
        <v>735</v>
      </c>
      <c r="I2434" s="543" t="s">
        <v>3686</v>
      </c>
      <c r="J2434" s="552"/>
      <c r="K2434" s="552"/>
      <c r="L2434" s="551"/>
      <c r="M2434" s="540">
        <f t="shared" si="240"/>
        <v>0</v>
      </c>
    </row>
    <row r="2435" spans="2:13" ht="29.25" customHeight="1" outlineLevel="4">
      <c r="B2435" s="529"/>
      <c r="E2435" s="547"/>
      <c r="F2435" s="546"/>
      <c r="G2435" s="545" t="str">
        <f t="shared" si="241"/>
        <v xml:space="preserve">F1020.40 </v>
      </c>
      <c r="H2435" s="550" t="s">
        <v>3687</v>
      </c>
      <c r="I2435" s="543" t="s">
        <v>3686</v>
      </c>
      <c r="J2435" s="552"/>
      <c r="K2435" s="552"/>
      <c r="L2435" s="551"/>
      <c r="M2435" s="540">
        <f t="shared" si="240"/>
        <v>0</v>
      </c>
    </row>
    <row r="2436" spans="2:13" ht="15.75" outlineLevel="4">
      <c r="B2436" s="529"/>
      <c r="E2436" s="547"/>
      <c r="F2436" s="546"/>
      <c r="G2436" s="545" t="str">
        <f t="shared" si="241"/>
        <v xml:space="preserve">F1020.40 </v>
      </c>
      <c r="H2436" s="550" t="s">
        <v>853</v>
      </c>
      <c r="I2436" s="543" t="s">
        <v>3686</v>
      </c>
      <c r="J2436" s="552"/>
      <c r="K2436" s="552"/>
      <c r="L2436" s="551"/>
      <c r="M2436" s="540">
        <f t="shared" si="240"/>
        <v>0</v>
      </c>
    </row>
    <row r="2437" spans="2:13" ht="15.75" outlineLevel="4">
      <c r="B2437" s="529"/>
      <c r="E2437" s="547"/>
      <c r="F2437" s="546"/>
      <c r="G2437" s="545" t="str">
        <f t="shared" si="241"/>
        <v xml:space="preserve">F1020.40 </v>
      </c>
      <c r="H2437" s="550" t="s">
        <v>653</v>
      </c>
      <c r="I2437" s="543" t="s">
        <v>3686</v>
      </c>
      <c r="J2437" s="552"/>
      <c r="K2437" s="552"/>
      <c r="L2437" s="551"/>
      <c r="M2437" s="540">
        <f t="shared" si="240"/>
        <v>0</v>
      </c>
    </row>
    <row r="2438" spans="2:13" ht="15.75" outlineLevel="4">
      <c r="B2438" s="529"/>
      <c r="E2438" s="547"/>
      <c r="F2438" s="546"/>
      <c r="G2438" s="545" t="str">
        <f t="shared" si="241"/>
        <v xml:space="preserve">F1020.40 </v>
      </c>
      <c r="H2438" s="544" t="s">
        <v>3769</v>
      </c>
      <c r="I2438" s="543" t="s">
        <v>3770</v>
      </c>
      <c r="J2438" s="552"/>
      <c r="K2438" s="552"/>
      <c r="L2438" s="551"/>
      <c r="M2438" s="540">
        <f t="shared" si="240"/>
        <v>0</v>
      </c>
    </row>
    <row r="2439" spans="2:13" ht="15.75" outlineLevel="4">
      <c r="B2439" s="529"/>
      <c r="E2439" s="547"/>
      <c r="F2439" s="546"/>
      <c r="G2439" s="545" t="str">
        <f t="shared" si="241"/>
        <v xml:space="preserve">F1020.40 </v>
      </c>
      <c r="H2439" s="544" t="s">
        <v>3771</v>
      </c>
      <c r="I2439" s="543" t="s">
        <v>3772</v>
      </c>
      <c r="J2439" s="552"/>
      <c r="K2439" s="552"/>
      <c r="L2439" s="551"/>
      <c r="M2439" s="540">
        <f t="shared" si="240"/>
        <v>0</v>
      </c>
    </row>
    <row r="2440" spans="2:13" ht="15.75" outlineLevel="4">
      <c r="B2440" s="529"/>
      <c r="E2440" s="547"/>
      <c r="F2440" s="546"/>
      <c r="G2440" s="545" t="str">
        <f t="shared" si="241"/>
        <v xml:space="preserve">F1020.40 </v>
      </c>
      <c r="H2440" s="544" t="s">
        <v>3773</v>
      </c>
      <c r="I2440" s="543" t="s">
        <v>3774</v>
      </c>
      <c r="J2440" s="552"/>
      <c r="K2440" s="552"/>
      <c r="L2440" s="551"/>
      <c r="M2440" s="540">
        <f t="shared" si="240"/>
        <v>0</v>
      </c>
    </row>
    <row r="2441" spans="2:13" ht="15.75" outlineLevel="4">
      <c r="B2441" s="529"/>
      <c r="E2441" s="547"/>
      <c r="F2441" s="546"/>
      <c r="G2441" s="545" t="str">
        <f t="shared" si="241"/>
        <v xml:space="preserve">F1020.40 </v>
      </c>
      <c r="H2441" s="544" t="s">
        <v>3775</v>
      </c>
      <c r="I2441" s="543" t="s">
        <v>3776</v>
      </c>
      <c r="J2441" s="552"/>
      <c r="K2441" s="552"/>
      <c r="L2441" s="551"/>
      <c r="M2441" s="540">
        <f t="shared" si="240"/>
        <v>0</v>
      </c>
    </row>
    <row r="2442" spans="2:13" ht="15.75" outlineLevel="3">
      <c r="B2442" s="529"/>
      <c r="E2442" s="538" t="s">
        <v>3777</v>
      </c>
      <c r="F2442" s="537" t="s">
        <v>3778</v>
      </c>
      <c r="G2442" s="536"/>
      <c r="H2442" s="535" t="s">
        <v>85</v>
      </c>
      <c r="I2442" s="534" t="s">
        <v>85</v>
      </c>
      <c r="J2442" s="533"/>
      <c r="K2442" s="533"/>
      <c r="L2442" s="532" t="str">
        <f>IF(J2442&lt;&gt;0,SUMIF(G:G,E2442,M:M)/J2442,"")</f>
        <v/>
      </c>
      <c r="M2442" s="531">
        <f>IF(J2442="",SUMIF(G:G,E2442,M:M),J2442*L2442)</f>
        <v>0</v>
      </c>
    </row>
    <row r="2443" spans="2:13" ht="15.75" outlineLevel="4">
      <c r="B2443" s="529"/>
      <c r="E2443" s="547"/>
      <c r="F2443" s="546"/>
      <c r="G2443" s="545" t="str">
        <f>E2442</f>
        <v xml:space="preserve">F1020.60 </v>
      </c>
      <c r="H2443" s="544" t="s">
        <v>3779</v>
      </c>
      <c r="I2443" s="543" t="s">
        <v>3780</v>
      </c>
      <c r="J2443" s="552"/>
      <c r="K2443" s="552"/>
      <c r="L2443" s="551"/>
      <c r="M2443" s="540">
        <f>J2443*L2443</f>
        <v>0</v>
      </c>
    </row>
    <row r="2444" spans="2:13" ht="28.5" outlineLevel="4">
      <c r="B2444" s="529"/>
      <c r="E2444" s="547"/>
      <c r="F2444" s="546"/>
      <c r="G2444" s="545" t="str">
        <f>G2443</f>
        <v xml:space="preserve">F1020.60 </v>
      </c>
      <c r="H2444" s="544" t="s">
        <v>3781</v>
      </c>
      <c r="I2444" s="543" t="s">
        <v>3686</v>
      </c>
      <c r="J2444" s="552"/>
      <c r="K2444" s="552"/>
      <c r="L2444" s="551"/>
      <c r="M2444" s="540">
        <f>J2444*L2444</f>
        <v>0</v>
      </c>
    </row>
    <row r="2445" spans="2:13" ht="15.75" outlineLevel="4">
      <c r="B2445" s="529"/>
      <c r="E2445" s="547"/>
      <c r="F2445" s="546"/>
      <c r="G2445" s="545" t="str">
        <f>G2444</f>
        <v xml:space="preserve">F1020.60 </v>
      </c>
      <c r="H2445" s="550" t="s">
        <v>848</v>
      </c>
      <c r="I2445" s="543" t="s">
        <v>3686</v>
      </c>
      <c r="J2445" s="552"/>
      <c r="K2445" s="552"/>
      <c r="L2445" s="551"/>
      <c r="M2445" s="540">
        <f>J2445*L2445</f>
        <v>0</v>
      </c>
    </row>
    <row r="2446" spans="2:13" ht="15.75" outlineLevel="4">
      <c r="B2446" s="529"/>
      <c r="E2446" s="547"/>
      <c r="F2446" s="546"/>
      <c r="G2446" s="545" t="str">
        <f>G2445</f>
        <v xml:space="preserve">F1020.60 </v>
      </c>
      <c r="H2446" s="550" t="s">
        <v>649</v>
      </c>
      <c r="I2446" s="543" t="s">
        <v>3686</v>
      </c>
      <c r="J2446" s="552"/>
      <c r="K2446" s="552"/>
      <c r="L2446" s="551"/>
      <c r="M2446" s="540">
        <f>J2446*L2446</f>
        <v>0</v>
      </c>
    </row>
    <row r="2447" spans="2:13" ht="15.75" outlineLevel="3">
      <c r="B2447" s="529"/>
      <c r="E2447" s="538" t="s">
        <v>3782</v>
      </c>
      <c r="F2447" s="537" t="s">
        <v>3783</v>
      </c>
      <c r="G2447" s="536"/>
      <c r="H2447" s="535" t="s">
        <v>85</v>
      </c>
      <c r="I2447" s="534" t="s">
        <v>85</v>
      </c>
      <c r="J2447" s="533"/>
      <c r="K2447" s="533"/>
      <c r="L2447" s="532" t="str">
        <f>IF(J2447&lt;&gt;0,SUMIF(G:G,E2447,M:M)/J2447,"")</f>
        <v/>
      </c>
      <c r="M2447" s="531">
        <f>IF(J2447="",SUMIF(G:G,E2447,M:M),J2447*L2447)</f>
        <v>0</v>
      </c>
    </row>
    <row r="2448" spans="2:13" ht="15.75" outlineLevel="4">
      <c r="B2448" s="529"/>
      <c r="E2448" s="547"/>
      <c r="F2448" s="546"/>
      <c r="G2448" s="545" t="str">
        <f>E2447</f>
        <v xml:space="preserve">F1020.65 </v>
      </c>
      <c r="H2448" s="544" t="s">
        <v>3784</v>
      </c>
      <c r="I2448" s="543" t="s">
        <v>3785</v>
      </c>
      <c r="J2448" s="552"/>
      <c r="K2448" s="552"/>
      <c r="L2448" s="551"/>
      <c r="M2448" s="540">
        <f>J2448*L2448</f>
        <v>0</v>
      </c>
    </row>
    <row r="2449" spans="2:13" ht="15.75" outlineLevel="4">
      <c r="B2449" s="529"/>
      <c r="E2449" s="547"/>
      <c r="F2449" s="546"/>
      <c r="G2449" s="545" t="str">
        <f>G2448</f>
        <v xml:space="preserve">F1020.65 </v>
      </c>
      <c r="H2449" s="544" t="s">
        <v>3786</v>
      </c>
      <c r="I2449" s="543" t="s">
        <v>3787</v>
      </c>
      <c r="J2449" s="552"/>
      <c r="K2449" s="552"/>
      <c r="L2449" s="551"/>
      <c r="M2449" s="540">
        <f>J2449*L2449</f>
        <v>0</v>
      </c>
    </row>
    <row r="2450" spans="2:13" ht="15.75" outlineLevel="3">
      <c r="B2450" s="529"/>
      <c r="E2450" s="538" t="s">
        <v>3788</v>
      </c>
      <c r="F2450" s="537" t="s">
        <v>3789</v>
      </c>
      <c r="G2450" s="536"/>
      <c r="H2450" s="535" t="s">
        <v>85</v>
      </c>
      <c r="I2450" s="534" t="s">
        <v>85</v>
      </c>
      <c r="J2450" s="533"/>
      <c r="K2450" s="533"/>
      <c r="L2450" s="532" t="str">
        <f>IF(J2450&lt;&gt;0,SUMIF(G:G,E2450,M:M)/J2450,"")</f>
        <v/>
      </c>
      <c r="M2450" s="531">
        <f>IF(J2450="",SUMIF(G:G,E2450,M:M),J2450*L2450)</f>
        <v>0</v>
      </c>
    </row>
    <row r="2451" spans="2:13" ht="15.75" outlineLevel="4">
      <c r="B2451" s="529"/>
      <c r="E2451" s="528"/>
      <c r="F2451" s="527"/>
      <c r="G2451" s="526" t="str">
        <f>E2450</f>
        <v xml:space="preserve">F1020.70 </v>
      </c>
      <c r="H2451" s="530" t="s">
        <v>3790</v>
      </c>
      <c r="I2451" s="524" t="s">
        <v>3791</v>
      </c>
      <c r="J2451" s="571"/>
      <c r="K2451" s="571"/>
      <c r="L2451" s="570"/>
      <c r="M2451" s="521">
        <f>J2451*L2451</f>
        <v>0</v>
      </c>
    </row>
    <row r="2452" spans="2:13" ht="15.75" outlineLevel="4">
      <c r="B2452" s="529"/>
      <c r="E2452" s="528"/>
      <c r="F2452" s="527"/>
      <c r="G2452" s="526" t="str">
        <f>G2451</f>
        <v xml:space="preserve">F1020.70 </v>
      </c>
      <c r="H2452" s="530" t="s">
        <v>3792</v>
      </c>
      <c r="I2452" s="524" t="s">
        <v>3686</v>
      </c>
      <c r="J2452" s="571"/>
      <c r="K2452" s="571"/>
      <c r="L2452" s="570"/>
      <c r="M2452" s="521">
        <f>J2452*L2452</f>
        <v>0</v>
      </c>
    </row>
    <row r="2453" spans="2:13" ht="15.75" outlineLevel="4">
      <c r="B2453" s="529"/>
      <c r="E2453" s="528"/>
      <c r="F2453" s="527"/>
      <c r="G2453" s="526" t="str">
        <f>G2452</f>
        <v xml:space="preserve">F1020.70 </v>
      </c>
      <c r="H2453" s="525" t="s">
        <v>649</v>
      </c>
      <c r="I2453" s="524" t="s">
        <v>3686</v>
      </c>
      <c r="J2453" s="571"/>
      <c r="K2453" s="571"/>
      <c r="L2453" s="570"/>
      <c r="M2453" s="521">
        <f>J2453*L2453</f>
        <v>0</v>
      </c>
    </row>
    <row r="2454" spans="2:13" s="553" customFormat="1" ht="17.25" customHeight="1" outlineLevel="2">
      <c r="B2454" s="561"/>
      <c r="C2454" s="560"/>
      <c r="D2454" s="560" t="s">
        <v>3793</v>
      </c>
      <c r="E2454" s="560" t="s">
        <v>3794</v>
      </c>
      <c r="F2454" s="560"/>
      <c r="G2454" s="559"/>
      <c r="H2454" s="558" t="s">
        <v>85</v>
      </c>
      <c r="I2454" s="557" t="s">
        <v>85</v>
      </c>
      <c r="J2454" s="556"/>
      <c r="K2454" s="556"/>
      <c r="L2454" s="555" t="str">
        <f>IF(J2454&lt;&gt;0,SUMIF(E:E,"F1030*",M:M)/J2454,"")</f>
        <v/>
      </c>
      <c r="M2454" s="554">
        <f>IF(J2454="",SUMIF(E:E,"F1030*",M:M),L2454*J2454)</f>
        <v>0</v>
      </c>
    </row>
    <row r="2455" spans="2:13" ht="15.75" outlineLevel="3">
      <c r="B2455" s="529"/>
      <c r="E2455" s="538" t="s">
        <v>3795</v>
      </c>
      <c r="F2455" s="537" t="s">
        <v>3796</v>
      </c>
      <c r="G2455" s="536"/>
      <c r="H2455" s="535" t="s">
        <v>85</v>
      </c>
      <c r="I2455" s="534" t="s">
        <v>85</v>
      </c>
      <c r="J2455" s="533"/>
      <c r="K2455" s="533"/>
      <c r="L2455" s="532" t="str">
        <f>IF(J2455&lt;&gt;0,SUMIF(G:G,E2455,M:M)/J2455,"")</f>
        <v/>
      </c>
      <c r="M2455" s="531">
        <f>IF(J2455="",SUMIF(G:G,E2455,M:M),J2455*L2455)</f>
        <v>0</v>
      </c>
    </row>
    <row r="2456" spans="2:13" ht="15.75" outlineLevel="4">
      <c r="B2456" s="529"/>
      <c r="E2456" s="547"/>
      <c r="F2456" s="546"/>
      <c r="G2456" s="545" t="str">
        <f>E2455</f>
        <v xml:space="preserve">F1030.10 </v>
      </c>
      <c r="H2456" s="544" t="s">
        <v>1407</v>
      </c>
      <c r="I2456" s="543" t="s">
        <v>372</v>
      </c>
      <c r="J2456" s="552"/>
      <c r="K2456" s="552"/>
      <c r="L2456" s="551"/>
      <c r="M2456" s="540">
        <f>J2456*L2456</f>
        <v>0</v>
      </c>
    </row>
    <row r="2457" spans="2:13" ht="28.5" outlineLevel="4">
      <c r="B2457" s="529"/>
      <c r="E2457" s="547"/>
      <c r="F2457" s="546"/>
      <c r="G2457" s="545" t="str">
        <f>G2456</f>
        <v xml:space="preserve">F1030.10 </v>
      </c>
      <c r="H2457" s="544" t="s">
        <v>3797</v>
      </c>
      <c r="I2457" s="543" t="s">
        <v>3686</v>
      </c>
      <c r="J2457" s="552"/>
      <c r="K2457" s="552"/>
      <c r="L2457" s="551"/>
      <c r="M2457" s="540">
        <f>J2457*L2457</f>
        <v>0</v>
      </c>
    </row>
    <row r="2458" spans="2:13" ht="15.75" outlineLevel="4">
      <c r="B2458" s="529"/>
      <c r="E2458" s="547"/>
      <c r="F2458" s="546"/>
      <c r="G2458" s="545" t="str">
        <f>G2457</f>
        <v xml:space="preserve">F1030.10 </v>
      </c>
      <c r="H2458" s="550" t="s">
        <v>653</v>
      </c>
      <c r="I2458" s="543" t="s">
        <v>3686</v>
      </c>
      <c r="J2458" s="552"/>
      <c r="K2458" s="552"/>
      <c r="L2458" s="551"/>
      <c r="M2458" s="540">
        <f>J2458*L2458</f>
        <v>0</v>
      </c>
    </row>
    <row r="2459" spans="2:13" ht="15.75" outlineLevel="4">
      <c r="B2459" s="529"/>
      <c r="E2459" s="547"/>
      <c r="F2459" s="546"/>
      <c r="G2459" s="545" t="str">
        <f>G2458</f>
        <v xml:space="preserve">F1030.10 </v>
      </c>
      <c r="H2459" s="550" t="s">
        <v>3736</v>
      </c>
      <c r="I2459" s="543" t="s">
        <v>3686</v>
      </c>
      <c r="J2459" s="552"/>
      <c r="K2459" s="552"/>
      <c r="L2459" s="551"/>
      <c r="M2459" s="540">
        <f>J2459*L2459</f>
        <v>0</v>
      </c>
    </row>
    <row r="2460" spans="2:13" ht="15.75" outlineLevel="3">
      <c r="B2460" s="529"/>
      <c r="E2460" s="538" t="s">
        <v>3798</v>
      </c>
      <c r="F2460" s="537" t="s">
        <v>3799</v>
      </c>
      <c r="G2460" s="536"/>
      <c r="H2460" s="535" t="s">
        <v>85</v>
      </c>
      <c r="I2460" s="534" t="s">
        <v>85</v>
      </c>
      <c r="J2460" s="533"/>
      <c r="K2460" s="533"/>
      <c r="L2460" s="532" t="str">
        <f>IF(J2460&lt;&gt;0,SUMIF(G:G,E2460,M:M)/J2460,"")</f>
        <v/>
      </c>
      <c r="M2460" s="531">
        <f>IF(J2460="",SUMIF(G:G,E2460,M:M),J2460*L2460)</f>
        <v>0</v>
      </c>
    </row>
    <row r="2461" spans="2:13" ht="15.75" outlineLevel="4">
      <c r="B2461" s="529"/>
      <c r="E2461" s="547"/>
      <c r="F2461" s="546"/>
      <c r="G2461" s="545" t="str">
        <f>E2460</f>
        <v xml:space="preserve">F1030.30 </v>
      </c>
      <c r="H2461" s="544" t="s">
        <v>3800</v>
      </c>
      <c r="I2461" s="543" t="s">
        <v>372</v>
      </c>
      <c r="J2461" s="552"/>
      <c r="K2461" s="552"/>
      <c r="L2461" s="551"/>
      <c r="M2461" s="540">
        <f>J2461*L2461</f>
        <v>0</v>
      </c>
    </row>
    <row r="2462" spans="2:13" ht="28.5" outlineLevel="4">
      <c r="B2462" s="529"/>
      <c r="E2462" s="547"/>
      <c r="F2462" s="546"/>
      <c r="G2462" s="545" t="str">
        <f>G2461</f>
        <v xml:space="preserve">F1030.30 </v>
      </c>
      <c r="H2462" s="544" t="s">
        <v>3801</v>
      </c>
      <c r="I2462" s="543" t="s">
        <v>3686</v>
      </c>
      <c r="J2462" s="552"/>
      <c r="K2462" s="552"/>
      <c r="L2462" s="551"/>
      <c r="M2462" s="540">
        <f>J2462*L2462</f>
        <v>0</v>
      </c>
    </row>
    <row r="2463" spans="2:13" ht="15.75" outlineLevel="4">
      <c r="B2463" s="529"/>
      <c r="E2463" s="547"/>
      <c r="F2463" s="546"/>
      <c r="G2463" s="545" t="str">
        <f>G2462</f>
        <v xml:space="preserve">F1030.30 </v>
      </c>
      <c r="H2463" s="550" t="s">
        <v>3802</v>
      </c>
      <c r="I2463" s="543" t="s">
        <v>3686</v>
      </c>
      <c r="J2463" s="552"/>
      <c r="K2463" s="552"/>
      <c r="L2463" s="551"/>
      <c r="M2463" s="540">
        <f>J2463*L2463</f>
        <v>0</v>
      </c>
    </row>
    <row r="2464" spans="2:13" ht="15.75" outlineLevel="3">
      <c r="B2464" s="529"/>
      <c r="E2464" s="538" t="s">
        <v>3803</v>
      </c>
      <c r="F2464" s="537" t="s">
        <v>3804</v>
      </c>
      <c r="G2464" s="536"/>
      <c r="H2464" s="535" t="s">
        <v>85</v>
      </c>
      <c r="I2464" s="534" t="s">
        <v>85</v>
      </c>
      <c r="J2464" s="533"/>
      <c r="K2464" s="533"/>
      <c r="L2464" s="532" t="str">
        <f>IF(J2464&lt;&gt;0,SUMIF(G:G,E2464,M:M)/J2464,"")</f>
        <v/>
      </c>
      <c r="M2464" s="531">
        <f>IF(J2464="",SUMIF(G:G,E2464,M:M),J2464*L2464)</f>
        <v>0</v>
      </c>
    </row>
    <row r="2465" spans="2:13" ht="15.75" outlineLevel="4">
      <c r="B2465" s="529"/>
      <c r="E2465" s="528"/>
      <c r="F2465" s="527"/>
      <c r="G2465" s="526" t="str">
        <f>E2464</f>
        <v xml:space="preserve">F1030.50 </v>
      </c>
      <c r="H2465" s="530" t="s">
        <v>3805</v>
      </c>
      <c r="I2465" s="524" t="s">
        <v>3806</v>
      </c>
      <c r="J2465" s="571"/>
      <c r="K2465" s="571"/>
      <c r="L2465" s="570"/>
      <c r="M2465" s="521">
        <f t="shared" ref="M2465:M2472" si="242">J2465*L2465</f>
        <v>0</v>
      </c>
    </row>
    <row r="2466" spans="2:13" ht="28.5" outlineLevel="4">
      <c r="B2466" s="529"/>
      <c r="E2466" s="528"/>
      <c r="F2466" s="527"/>
      <c r="G2466" s="526" t="str">
        <f t="shared" ref="G2466:G2472" si="243">G2465</f>
        <v xml:space="preserve">F1030.50 </v>
      </c>
      <c r="H2466" s="530" t="s">
        <v>3807</v>
      </c>
      <c r="I2466" s="524" t="s">
        <v>3686</v>
      </c>
      <c r="J2466" s="571"/>
      <c r="K2466" s="571"/>
      <c r="L2466" s="570"/>
      <c r="M2466" s="521">
        <f t="shared" si="242"/>
        <v>0</v>
      </c>
    </row>
    <row r="2467" spans="2:13" ht="15.75" outlineLevel="4">
      <c r="B2467" s="529"/>
      <c r="E2467" s="528"/>
      <c r="F2467" s="527"/>
      <c r="G2467" s="526" t="str">
        <f t="shared" si="243"/>
        <v xml:space="preserve">F1030.50 </v>
      </c>
      <c r="H2467" s="525" t="s">
        <v>3808</v>
      </c>
      <c r="I2467" s="524" t="s">
        <v>3686</v>
      </c>
      <c r="J2467" s="571"/>
      <c r="K2467" s="571"/>
      <c r="L2467" s="570"/>
      <c r="M2467" s="521">
        <f t="shared" si="242"/>
        <v>0</v>
      </c>
    </row>
    <row r="2468" spans="2:13" ht="15.75" outlineLevel="4">
      <c r="B2468" s="529"/>
      <c r="E2468" s="528"/>
      <c r="F2468" s="527"/>
      <c r="G2468" s="526" t="str">
        <f t="shared" si="243"/>
        <v xml:space="preserve">F1030.50 </v>
      </c>
      <c r="H2468" s="530" t="s">
        <v>3809</v>
      </c>
      <c r="I2468" s="524" t="s">
        <v>3686</v>
      </c>
      <c r="J2468" s="571"/>
      <c r="K2468" s="571"/>
      <c r="L2468" s="570"/>
      <c r="M2468" s="521">
        <f t="shared" si="242"/>
        <v>0</v>
      </c>
    </row>
    <row r="2469" spans="2:13" ht="15.75" outlineLevel="4">
      <c r="B2469" s="529"/>
      <c r="E2469" s="528"/>
      <c r="F2469" s="527"/>
      <c r="G2469" s="526" t="str">
        <f t="shared" si="243"/>
        <v xml:space="preserve">F1030.50 </v>
      </c>
      <c r="H2469" s="530" t="s">
        <v>3810</v>
      </c>
      <c r="I2469" s="524" t="s">
        <v>3686</v>
      </c>
      <c r="J2469" s="571"/>
      <c r="K2469" s="571"/>
      <c r="L2469" s="570"/>
      <c r="M2469" s="521">
        <f t="shared" si="242"/>
        <v>0</v>
      </c>
    </row>
    <row r="2470" spans="2:13" ht="15.75" outlineLevel="4">
      <c r="B2470" s="529"/>
      <c r="E2470" s="528"/>
      <c r="F2470" s="527"/>
      <c r="G2470" s="526" t="str">
        <f t="shared" si="243"/>
        <v xml:space="preserve">F1030.50 </v>
      </c>
      <c r="H2470" s="530" t="s">
        <v>3811</v>
      </c>
      <c r="I2470" s="524" t="s">
        <v>3686</v>
      </c>
      <c r="J2470" s="571"/>
      <c r="K2470" s="571"/>
      <c r="L2470" s="570"/>
      <c r="M2470" s="521">
        <f t="shared" si="242"/>
        <v>0</v>
      </c>
    </row>
    <row r="2471" spans="2:13" ht="15.75" outlineLevel="4">
      <c r="B2471" s="529"/>
      <c r="E2471" s="528"/>
      <c r="F2471" s="527"/>
      <c r="G2471" s="526" t="str">
        <f t="shared" si="243"/>
        <v xml:space="preserve">F1030.50 </v>
      </c>
      <c r="H2471" s="530" t="s">
        <v>3812</v>
      </c>
      <c r="I2471" s="524" t="s">
        <v>3686</v>
      </c>
      <c r="J2471" s="571"/>
      <c r="K2471" s="571"/>
      <c r="L2471" s="570"/>
      <c r="M2471" s="521">
        <f t="shared" si="242"/>
        <v>0</v>
      </c>
    </row>
    <row r="2472" spans="2:13" ht="15.75" outlineLevel="4">
      <c r="B2472" s="529"/>
      <c r="E2472" s="528"/>
      <c r="F2472" s="527"/>
      <c r="G2472" s="526" t="str">
        <f t="shared" si="243"/>
        <v xml:space="preserve">F1030.50 </v>
      </c>
      <c r="H2472" s="530" t="s">
        <v>3813</v>
      </c>
      <c r="I2472" s="524" t="s">
        <v>3686</v>
      </c>
      <c r="J2472" s="571"/>
      <c r="K2472" s="571"/>
      <c r="L2472" s="570"/>
      <c r="M2472" s="521">
        <f t="shared" si="242"/>
        <v>0</v>
      </c>
    </row>
    <row r="2473" spans="2:13" s="553" customFormat="1" ht="17.25" customHeight="1" outlineLevel="2">
      <c r="B2473" s="561"/>
      <c r="C2473" s="560"/>
      <c r="D2473" s="560" t="s">
        <v>3814</v>
      </c>
      <c r="E2473" s="560" t="s">
        <v>3815</v>
      </c>
      <c r="F2473" s="560"/>
      <c r="G2473" s="559"/>
      <c r="H2473" s="558" t="s">
        <v>85</v>
      </c>
      <c r="I2473" s="557" t="s">
        <v>85</v>
      </c>
      <c r="J2473" s="556"/>
      <c r="K2473" s="556"/>
      <c r="L2473" s="555" t="str">
        <f>IF(J2473&lt;&gt;0,SUMIF(E:E,"F1050*",M:M)/J2473,"")</f>
        <v/>
      </c>
      <c r="M2473" s="554">
        <f>IF(J2473="",SUMIF(E:E,"F1050*",M:M),L2473*J2473)</f>
        <v>0</v>
      </c>
    </row>
    <row r="2474" spans="2:13" ht="15.75" outlineLevel="3">
      <c r="B2474" s="529"/>
      <c r="E2474" s="538" t="s">
        <v>3816</v>
      </c>
      <c r="F2474" s="537" t="s">
        <v>3817</v>
      </c>
      <c r="G2474" s="536"/>
      <c r="H2474" s="535" t="s">
        <v>85</v>
      </c>
      <c r="I2474" s="534" t="s">
        <v>85</v>
      </c>
      <c r="J2474" s="533"/>
      <c r="K2474" s="533"/>
      <c r="L2474" s="532" t="str">
        <f>IF(J2474&lt;&gt;0,SUMIF(G:G,E2474,M:M)/J2474,"")</f>
        <v/>
      </c>
      <c r="M2474" s="531">
        <f>IF(J2474="",SUMIF(G:G,E2474,M:M),J2474*L2474)</f>
        <v>0</v>
      </c>
    </row>
    <row r="2475" spans="2:13" ht="15.75" outlineLevel="4">
      <c r="B2475" s="529"/>
      <c r="E2475" s="547"/>
      <c r="F2475" s="546"/>
      <c r="G2475" s="545" t="str">
        <f>E2474</f>
        <v xml:space="preserve">F1050.10 </v>
      </c>
      <c r="H2475" s="544" t="s">
        <v>3818</v>
      </c>
      <c r="I2475" s="543" t="s">
        <v>3686</v>
      </c>
      <c r="J2475" s="552"/>
      <c r="K2475" s="552"/>
      <c r="L2475" s="551"/>
      <c r="M2475" s="540">
        <f t="shared" ref="M2475:M2486" si="244">J2475*L2475</f>
        <v>0</v>
      </c>
    </row>
    <row r="2476" spans="2:13" ht="15.75" outlineLevel="4">
      <c r="B2476" s="529"/>
      <c r="E2476" s="547"/>
      <c r="F2476" s="546"/>
      <c r="G2476" s="545" t="str">
        <f t="shared" ref="G2476:G2486" si="245">G2475</f>
        <v xml:space="preserve">F1050.10 </v>
      </c>
      <c r="H2476" s="544" t="s">
        <v>3819</v>
      </c>
      <c r="I2476" s="543" t="s">
        <v>3820</v>
      </c>
      <c r="J2476" s="552"/>
      <c r="K2476" s="552"/>
      <c r="L2476" s="551"/>
      <c r="M2476" s="540">
        <f t="shared" si="244"/>
        <v>0</v>
      </c>
    </row>
    <row r="2477" spans="2:13" ht="15.75" outlineLevel="4">
      <c r="B2477" s="529"/>
      <c r="E2477" s="547"/>
      <c r="F2477" s="546"/>
      <c r="G2477" s="545" t="str">
        <f t="shared" si="245"/>
        <v xml:space="preserve">F1050.10 </v>
      </c>
      <c r="H2477" s="544" t="s">
        <v>3821</v>
      </c>
      <c r="I2477" s="543" t="s">
        <v>3822</v>
      </c>
      <c r="J2477" s="552"/>
      <c r="K2477" s="552"/>
      <c r="L2477" s="551"/>
      <c r="M2477" s="540">
        <f t="shared" si="244"/>
        <v>0</v>
      </c>
    </row>
    <row r="2478" spans="2:13" ht="15.75" outlineLevel="4">
      <c r="B2478" s="529"/>
      <c r="E2478" s="547"/>
      <c r="F2478" s="546"/>
      <c r="G2478" s="545" t="str">
        <f t="shared" si="245"/>
        <v xml:space="preserve">F1050.10 </v>
      </c>
      <c r="H2478" s="550" t="s">
        <v>3823</v>
      </c>
      <c r="I2478" s="543" t="s">
        <v>3824</v>
      </c>
      <c r="J2478" s="552"/>
      <c r="K2478" s="552"/>
      <c r="L2478" s="551"/>
      <c r="M2478" s="540">
        <f t="shared" si="244"/>
        <v>0</v>
      </c>
    </row>
    <row r="2479" spans="2:13" ht="15.75" outlineLevel="4">
      <c r="B2479" s="529"/>
      <c r="E2479" s="547"/>
      <c r="F2479" s="546"/>
      <c r="G2479" s="545" t="str">
        <f t="shared" si="245"/>
        <v xml:space="preserve">F1050.10 </v>
      </c>
      <c r="H2479" s="550" t="s">
        <v>3825</v>
      </c>
      <c r="I2479" s="543" t="s">
        <v>3826</v>
      </c>
      <c r="J2479" s="552"/>
      <c r="K2479" s="552"/>
      <c r="L2479" s="551"/>
      <c r="M2479" s="540">
        <f t="shared" si="244"/>
        <v>0</v>
      </c>
    </row>
    <row r="2480" spans="2:13" ht="15.75" outlineLevel="4">
      <c r="B2480" s="529"/>
      <c r="E2480" s="547"/>
      <c r="F2480" s="546"/>
      <c r="G2480" s="545" t="str">
        <f t="shared" si="245"/>
        <v xml:space="preserve">F1050.10 </v>
      </c>
      <c r="H2480" s="550" t="s">
        <v>3827</v>
      </c>
      <c r="I2480" s="543" t="s">
        <v>3828</v>
      </c>
      <c r="J2480" s="552"/>
      <c r="K2480" s="552"/>
      <c r="L2480" s="551"/>
      <c r="M2480" s="540">
        <f t="shared" si="244"/>
        <v>0</v>
      </c>
    </row>
    <row r="2481" spans="2:13" ht="15.75" outlineLevel="4">
      <c r="B2481" s="529"/>
      <c r="E2481" s="547"/>
      <c r="F2481" s="546"/>
      <c r="G2481" s="545" t="str">
        <f t="shared" si="245"/>
        <v xml:space="preserve">F1050.10 </v>
      </c>
      <c r="H2481" s="544" t="s">
        <v>3829</v>
      </c>
      <c r="I2481" s="543" t="s">
        <v>3830</v>
      </c>
      <c r="J2481" s="552"/>
      <c r="K2481" s="552"/>
      <c r="L2481" s="551"/>
      <c r="M2481" s="540">
        <f t="shared" si="244"/>
        <v>0</v>
      </c>
    </row>
    <row r="2482" spans="2:13" ht="15.75" outlineLevel="4">
      <c r="B2482" s="529"/>
      <c r="E2482" s="547"/>
      <c r="F2482" s="546"/>
      <c r="G2482" s="545" t="str">
        <f t="shared" si="245"/>
        <v xml:space="preserve">F1050.10 </v>
      </c>
      <c r="H2482" s="550" t="s">
        <v>3831</v>
      </c>
      <c r="I2482" s="543" t="s">
        <v>85</v>
      </c>
      <c r="J2482" s="552"/>
      <c r="K2482" s="552"/>
      <c r="L2482" s="551"/>
      <c r="M2482" s="540">
        <f t="shared" si="244"/>
        <v>0</v>
      </c>
    </row>
    <row r="2483" spans="2:13" ht="15.75" outlineLevel="4">
      <c r="B2483" s="529"/>
      <c r="E2483" s="547"/>
      <c r="F2483" s="546"/>
      <c r="G2483" s="545" t="str">
        <f t="shared" si="245"/>
        <v xml:space="preserve">F1050.10 </v>
      </c>
      <c r="H2483" s="591" t="s">
        <v>3832</v>
      </c>
      <c r="I2483" s="543" t="s">
        <v>3833</v>
      </c>
      <c r="J2483" s="552"/>
      <c r="K2483" s="552"/>
      <c r="L2483" s="551"/>
      <c r="M2483" s="540">
        <f t="shared" si="244"/>
        <v>0</v>
      </c>
    </row>
    <row r="2484" spans="2:13" ht="15.75" outlineLevel="4">
      <c r="B2484" s="529"/>
      <c r="E2484" s="547"/>
      <c r="F2484" s="546"/>
      <c r="G2484" s="545" t="str">
        <f t="shared" si="245"/>
        <v xml:space="preserve">F1050.10 </v>
      </c>
      <c r="H2484" s="591" t="s">
        <v>3834</v>
      </c>
      <c r="I2484" s="543" t="s">
        <v>3835</v>
      </c>
      <c r="J2484" s="552"/>
      <c r="K2484" s="552"/>
      <c r="L2484" s="551"/>
      <c r="M2484" s="540">
        <f t="shared" si="244"/>
        <v>0</v>
      </c>
    </row>
    <row r="2485" spans="2:13" ht="15.75" outlineLevel="4">
      <c r="B2485" s="529"/>
      <c r="E2485" s="547"/>
      <c r="F2485" s="546"/>
      <c r="G2485" s="545" t="str">
        <f t="shared" si="245"/>
        <v xml:space="preserve">F1050.10 </v>
      </c>
      <c r="H2485" s="591" t="s">
        <v>3836</v>
      </c>
      <c r="I2485" s="543" t="s">
        <v>3837</v>
      </c>
      <c r="J2485" s="552"/>
      <c r="K2485" s="552"/>
      <c r="L2485" s="551"/>
      <c r="M2485" s="540">
        <f t="shared" si="244"/>
        <v>0</v>
      </c>
    </row>
    <row r="2486" spans="2:13" ht="15.75" outlineLevel="4">
      <c r="B2486" s="529"/>
      <c r="E2486" s="547"/>
      <c r="F2486" s="546"/>
      <c r="G2486" s="545" t="str">
        <f t="shared" si="245"/>
        <v xml:space="preserve">F1050.10 </v>
      </c>
      <c r="H2486" s="544" t="s">
        <v>3838</v>
      </c>
      <c r="I2486" s="543" t="s">
        <v>3839</v>
      </c>
      <c r="J2486" s="552"/>
      <c r="K2486" s="552"/>
      <c r="L2486" s="551"/>
      <c r="M2486" s="540">
        <f t="shared" si="244"/>
        <v>0</v>
      </c>
    </row>
    <row r="2487" spans="2:13" ht="15.75" outlineLevel="3">
      <c r="B2487" s="529"/>
      <c r="E2487" s="538" t="s">
        <v>3840</v>
      </c>
      <c r="F2487" s="537" t="s">
        <v>3841</v>
      </c>
      <c r="G2487" s="536"/>
      <c r="H2487" s="535" t="s">
        <v>85</v>
      </c>
      <c r="I2487" s="534" t="s">
        <v>85</v>
      </c>
      <c r="J2487" s="533"/>
      <c r="K2487" s="533"/>
      <c r="L2487" s="532" t="str">
        <f>IF(J2487&lt;&gt;0,SUMIF(G:G,E2487,M:M)/J2487,"")</f>
        <v/>
      </c>
      <c r="M2487" s="531">
        <f>IF(J2487="",SUMIF(G:G,E2487,M:M),J2487*L2487)</f>
        <v>0</v>
      </c>
    </row>
    <row r="2488" spans="2:13" ht="15.75" outlineLevel="4">
      <c r="B2488" s="529"/>
      <c r="E2488" s="547"/>
      <c r="F2488" s="546"/>
      <c r="G2488" s="545" t="str">
        <f>E2487</f>
        <v xml:space="preserve">F1050.20 </v>
      </c>
      <c r="H2488" s="544" t="s">
        <v>3842</v>
      </c>
      <c r="I2488" s="543" t="s">
        <v>3843</v>
      </c>
      <c r="J2488" s="552"/>
      <c r="K2488" s="552"/>
      <c r="L2488" s="551"/>
      <c r="M2488" s="540">
        <f t="shared" ref="M2488:M2495" si="246">J2488*L2488</f>
        <v>0</v>
      </c>
    </row>
    <row r="2489" spans="2:13" ht="28.5" outlineLevel="4">
      <c r="B2489" s="529"/>
      <c r="E2489" s="547"/>
      <c r="F2489" s="546"/>
      <c r="G2489" s="545" t="str">
        <f t="shared" ref="G2489:G2495" si="247">G2488</f>
        <v xml:space="preserve">F1050.20 </v>
      </c>
      <c r="H2489" s="544" t="s">
        <v>3844</v>
      </c>
      <c r="I2489" s="543" t="s">
        <v>3686</v>
      </c>
      <c r="J2489" s="552"/>
      <c r="K2489" s="552"/>
      <c r="L2489" s="551"/>
      <c r="M2489" s="540">
        <f t="shared" si="246"/>
        <v>0</v>
      </c>
    </row>
    <row r="2490" spans="2:13" ht="15.75" outlineLevel="4">
      <c r="B2490" s="529"/>
      <c r="E2490" s="547"/>
      <c r="F2490" s="546"/>
      <c r="G2490" s="545" t="str">
        <f t="shared" si="247"/>
        <v xml:space="preserve">F1050.20 </v>
      </c>
      <c r="H2490" s="544" t="s">
        <v>3845</v>
      </c>
      <c r="I2490" s="543" t="s">
        <v>3846</v>
      </c>
      <c r="J2490" s="552"/>
      <c r="K2490" s="552"/>
      <c r="L2490" s="551"/>
      <c r="M2490" s="540">
        <f t="shared" si="246"/>
        <v>0</v>
      </c>
    </row>
    <row r="2491" spans="2:13" ht="15.75" outlineLevel="4">
      <c r="B2491" s="529"/>
      <c r="E2491" s="547"/>
      <c r="F2491" s="546"/>
      <c r="G2491" s="545" t="str">
        <f t="shared" si="247"/>
        <v xml:space="preserve">F1050.20 </v>
      </c>
      <c r="H2491" s="550" t="s">
        <v>3847</v>
      </c>
      <c r="I2491" s="543" t="s">
        <v>85</v>
      </c>
      <c r="J2491" s="552"/>
      <c r="K2491" s="552"/>
      <c r="L2491" s="551"/>
      <c r="M2491" s="540">
        <f t="shared" si="246"/>
        <v>0</v>
      </c>
    </row>
    <row r="2492" spans="2:13" ht="28.5" outlineLevel="4">
      <c r="B2492" s="529"/>
      <c r="E2492" s="547"/>
      <c r="F2492" s="546"/>
      <c r="G2492" s="545" t="str">
        <f t="shared" si="247"/>
        <v xml:space="preserve">F1050.20 </v>
      </c>
      <c r="H2492" s="591" t="s">
        <v>3848</v>
      </c>
      <c r="I2492" s="543" t="s">
        <v>3849</v>
      </c>
      <c r="J2492" s="552"/>
      <c r="K2492" s="552"/>
      <c r="L2492" s="551"/>
      <c r="M2492" s="540">
        <f t="shared" si="246"/>
        <v>0</v>
      </c>
    </row>
    <row r="2493" spans="2:13" ht="15.75" outlineLevel="4">
      <c r="B2493" s="529"/>
      <c r="E2493" s="547"/>
      <c r="F2493" s="546"/>
      <c r="G2493" s="545" t="str">
        <f t="shared" si="247"/>
        <v xml:space="preserve">F1050.20 </v>
      </c>
      <c r="H2493" s="591" t="s">
        <v>3850</v>
      </c>
      <c r="I2493" s="543" t="s">
        <v>3851</v>
      </c>
      <c r="J2493" s="552"/>
      <c r="K2493" s="552"/>
      <c r="L2493" s="551"/>
      <c r="M2493" s="540">
        <f t="shared" si="246"/>
        <v>0</v>
      </c>
    </row>
    <row r="2494" spans="2:13" ht="28.5" outlineLevel="4">
      <c r="B2494" s="529"/>
      <c r="E2494" s="547"/>
      <c r="F2494" s="546"/>
      <c r="G2494" s="545" t="str">
        <f t="shared" si="247"/>
        <v xml:space="preserve">F1050.20 </v>
      </c>
      <c r="H2494" s="591" t="s">
        <v>3852</v>
      </c>
      <c r="I2494" s="543" t="s">
        <v>3853</v>
      </c>
      <c r="J2494" s="552"/>
      <c r="K2494" s="552"/>
      <c r="L2494" s="551"/>
      <c r="M2494" s="540">
        <f t="shared" si="246"/>
        <v>0</v>
      </c>
    </row>
    <row r="2495" spans="2:13" ht="15.75" outlineLevel="4">
      <c r="B2495" s="529"/>
      <c r="E2495" s="547"/>
      <c r="F2495" s="546"/>
      <c r="G2495" s="545" t="str">
        <f t="shared" si="247"/>
        <v xml:space="preserve">F1050.20 </v>
      </c>
      <c r="H2495" s="544" t="s">
        <v>3854</v>
      </c>
      <c r="I2495" s="543" t="s">
        <v>3855</v>
      </c>
      <c r="J2495" s="552"/>
      <c r="K2495" s="552"/>
      <c r="L2495" s="551"/>
      <c r="M2495" s="540">
        <f t="shared" si="246"/>
        <v>0</v>
      </c>
    </row>
    <row r="2496" spans="2:13" ht="15.75" outlineLevel="3">
      <c r="B2496" s="529"/>
      <c r="E2496" s="538" t="s">
        <v>3856</v>
      </c>
      <c r="F2496" s="537" t="s">
        <v>3857</v>
      </c>
      <c r="G2496" s="536"/>
      <c r="H2496" s="535" t="s">
        <v>85</v>
      </c>
      <c r="I2496" s="534" t="s">
        <v>85</v>
      </c>
      <c r="J2496" s="533"/>
      <c r="K2496" s="533"/>
      <c r="L2496" s="532" t="str">
        <f>IF(J2496&lt;&gt;0,SUMIF(G:G,E2496,M:M)/J2496,"")</f>
        <v/>
      </c>
      <c r="M2496" s="531">
        <f>IF(J2496="",SUMIF(G:G,E2496,M:M),J2496*L2496)</f>
        <v>0</v>
      </c>
    </row>
    <row r="2497" spans="2:13" ht="15.75" outlineLevel="4">
      <c r="B2497" s="529"/>
      <c r="E2497" s="547"/>
      <c r="F2497" s="546"/>
      <c r="G2497" s="545" t="str">
        <f>E2496</f>
        <v xml:space="preserve">F1050.30 </v>
      </c>
      <c r="H2497" s="544" t="s">
        <v>3858</v>
      </c>
      <c r="I2497" s="543" t="s">
        <v>85</v>
      </c>
      <c r="J2497" s="552"/>
      <c r="K2497" s="552"/>
      <c r="L2497" s="551"/>
      <c r="M2497" s="540">
        <f>J2497*L2497</f>
        <v>0</v>
      </c>
    </row>
    <row r="2498" spans="2:13" ht="15.75" outlineLevel="3">
      <c r="B2498" s="529"/>
      <c r="E2498" s="538" t="s">
        <v>3859</v>
      </c>
      <c r="F2498" s="537" t="s">
        <v>3860</v>
      </c>
      <c r="G2498" s="536"/>
      <c r="H2498" s="535" t="s">
        <v>85</v>
      </c>
      <c r="I2498" s="534" t="s">
        <v>85</v>
      </c>
      <c r="J2498" s="533"/>
      <c r="K2498" s="533"/>
      <c r="L2498" s="532" t="str">
        <f>IF(J2498&lt;&gt;0,SUMIF(G:G,E2498,M:M)/J2498,"")</f>
        <v/>
      </c>
      <c r="M2498" s="531">
        <f>IF(J2498="",SUMIF(G:G,E2498,M:M),J2498*L2498)</f>
        <v>0</v>
      </c>
    </row>
    <row r="2499" spans="2:13" ht="15.75" outlineLevel="4">
      <c r="B2499" s="529"/>
      <c r="E2499" s="547"/>
      <c r="F2499" s="546"/>
      <c r="G2499" s="545" t="str">
        <f>E2498</f>
        <v>F1050.40</v>
      </c>
      <c r="H2499" s="544" t="s">
        <v>3861</v>
      </c>
      <c r="I2499" s="543" t="s">
        <v>3862</v>
      </c>
      <c r="J2499" s="552"/>
      <c r="K2499" s="552"/>
      <c r="L2499" s="551"/>
      <c r="M2499" s="540">
        <f>J2499*L2499</f>
        <v>0</v>
      </c>
    </row>
    <row r="2500" spans="2:13" ht="15.75" outlineLevel="3">
      <c r="B2500" s="529"/>
      <c r="E2500" s="538" t="s">
        <v>3863</v>
      </c>
      <c r="F2500" s="537" t="s">
        <v>3864</v>
      </c>
      <c r="G2500" s="536"/>
      <c r="H2500" s="535" t="s">
        <v>85</v>
      </c>
      <c r="I2500" s="534" t="s">
        <v>85</v>
      </c>
      <c r="J2500" s="533"/>
      <c r="K2500" s="533"/>
      <c r="L2500" s="532" t="str">
        <f>IF(J2500&lt;&gt;0,SUMIF(G:G,E2500,M:M)/J2500,"")</f>
        <v/>
      </c>
      <c r="M2500" s="531">
        <f>IF(J2500="",SUMIF(G:G,E2500,M:M),J2500*L2500)</f>
        <v>0</v>
      </c>
    </row>
    <row r="2501" spans="2:13" ht="28.5" outlineLevel="4">
      <c r="B2501" s="529"/>
      <c r="E2501" s="547"/>
      <c r="F2501" s="546"/>
      <c r="G2501" s="545" t="str">
        <f>E2500</f>
        <v xml:space="preserve">F1050.50 </v>
      </c>
      <c r="H2501" s="544" t="s">
        <v>3865</v>
      </c>
      <c r="I2501" s="543" t="s">
        <v>3866</v>
      </c>
      <c r="J2501" s="552"/>
      <c r="K2501" s="552"/>
      <c r="L2501" s="551"/>
      <c r="M2501" s="540">
        <f>J2501*L2501</f>
        <v>0</v>
      </c>
    </row>
    <row r="2502" spans="2:13" ht="15.75" outlineLevel="4">
      <c r="B2502" s="529"/>
      <c r="E2502" s="547"/>
      <c r="F2502" s="546"/>
      <c r="G2502" s="545" t="str">
        <f>G2501</f>
        <v xml:space="preserve">F1050.50 </v>
      </c>
      <c r="H2502" s="544" t="s">
        <v>3867</v>
      </c>
      <c r="I2502" s="543" t="s">
        <v>3868</v>
      </c>
      <c r="J2502" s="552"/>
      <c r="K2502" s="552"/>
      <c r="L2502" s="551"/>
      <c r="M2502" s="540">
        <f>J2502*L2502</f>
        <v>0</v>
      </c>
    </row>
    <row r="2503" spans="2:13" ht="15.75" outlineLevel="4">
      <c r="B2503" s="529"/>
      <c r="E2503" s="547"/>
      <c r="F2503" s="546"/>
      <c r="G2503" s="545" t="str">
        <f>G2502</f>
        <v xml:space="preserve">F1050.50 </v>
      </c>
      <c r="H2503" s="544" t="s">
        <v>3869</v>
      </c>
      <c r="I2503" s="543" t="s">
        <v>3870</v>
      </c>
      <c r="J2503" s="552"/>
      <c r="K2503" s="552"/>
      <c r="L2503" s="551"/>
      <c r="M2503" s="540">
        <f>J2503*L2503</f>
        <v>0</v>
      </c>
    </row>
    <row r="2504" spans="2:13" ht="15.75" outlineLevel="4">
      <c r="B2504" s="529"/>
      <c r="E2504" s="547"/>
      <c r="F2504" s="546"/>
      <c r="G2504" s="545" t="str">
        <f>G2503</f>
        <v xml:space="preserve">F1050.50 </v>
      </c>
      <c r="H2504" s="544" t="s">
        <v>3871</v>
      </c>
      <c r="I2504" s="543" t="s">
        <v>3872</v>
      </c>
      <c r="J2504" s="552"/>
      <c r="K2504" s="552"/>
      <c r="L2504" s="551"/>
      <c r="M2504" s="540">
        <f>J2504*L2504</f>
        <v>0</v>
      </c>
    </row>
    <row r="2505" spans="2:13" ht="15.75" outlineLevel="3">
      <c r="B2505" s="529"/>
      <c r="E2505" s="538" t="s">
        <v>3873</v>
      </c>
      <c r="F2505" s="537" t="s">
        <v>3874</v>
      </c>
      <c r="G2505" s="536"/>
      <c r="H2505" s="535" t="s">
        <v>85</v>
      </c>
      <c r="I2505" s="534" t="s">
        <v>85</v>
      </c>
      <c r="J2505" s="533"/>
      <c r="K2505" s="533"/>
      <c r="L2505" s="532" t="str">
        <f>IF(J2505&lt;&gt;0,SUMIF(G:G,E2505,M:M)/J2505,"")</f>
        <v/>
      </c>
      <c r="M2505" s="531">
        <f>IF(J2505="",SUMIF(G:G,E2505,M:M),J2505*L2505)</f>
        <v>0</v>
      </c>
    </row>
    <row r="2506" spans="2:13" ht="15.75" outlineLevel="4">
      <c r="B2506" s="529"/>
      <c r="E2506" s="547"/>
      <c r="F2506" s="546"/>
      <c r="G2506" s="545" t="str">
        <f>E2505</f>
        <v xml:space="preserve">F1050.60 </v>
      </c>
      <c r="H2506" s="544" t="s">
        <v>3875</v>
      </c>
      <c r="I2506" s="543" t="s">
        <v>3876</v>
      </c>
      <c r="J2506" s="552"/>
      <c r="K2506" s="552"/>
      <c r="L2506" s="551"/>
      <c r="M2506" s="540">
        <f>J2506*L2506</f>
        <v>0</v>
      </c>
    </row>
    <row r="2507" spans="2:13" ht="15.75" outlineLevel="3">
      <c r="B2507" s="529"/>
      <c r="E2507" s="538" t="s">
        <v>3877</v>
      </c>
      <c r="F2507" s="537" t="s">
        <v>3878</v>
      </c>
      <c r="G2507" s="536"/>
      <c r="H2507" s="535" t="s">
        <v>85</v>
      </c>
      <c r="I2507" s="534" t="s">
        <v>85</v>
      </c>
      <c r="J2507" s="533"/>
      <c r="K2507" s="533"/>
      <c r="L2507" s="532" t="str">
        <f>IF(J2507&lt;&gt;0,SUMIF(G:G,E2507,M:M)/J2507,"")</f>
        <v/>
      </c>
      <c r="M2507" s="531">
        <f>IF(J2507="",SUMIF(G:G,E2507,M:M),J2507*L2507)</f>
        <v>0</v>
      </c>
    </row>
    <row r="2508" spans="2:13" ht="15.75" outlineLevel="4">
      <c r="B2508" s="529"/>
      <c r="E2508" s="528"/>
      <c r="F2508" s="527"/>
      <c r="G2508" s="526" t="str">
        <f>E2507</f>
        <v xml:space="preserve">F1050.70 </v>
      </c>
      <c r="H2508" s="530" t="s">
        <v>3879</v>
      </c>
      <c r="I2508" s="524" t="s">
        <v>3880</v>
      </c>
      <c r="J2508" s="571"/>
      <c r="K2508" s="571"/>
      <c r="L2508" s="570"/>
      <c r="M2508" s="521">
        <f>J2508*L2508</f>
        <v>0</v>
      </c>
    </row>
    <row r="2509" spans="2:13" s="553" customFormat="1" ht="17.25" customHeight="1" outlineLevel="2">
      <c r="B2509" s="561"/>
      <c r="C2509" s="560"/>
      <c r="D2509" s="560" t="s">
        <v>3881</v>
      </c>
      <c r="E2509" s="560" t="s">
        <v>3882</v>
      </c>
      <c r="F2509" s="560"/>
      <c r="G2509" s="559"/>
      <c r="H2509" s="558" t="s">
        <v>85</v>
      </c>
      <c r="I2509" s="557" t="s">
        <v>3883</v>
      </c>
      <c r="J2509" s="556"/>
      <c r="K2509" s="556"/>
      <c r="L2509" s="555" t="str">
        <f>IF(J2509&lt;&gt;0,SUMIF(E:E,"F1060*",M:M)/J2509,"")</f>
        <v/>
      </c>
      <c r="M2509" s="554">
        <f>IF(J2509="",SUMIF(E:E,"F1060*",M:M),L2509*J2509)</f>
        <v>0</v>
      </c>
    </row>
    <row r="2510" spans="2:13" ht="15.75" outlineLevel="3">
      <c r="B2510" s="529"/>
      <c r="E2510" s="538" t="s">
        <v>3884</v>
      </c>
      <c r="F2510" s="537" t="s">
        <v>3885</v>
      </c>
      <c r="G2510" s="536"/>
      <c r="H2510" s="535" t="s">
        <v>85</v>
      </c>
      <c r="I2510" s="534" t="s">
        <v>85</v>
      </c>
      <c r="J2510" s="533"/>
      <c r="K2510" s="533"/>
      <c r="L2510" s="532" t="str">
        <f>IF(J2510&lt;&gt;0,SUMIF(G:G,E2510,M:M)/J2510,"")</f>
        <v/>
      </c>
      <c r="M2510" s="531">
        <f>IF(J2510="",SUMIF(G:G,E2510,M:M),J2510*L2510)</f>
        <v>0</v>
      </c>
    </row>
    <row r="2511" spans="2:13" ht="15.75" outlineLevel="4">
      <c r="B2511" s="529"/>
      <c r="E2511" s="547"/>
      <c r="F2511" s="546"/>
      <c r="G2511" s="545" t="str">
        <f>E2510</f>
        <v>F1060.10</v>
      </c>
      <c r="H2511" s="544" t="s">
        <v>3886</v>
      </c>
      <c r="I2511" s="543" t="s">
        <v>3887</v>
      </c>
      <c r="J2511" s="552"/>
      <c r="K2511" s="552"/>
      <c r="L2511" s="551"/>
      <c r="M2511" s="540">
        <f>J2511*L2511</f>
        <v>0</v>
      </c>
    </row>
    <row r="2512" spans="2:13" ht="15.75" outlineLevel="3">
      <c r="B2512" s="529"/>
      <c r="E2512" s="538" t="s">
        <v>3888</v>
      </c>
      <c r="F2512" s="537" t="s">
        <v>3889</v>
      </c>
      <c r="G2512" s="536"/>
      <c r="H2512" s="535" t="s">
        <v>85</v>
      </c>
      <c r="I2512" s="534" t="s">
        <v>85</v>
      </c>
      <c r="J2512" s="533"/>
      <c r="K2512" s="533"/>
      <c r="L2512" s="532" t="str">
        <f>IF(J2512&lt;&gt;0,SUMIF(G:G,E2512,M:M)/J2512,"")</f>
        <v/>
      </c>
      <c r="M2512" s="531">
        <f>IF(J2512="",SUMIF(G:G,E2512,M:M),J2512*L2512)</f>
        <v>0</v>
      </c>
    </row>
    <row r="2513" spans="2:13" ht="15.75" outlineLevel="4">
      <c r="B2513" s="529"/>
      <c r="E2513" s="547"/>
      <c r="F2513" s="546"/>
      <c r="G2513" s="545" t="str">
        <f>E2512</f>
        <v xml:space="preserve">F1060.20 </v>
      </c>
      <c r="H2513" s="544" t="s">
        <v>3890</v>
      </c>
      <c r="I2513" s="543" t="s">
        <v>3891</v>
      </c>
      <c r="J2513" s="552"/>
      <c r="K2513" s="552"/>
      <c r="L2513" s="551"/>
      <c r="M2513" s="540">
        <f>J2513*L2513</f>
        <v>0</v>
      </c>
    </row>
    <row r="2514" spans="2:13" ht="15.75" outlineLevel="3">
      <c r="B2514" s="529"/>
      <c r="E2514" s="538" t="s">
        <v>3892</v>
      </c>
      <c r="F2514" s="537" t="s">
        <v>3893</v>
      </c>
      <c r="G2514" s="536"/>
      <c r="H2514" s="535" t="s">
        <v>85</v>
      </c>
      <c r="I2514" s="534" t="s">
        <v>85</v>
      </c>
      <c r="J2514" s="533"/>
      <c r="K2514" s="533"/>
      <c r="L2514" s="532" t="str">
        <f>IF(J2514&lt;&gt;0,SUMIF(G:G,E2514,M:M)/J2514,"")</f>
        <v/>
      </c>
      <c r="M2514" s="531">
        <f>IF(J2514="",SUMIF(G:G,E2514,M:M),J2514*L2514)</f>
        <v>0</v>
      </c>
    </row>
    <row r="2515" spans="2:13" ht="15.75" outlineLevel="4">
      <c r="B2515" s="529"/>
      <c r="E2515" s="547"/>
      <c r="F2515" s="546"/>
      <c r="G2515" s="545" t="str">
        <f>E2514</f>
        <v xml:space="preserve">F1060.30 </v>
      </c>
      <c r="H2515" s="544" t="s">
        <v>3894</v>
      </c>
      <c r="I2515" s="543" t="s">
        <v>3895</v>
      </c>
      <c r="J2515" s="552"/>
      <c r="K2515" s="552"/>
      <c r="L2515" s="551"/>
      <c r="M2515" s="540">
        <f>J2515*L2515</f>
        <v>0</v>
      </c>
    </row>
    <row r="2516" spans="2:13" ht="15.75" outlineLevel="3">
      <c r="B2516" s="529"/>
      <c r="E2516" s="538" t="s">
        <v>3896</v>
      </c>
      <c r="F2516" s="537" t="s">
        <v>3897</v>
      </c>
      <c r="G2516" s="536"/>
      <c r="H2516" s="535" t="s">
        <v>85</v>
      </c>
      <c r="I2516" s="534" t="s">
        <v>85</v>
      </c>
      <c r="J2516" s="533"/>
      <c r="K2516" s="533"/>
      <c r="L2516" s="532" t="str">
        <f>IF(J2516&lt;&gt;0,SUMIF(G:G,E2516,M:M)/J2516,"")</f>
        <v/>
      </c>
      <c r="M2516" s="531">
        <f>IF(J2516="",SUMIF(G:G,E2516,M:M),J2516*L2516)</f>
        <v>0</v>
      </c>
    </row>
    <row r="2517" spans="2:13" ht="15.75" outlineLevel="4">
      <c r="B2517" s="529"/>
      <c r="E2517" s="547"/>
      <c r="F2517" s="546"/>
      <c r="G2517" s="545" t="str">
        <f>E2516</f>
        <v xml:space="preserve">F1060.40 </v>
      </c>
      <c r="H2517" s="544" t="s">
        <v>3898</v>
      </c>
      <c r="I2517" s="543" t="s">
        <v>3899</v>
      </c>
      <c r="J2517" s="552"/>
      <c r="K2517" s="552"/>
      <c r="L2517" s="551"/>
      <c r="M2517" s="540">
        <f>J2517*L2517</f>
        <v>0</v>
      </c>
    </row>
    <row r="2518" spans="2:13" ht="15.75" outlineLevel="3">
      <c r="B2518" s="529"/>
      <c r="E2518" s="538" t="s">
        <v>3900</v>
      </c>
      <c r="F2518" s="537" t="s">
        <v>3901</v>
      </c>
      <c r="G2518" s="536"/>
      <c r="H2518" s="535" t="s">
        <v>85</v>
      </c>
      <c r="I2518" s="534" t="s">
        <v>85</v>
      </c>
      <c r="J2518" s="533"/>
      <c r="K2518" s="533"/>
      <c r="L2518" s="532" t="str">
        <f>IF(J2518&lt;&gt;0,SUMIF(G:G,E2518,M:M)/J2518,"")</f>
        <v/>
      </c>
      <c r="M2518" s="531">
        <f>IF(J2518="",SUMIF(G:G,E2518,M:M),J2518*L2518)</f>
        <v>0</v>
      </c>
    </row>
    <row r="2519" spans="2:13" ht="27.75" customHeight="1" outlineLevel="4">
      <c r="B2519" s="529"/>
      <c r="E2519" s="547"/>
      <c r="F2519" s="546"/>
      <c r="G2519" s="545" t="str">
        <f>E2518</f>
        <v xml:space="preserve">F1060.50 </v>
      </c>
      <c r="H2519" s="544" t="s">
        <v>3902</v>
      </c>
      <c r="I2519" s="543" t="s">
        <v>3903</v>
      </c>
      <c r="J2519" s="552"/>
      <c r="K2519" s="552"/>
      <c r="L2519" s="551"/>
      <c r="M2519" s="540">
        <f>J2519*L2519</f>
        <v>0</v>
      </c>
    </row>
    <row r="2520" spans="2:13" ht="15.75" outlineLevel="3">
      <c r="B2520" s="529"/>
      <c r="E2520" s="538" t="s">
        <v>3904</v>
      </c>
      <c r="F2520" s="537" t="s">
        <v>3905</v>
      </c>
      <c r="G2520" s="536"/>
      <c r="H2520" s="535" t="s">
        <v>85</v>
      </c>
      <c r="I2520" s="534" t="s">
        <v>85</v>
      </c>
      <c r="J2520" s="533"/>
      <c r="K2520" s="533"/>
      <c r="L2520" s="532" t="str">
        <f>IF(J2520&lt;&gt;0,SUMIF(G:G,E2520,M:M)/J2520,"")</f>
        <v/>
      </c>
      <c r="M2520" s="531">
        <f>IF(J2520="",SUMIF(G:G,E2520,M:M),J2520*L2520)</f>
        <v>0</v>
      </c>
    </row>
    <row r="2521" spans="2:13" ht="15.75" outlineLevel="4">
      <c r="B2521" s="529"/>
      <c r="E2521" s="528"/>
      <c r="F2521" s="527"/>
      <c r="G2521" s="526" t="str">
        <f>E2520</f>
        <v xml:space="preserve">F1060.60 </v>
      </c>
      <c r="H2521" s="530" t="s">
        <v>3906</v>
      </c>
      <c r="I2521" s="524" t="s">
        <v>3907</v>
      </c>
      <c r="J2521" s="571"/>
      <c r="K2521" s="571"/>
      <c r="L2521" s="570"/>
      <c r="M2521" s="521">
        <f>J2521*L2521</f>
        <v>0</v>
      </c>
    </row>
    <row r="2522" spans="2:13" s="553" customFormat="1" ht="17.25" customHeight="1" outlineLevel="2">
      <c r="B2522" s="561"/>
      <c r="C2522" s="560"/>
      <c r="D2522" s="560" t="s">
        <v>3908</v>
      </c>
      <c r="E2522" s="560" t="s">
        <v>3909</v>
      </c>
      <c r="F2522" s="560"/>
      <c r="G2522" s="559"/>
      <c r="H2522" s="558" t="s">
        <v>85</v>
      </c>
      <c r="I2522" s="557" t="s">
        <v>3910</v>
      </c>
      <c r="J2522" s="556"/>
      <c r="K2522" s="556"/>
      <c r="L2522" s="555" t="str">
        <f>IF(J2522&lt;&gt;0,SUMIF(E:E,"F1080*",M:M)/J2522,"")</f>
        <v/>
      </c>
      <c r="M2522" s="554">
        <f>IF(J2522="",SUMIF(E:E,"F1080*",M:M),L2522*J2522)</f>
        <v>0</v>
      </c>
    </row>
    <row r="2523" spans="2:13" ht="15.75" outlineLevel="3">
      <c r="B2523" s="529"/>
      <c r="E2523" s="538" t="s">
        <v>3911</v>
      </c>
      <c r="F2523" s="537" t="s">
        <v>3912</v>
      </c>
      <c r="G2523" s="536"/>
      <c r="H2523" s="535" t="s">
        <v>85</v>
      </c>
      <c r="I2523" s="534" t="s">
        <v>85</v>
      </c>
      <c r="J2523" s="533"/>
      <c r="K2523" s="533"/>
      <c r="L2523" s="532" t="str">
        <f>IF(J2523&lt;&gt;0,SUMIF(G:G,E2523,M:M)/J2523,"")</f>
        <v/>
      </c>
      <c r="M2523" s="531">
        <f>IF(J2523="",SUMIF(G:G,E2523,M:M),J2523*L2523)</f>
        <v>0</v>
      </c>
    </row>
    <row r="2524" spans="2:13" ht="15.75" outlineLevel="4">
      <c r="B2524" s="529"/>
      <c r="E2524" s="547"/>
      <c r="F2524" s="546"/>
      <c r="G2524" s="545" t="str">
        <f>E2523</f>
        <v xml:space="preserve">F1080.10 </v>
      </c>
      <c r="H2524" s="544" t="s">
        <v>3912</v>
      </c>
      <c r="I2524" s="543" t="s">
        <v>3913</v>
      </c>
      <c r="J2524" s="552"/>
      <c r="K2524" s="552"/>
      <c r="L2524" s="551"/>
      <c r="M2524" s="540">
        <f>J2524*L2524</f>
        <v>0</v>
      </c>
    </row>
    <row r="2525" spans="2:13" ht="15.75" outlineLevel="3">
      <c r="B2525" s="529"/>
      <c r="E2525" s="538" t="s">
        <v>3914</v>
      </c>
      <c r="F2525" s="537" t="s">
        <v>3915</v>
      </c>
      <c r="G2525" s="536"/>
      <c r="H2525" s="535" t="s">
        <v>85</v>
      </c>
      <c r="I2525" s="534" t="s">
        <v>85</v>
      </c>
      <c r="J2525" s="533"/>
      <c r="K2525" s="533"/>
      <c r="L2525" s="532" t="str">
        <f>IF(J2525&lt;&gt;0,SUMIF(G:G,E2525,M:M)/J2525,"")</f>
        <v/>
      </c>
      <c r="M2525" s="531">
        <f>IF(J2525="",SUMIF(G:G,E2525,M:M),J2525*L2525)</f>
        <v>0</v>
      </c>
    </row>
    <row r="2526" spans="2:13" ht="15.75" outlineLevel="4">
      <c r="B2526" s="529"/>
      <c r="E2526" s="547"/>
      <c r="F2526" s="546"/>
      <c r="G2526" s="545" t="str">
        <f>E2525</f>
        <v xml:space="preserve">F1080.20 </v>
      </c>
      <c r="H2526" s="544" t="s">
        <v>3916</v>
      </c>
      <c r="I2526" s="543" t="s">
        <v>3917</v>
      </c>
      <c r="J2526" s="552"/>
      <c r="K2526" s="552"/>
      <c r="L2526" s="551"/>
      <c r="M2526" s="540">
        <f>J2526*L2526</f>
        <v>0</v>
      </c>
    </row>
    <row r="2527" spans="2:13" ht="15.75" outlineLevel="3">
      <c r="B2527" s="529"/>
      <c r="E2527" s="538" t="s">
        <v>3918</v>
      </c>
      <c r="F2527" s="537" t="s">
        <v>3919</v>
      </c>
      <c r="G2527" s="536"/>
      <c r="H2527" s="535" t="s">
        <v>85</v>
      </c>
      <c r="I2527" s="534" t="s">
        <v>85</v>
      </c>
      <c r="J2527" s="533"/>
      <c r="K2527" s="533"/>
      <c r="L2527" s="532" t="str">
        <f>IF(J2527&lt;&gt;0,SUMIF(G:G,E2527,M:M)/J2527,"")</f>
        <v/>
      </c>
      <c r="M2527" s="531">
        <f>IF(J2527="",SUMIF(G:G,E2527,M:M),J2527*L2527)</f>
        <v>0</v>
      </c>
    </row>
    <row r="2528" spans="2:13" ht="15.75" outlineLevel="4">
      <c r="B2528" s="529"/>
      <c r="E2528" s="547"/>
      <c r="F2528" s="546"/>
      <c r="G2528" s="545" t="str">
        <f>E2527</f>
        <v xml:space="preserve">F1080.40 </v>
      </c>
      <c r="H2528" s="544" t="s">
        <v>3920</v>
      </c>
      <c r="I2528" s="543" t="s">
        <v>3921</v>
      </c>
      <c r="J2528" s="552"/>
      <c r="K2528" s="552"/>
      <c r="L2528" s="551"/>
      <c r="M2528" s="540">
        <f>J2528*L2528</f>
        <v>0</v>
      </c>
    </row>
    <row r="2529" spans="2:13" ht="15.75" outlineLevel="4">
      <c r="B2529" s="529"/>
      <c r="E2529" s="547"/>
      <c r="F2529" s="546"/>
      <c r="G2529" s="545" t="str">
        <f>G2528</f>
        <v xml:space="preserve">F1080.40 </v>
      </c>
      <c r="H2529" s="550" t="s">
        <v>3922</v>
      </c>
      <c r="I2529" s="543" t="s">
        <v>3923</v>
      </c>
      <c r="J2529" s="552"/>
      <c r="K2529" s="552"/>
      <c r="L2529" s="551"/>
      <c r="M2529" s="540">
        <f>J2529*L2529</f>
        <v>0</v>
      </c>
    </row>
    <row r="2530" spans="2:13" ht="15.75" outlineLevel="4">
      <c r="B2530" s="529"/>
      <c r="E2530" s="547"/>
      <c r="F2530" s="546"/>
      <c r="G2530" s="545" t="str">
        <f>G2529</f>
        <v xml:space="preserve">F1080.40 </v>
      </c>
      <c r="H2530" s="550" t="s">
        <v>3924</v>
      </c>
      <c r="I2530" s="543" t="s">
        <v>3925</v>
      </c>
      <c r="J2530" s="552"/>
      <c r="K2530" s="552"/>
      <c r="L2530" s="551"/>
      <c r="M2530" s="540">
        <f>J2530*L2530</f>
        <v>0</v>
      </c>
    </row>
    <row r="2531" spans="2:13" ht="15.75" outlineLevel="3">
      <c r="B2531" s="529"/>
      <c r="E2531" s="538" t="s">
        <v>3926</v>
      </c>
      <c r="F2531" s="537" t="s">
        <v>3927</v>
      </c>
      <c r="G2531" s="536"/>
      <c r="H2531" s="535" t="s">
        <v>85</v>
      </c>
      <c r="I2531" s="534" t="s">
        <v>85</v>
      </c>
      <c r="J2531" s="533"/>
      <c r="K2531" s="533"/>
      <c r="L2531" s="532" t="str">
        <f>IF(J2531&lt;&gt;0,SUMIF(G:G,E2531,M:M)/J2531,"")</f>
        <v/>
      </c>
      <c r="M2531" s="531">
        <f>IF(J2531="",SUMIF(G:G,E2531,M:M),J2531*L2531)</f>
        <v>0</v>
      </c>
    </row>
    <row r="2532" spans="2:13" ht="15.75" outlineLevel="4">
      <c r="B2532" s="529"/>
      <c r="E2532" s="528"/>
      <c r="F2532" s="527"/>
      <c r="G2532" s="526" t="str">
        <f>E2531</f>
        <v xml:space="preserve">F1080.60 </v>
      </c>
      <c r="H2532" s="525" t="s">
        <v>3927</v>
      </c>
      <c r="I2532" s="524"/>
      <c r="J2532" s="571"/>
      <c r="K2532" s="571"/>
      <c r="L2532" s="570"/>
      <c r="M2532" s="521">
        <f>J2532*L2532</f>
        <v>0</v>
      </c>
    </row>
    <row r="2533" spans="2:13" s="553" customFormat="1" ht="19.5" customHeight="1" outlineLevel="1">
      <c r="B2533" s="569"/>
      <c r="C2533" s="568" t="s">
        <v>3928</v>
      </c>
      <c r="D2533" s="568" t="s">
        <v>3929</v>
      </c>
      <c r="E2533" s="568"/>
      <c r="F2533" s="568"/>
      <c r="G2533" s="567"/>
      <c r="H2533" s="566" t="s">
        <v>85</v>
      </c>
      <c r="I2533" s="565" t="s">
        <v>85</v>
      </c>
      <c r="J2533" s="564"/>
      <c r="K2533" s="564"/>
      <c r="L2533" s="563" t="str">
        <f>IF(J2533&lt;&gt;0,SUMIF(D:D,"F20*",M:M)/J2533,"")</f>
        <v/>
      </c>
      <c r="M2533" s="562">
        <f>IF(J2533="",SUMIF(D:D,"F20*",M:M),J2533*L2533)</f>
        <v>0</v>
      </c>
    </row>
    <row r="2534" spans="2:13" s="553" customFormat="1" ht="17.25" customHeight="1" outlineLevel="2">
      <c r="B2534" s="561"/>
      <c r="C2534" s="560"/>
      <c r="D2534" s="560" t="s">
        <v>3930</v>
      </c>
      <c r="E2534" s="560" t="s">
        <v>3931</v>
      </c>
      <c r="F2534" s="560"/>
      <c r="G2534" s="559"/>
      <c r="H2534" s="558" t="s">
        <v>85</v>
      </c>
      <c r="I2534" s="557" t="s">
        <v>3932</v>
      </c>
      <c r="J2534" s="556"/>
      <c r="K2534" s="556"/>
      <c r="L2534" s="555" t="str">
        <f>IF(J2534&lt;&gt;0,SUMIF(E:E,"F2010*",M:M)/J2534,"")</f>
        <v/>
      </c>
      <c r="M2534" s="554">
        <f>IF(J2534="",SUMIF(E:E,"F2010*",M:M),L2534*J2534)</f>
        <v>0</v>
      </c>
    </row>
    <row r="2535" spans="2:13" ht="15.75" outlineLevel="3">
      <c r="B2535" s="529"/>
      <c r="E2535" s="538" t="s">
        <v>3933</v>
      </c>
      <c r="F2535" s="537" t="s">
        <v>3934</v>
      </c>
      <c r="G2535" s="536"/>
      <c r="H2535" s="535" t="s">
        <v>85</v>
      </c>
      <c r="I2535" s="534" t="s">
        <v>85</v>
      </c>
      <c r="J2535" s="533"/>
      <c r="K2535" s="533"/>
      <c r="L2535" s="532" t="str">
        <f>IF(J2535&lt;&gt;0,SUMIF(G:G,E2535,M:M)/J2535,"")</f>
        <v/>
      </c>
      <c r="M2535" s="531">
        <f>IF(J2535="",SUMIF(G:G,E2535,M:M),J2535*L2535)</f>
        <v>0</v>
      </c>
    </row>
    <row r="2536" spans="2:13" ht="28.5" outlineLevel="4">
      <c r="B2536" s="529"/>
      <c r="E2536" s="547"/>
      <c r="F2536" s="546"/>
      <c r="G2536" s="545" t="str">
        <f>E2535</f>
        <v xml:space="preserve">F2010.10 </v>
      </c>
      <c r="H2536" s="544" t="s">
        <v>3935</v>
      </c>
      <c r="I2536" s="543" t="s">
        <v>3936</v>
      </c>
      <c r="J2536" s="552"/>
      <c r="K2536" s="552"/>
      <c r="L2536" s="551"/>
      <c r="M2536" s="540">
        <f>J2536*L2536</f>
        <v>0</v>
      </c>
    </row>
    <row r="2537" spans="2:13" ht="15.75" outlineLevel="3">
      <c r="B2537" s="529"/>
      <c r="E2537" s="538" t="s">
        <v>3937</v>
      </c>
      <c r="F2537" s="537" t="s">
        <v>3938</v>
      </c>
      <c r="G2537" s="536"/>
      <c r="H2537" s="535" t="s">
        <v>85</v>
      </c>
      <c r="I2537" s="534" t="s">
        <v>85</v>
      </c>
      <c r="J2537" s="533"/>
      <c r="K2537" s="533"/>
      <c r="L2537" s="532" t="str">
        <f>IF(J2537&lt;&gt;0,SUMIF(G:G,E2537,M:M)/J2537,"")</f>
        <v/>
      </c>
      <c r="M2537" s="531">
        <f>IF(J2537="",SUMIF(G:G,E2537,M:M),J2537*L2537)</f>
        <v>0</v>
      </c>
    </row>
    <row r="2538" spans="2:13" ht="15.75" outlineLevel="4">
      <c r="B2538" s="529"/>
      <c r="E2538" s="547"/>
      <c r="F2538" s="546"/>
      <c r="G2538" s="545" t="str">
        <f>E2537</f>
        <v xml:space="preserve">F2010.20 </v>
      </c>
      <c r="H2538" s="544" t="s">
        <v>3939</v>
      </c>
      <c r="I2538" s="543" t="s">
        <v>3940</v>
      </c>
      <c r="J2538" s="552"/>
      <c r="K2538" s="552"/>
      <c r="L2538" s="551"/>
      <c r="M2538" s="540">
        <f>J2538*L2538</f>
        <v>0</v>
      </c>
    </row>
    <row r="2539" spans="2:13" ht="15.75" outlineLevel="4">
      <c r="B2539" s="529"/>
      <c r="E2539" s="547"/>
      <c r="F2539" s="546"/>
      <c r="G2539" s="545" t="str">
        <f>G2538</f>
        <v xml:space="preserve">F2010.20 </v>
      </c>
      <c r="H2539" s="544" t="s">
        <v>3941</v>
      </c>
      <c r="I2539" s="543" t="s">
        <v>3942</v>
      </c>
      <c r="J2539" s="552"/>
      <c r="K2539" s="552"/>
      <c r="L2539" s="551"/>
      <c r="M2539" s="540">
        <f>J2539*L2539</f>
        <v>0</v>
      </c>
    </row>
    <row r="2540" spans="2:13" ht="28.5" outlineLevel="4">
      <c r="B2540" s="529"/>
      <c r="E2540" s="547"/>
      <c r="F2540" s="546"/>
      <c r="G2540" s="545" t="str">
        <f>G2539</f>
        <v xml:space="preserve">F2010.20 </v>
      </c>
      <c r="H2540" s="544" t="s">
        <v>3943</v>
      </c>
      <c r="I2540" s="543" t="s">
        <v>3944</v>
      </c>
      <c r="J2540" s="552"/>
      <c r="K2540" s="552"/>
      <c r="L2540" s="551"/>
      <c r="M2540" s="540">
        <f>J2540*L2540</f>
        <v>0</v>
      </c>
    </row>
    <row r="2541" spans="2:13" ht="28.5" outlineLevel="4">
      <c r="B2541" s="529"/>
      <c r="E2541" s="547"/>
      <c r="F2541" s="546"/>
      <c r="G2541" s="545" t="str">
        <f>G2540</f>
        <v xml:space="preserve">F2010.20 </v>
      </c>
      <c r="H2541" s="544" t="s">
        <v>3945</v>
      </c>
      <c r="I2541" s="543" t="s">
        <v>3946</v>
      </c>
      <c r="J2541" s="552"/>
      <c r="K2541" s="552"/>
      <c r="L2541" s="551"/>
      <c r="M2541" s="540">
        <f>J2541*L2541</f>
        <v>0</v>
      </c>
    </row>
    <row r="2542" spans="2:13" ht="15.75" outlineLevel="3">
      <c r="B2542" s="529"/>
      <c r="E2542" s="538" t="s">
        <v>3947</v>
      </c>
      <c r="F2542" s="537" t="s">
        <v>3948</v>
      </c>
      <c r="G2542" s="536"/>
      <c r="H2542" s="535" t="s">
        <v>85</v>
      </c>
      <c r="I2542" s="534" t="s">
        <v>85</v>
      </c>
      <c r="J2542" s="533"/>
      <c r="K2542" s="533"/>
      <c r="L2542" s="532" t="str">
        <f>IF(J2542&lt;&gt;0,SUMIF(G:G,E2542,M:M)/J2542,"")</f>
        <v/>
      </c>
      <c r="M2542" s="531">
        <f>IF(J2542="",SUMIF(G:G,E2542,M:M),J2542*L2542)</f>
        <v>0</v>
      </c>
    </row>
    <row r="2543" spans="2:13" ht="15.75" outlineLevel="4">
      <c r="B2543" s="529"/>
      <c r="E2543" s="547"/>
      <c r="F2543" s="546"/>
      <c r="G2543" s="545" t="str">
        <f>E2542</f>
        <v xml:space="preserve">F2010.30 </v>
      </c>
      <c r="H2543" s="544" t="s">
        <v>3949</v>
      </c>
      <c r="I2543" s="543" t="s">
        <v>3950</v>
      </c>
      <c r="J2543" s="552"/>
      <c r="K2543" s="552"/>
      <c r="L2543" s="551"/>
      <c r="M2543" s="540">
        <f>J2543*L2543</f>
        <v>0</v>
      </c>
    </row>
    <row r="2544" spans="2:13" ht="15.75" outlineLevel="4">
      <c r="B2544" s="529"/>
      <c r="E2544" s="547"/>
      <c r="F2544" s="546"/>
      <c r="G2544" s="545" t="str">
        <f>G2543</f>
        <v xml:space="preserve">F2010.30 </v>
      </c>
      <c r="H2544" s="544" t="s">
        <v>3951</v>
      </c>
      <c r="I2544" s="543" t="s">
        <v>3952</v>
      </c>
      <c r="J2544" s="552"/>
      <c r="K2544" s="552"/>
      <c r="L2544" s="551"/>
      <c r="M2544" s="540">
        <f>J2544*L2544</f>
        <v>0</v>
      </c>
    </row>
    <row r="2545" spans="2:13" ht="15.75" outlineLevel="4">
      <c r="B2545" s="529"/>
      <c r="E2545" s="547"/>
      <c r="F2545" s="546"/>
      <c r="G2545" s="545" t="str">
        <f>G2544</f>
        <v xml:space="preserve">F2010.30 </v>
      </c>
      <c r="H2545" s="544" t="s">
        <v>3953</v>
      </c>
      <c r="I2545" s="543" t="s">
        <v>3954</v>
      </c>
      <c r="J2545" s="552"/>
      <c r="K2545" s="552"/>
      <c r="L2545" s="551"/>
      <c r="M2545" s="540">
        <f>J2545*L2545</f>
        <v>0</v>
      </c>
    </row>
    <row r="2546" spans="2:13" ht="28.5" outlineLevel="4">
      <c r="B2546" s="529"/>
      <c r="E2546" s="547"/>
      <c r="F2546" s="546"/>
      <c r="G2546" s="545" t="str">
        <f>G2545</f>
        <v xml:space="preserve">F2010.30 </v>
      </c>
      <c r="H2546" s="544" t="s">
        <v>3955</v>
      </c>
      <c r="I2546" s="543" t="s">
        <v>3956</v>
      </c>
      <c r="J2546" s="552"/>
      <c r="K2546" s="552"/>
      <c r="L2546" s="551"/>
      <c r="M2546" s="540">
        <f>J2546*L2546</f>
        <v>0</v>
      </c>
    </row>
    <row r="2547" spans="2:13" ht="15.75" outlineLevel="3">
      <c r="B2547" s="529"/>
      <c r="E2547" s="538" t="s">
        <v>3957</v>
      </c>
      <c r="F2547" s="537" t="s">
        <v>3958</v>
      </c>
      <c r="G2547" s="536"/>
      <c r="H2547" s="535" t="s">
        <v>85</v>
      </c>
      <c r="I2547" s="534" t="s">
        <v>85</v>
      </c>
      <c r="J2547" s="533"/>
      <c r="K2547" s="533"/>
      <c r="L2547" s="532" t="str">
        <f>IF(J2547&lt;&gt;0,SUMIF(G:G,E2547,M:M)/J2547,"")</f>
        <v/>
      </c>
      <c r="M2547" s="531">
        <f>IF(J2547="",SUMIF(G:G,E2547,M:M),J2547*L2547)</f>
        <v>0</v>
      </c>
    </row>
    <row r="2548" spans="2:13" ht="16.5" customHeight="1" outlineLevel="4">
      <c r="B2548" s="529"/>
      <c r="E2548" s="547"/>
      <c r="F2548" s="546"/>
      <c r="G2548" s="545" t="str">
        <f>E2547</f>
        <v xml:space="preserve">F2010.40 </v>
      </c>
      <c r="H2548" s="544" t="s">
        <v>3959</v>
      </c>
      <c r="I2548" s="543" t="s">
        <v>3960</v>
      </c>
      <c r="J2548" s="552"/>
      <c r="K2548" s="552"/>
      <c r="L2548" s="551"/>
      <c r="M2548" s="540">
        <f>J2548*L2548</f>
        <v>0</v>
      </c>
    </row>
    <row r="2549" spans="2:13" ht="27.75" customHeight="1" outlineLevel="4">
      <c r="B2549" s="529"/>
      <c r="E2549" s="547"/>
      <c r="F2549" s="546"/>
      <c r="G2549" s="545" t="str">
        <f>G2548</f>
        <v xml:space="preserve">F2010.40 </v>
      </c>
      <c r="H2549" s="544" t="s">
        <v>3961</v>
      </c>
      <c r="I2549" s="543" t="s">
        <v>3962</v>
      </c>
      <c r="J2549" s="552"/>
      <c r="K2549" s="552"/>
      <c r="L2549" s="551"/>
      <c r="M2549" s="540">
        <f>J2549*L2549</f>
        <v>0</v>
      </c>
    </row>
    <row r="2550" spans="2:13" ht="32.25" customHeight="1" outlineLevel="4">
      <c r="B2550" s="529"/>
      <c r="E2550" s="547"/>
      <c r="F2550" s="546"/>
      <c r="G2550" s="545" t="str">
        <f>G2549</f>
        <v xml:space="preserve">F2010.40 </v>
      </c>
      <c r="H2550" s="544" t="s">
        <v>3963</v>
      </c>
      <c r="I2550" s="543" t="s">
        <v>3964</v>
      </c>
      <c r="J2550" s="552"/>
      <c r="K2550" s="552"/>
      <c r="L2550" s="551"/>
      <c r="M2550" s="540">
        <f>J2550*L2550</f>
        <v>0</v>
      </c>
    </row>
    <row r="2551" spans="2:13" ht="15.75" outlineLevel="3">
      <c r="B2551" s="529"/>
      <c r="E2551" s="538" t="s">
        <v>3965</v>
      </c>
      <c r="F2551" s="537" t="s">
        <v>3966</v>
      </c>
      <c r="G2551" s="536"/>
      <c r="H2551" s="535" t="s">
        <v>85</v>
      </c>
      <c r="I2551" s="534" t="s">
        <v>85</v>
      </c>
      <c r="J2551" s="533"/>
      <c r="K2551" s="533"/>
      <c r="L2551" s="532" t="str">
        <f>IF(J2551&lt;&gt;0,SUMIF(G:G,E2551,M:M)/J2551,"")</f>
        <v/>
      </c>
      <c r="M2551" s="531">
        <f>IF(J2551="",SUMIF(G:G,E2551,M:M),J2551*L2551)</f>
        <v>0</v>
      </c>
    </row>
    <row r="2552" spans="2:13" ht="15.75" outlineLevel="4">
      <c r="B2552" s="529"/>
      <c r="E2552" s="528"/>
      <c r="F2552" s="527"/>
      <c r="G2552" s="526" t="str">
        <f>E2551</f>
        <v xml:space="preserve">F2010.50 </v>
      </c>
      <c r="H2552" s="530" t="s">
        <v>3967</v>
      </c>
      <c r="I2552" s="524" t="s">
        <v>3968</v>
      </c>
      <c r="J2552" s="571"/>
      <c r="K2552" s="571"/>
      <c r="L2552" s="570"/>
      <c r="M2552" s="521">
        <f>J2552*L2552</f>
        <v>0</v>
      </c>
    </row>
    <row r="2553" spans="2:13" ht="15.75" outlineLevel="4">
      <c r="B2553" s="529"/>
      <c r="E2553" s="528"/>
      <c r="F2553" s="527"/>
      <c r="G2553" s="526" t="str">
        <f>G2552</f>
        <v xml:space="preserve">F2010.50 </v>
      </c>
      <c r="H2553" s="530" t="s">
        <v>3969</v>
      </c>
      <c r="I2553" s="524" t="s">
        <v>3970</v>
      </c>
      <c r="J2553" s="571"/>
      <c r="K2553" s="571"/>
      <c r="L2553" s="570"/>
      <c r="M2553" s="521">
        <f>J2553*L2553</f>
        <v>0</v>
      </c>
    </row>
    <row r="2554" spans="2:13" ht="28.5" outlineLevel="4">
      <c r="B2554" s="529"/>
      <c r="E2554" s="528"/>
      <c r="F2554" s="527"/>
      <c r="G2554" s="526" t="str">
        <f>G2553</f>
        <v xml:space="preserve">F2010.50 </v>
      </c>
      <c r="H2554" s="530" t="s">
        <v>3971</v>
      </c>
      <c r="I2554" s="524" t="s">
        <v>3972</v>
      </c>
      <c r="J2554" s="571"/>
      <c r="K2554" s="571"/>
      <c r="L2554" s="570"/>
      <c r="M2554" s="521">
        <f>J2554*L2554</f>
        <v>0</v>
      </c>
    </row>
    <row r="2555" spans="2:13" ht="28.5" outlineLevel="4">
      <c r="B2555" s="529"/>
      <c r="E2555" s="528"/>
      <c r="F2555" s="527"/>
      <c r="G2555" s="526" t="str">
        <f>G2554</f>
        <v xml:space="preserve">F2010.50 </v>
      </c>
      <c r="H2555" s="530" t="s">
        <v>3973</v>
      </c>
      <c r="I2555" s="524" t="s">
        <v>3974</v>
      </c>
      <c r="J2555" s="571"/>
      <c r="K2555" s="571"/>
      <c r="L2555" s="570"/>
      <c r="M2555" s="521">
        <f>J2555*L2555</f>
        <v>0</v>
      </c>
    </row>
    <row r="2556" spans="2:13" ht="28.5" outlineLevel="4">
      <c r="B2556" s="529"/>
      <c r="E2556" s="528"/>
      <c r="F2556" s="527"/>
      <c r="G2556" s="526" t="str">
        <f>G2555</f>
        <v xml:space="preserve">F2010.50 </v>
      </c>
      <c r="H2556" s="530" t="s">
        <v>3975</v>
      </c>
      <c r="I2556" s="524" t="s">
        <v>3976</v>
      </c>
      <c r="J2556" s="571"/>
      <c r="K2556" s="571"/>
      <c r="L2556" s="570"/>
      <c r="M2556" s="521">
        <f>J2556*L2556</f>
        <v>0</v>
      </c>
    </row>
    <row r="2557" spans="2:13" s="553" customFormat="1" ht="19.5" customHeight="1" outlineLevel="1">
      <c r="B2557" s="569"/>
      <c r="C2557" s="568" t="s">
        <v>3977</v>
      </c>
      <c r="D2557" s="568" t="s">
        <v>3978</v>
      </c>
      <c r="E2557" s="568"/>
      <c r="F2557" s="568"/>
      <c r="G2557" s="567"/>
      <c r="H2557" s="566" t="s">
        <v>85</v>
      </c>
      <c r="I2557" s="565" t="s">
        <v>85</v>
      </c>
      <c r="J2557" s="564"/>
      <c r="K2557" s="564"/>
      <c r="L2557" s="563" t="str">
        <f>IF(J2557&lt;&gt;0,SUMIF(D:D,"F30*",M:M)/J2557,"")</f>
        <v/>
      </c>
      <c r="M2557" s="562">
        <f>IF(J2557="",SUMIF(D:D,"F30*",M:M),J2557*L2557)</f>
        <v>0</v>
      </c>
    </row>
    <row r="2558" spans="2:13" s="553" customFormat="1" ht="17.25" customHeight="1" outlineLevel="2">
      <c r="B2558" s="561"/>
      <c r="C2558" s="560"/>
      <c r="D2558" s="560" t="s">
        <v>3979</v>
      </c>
      <c r="E2558" s="560" t="s">
        <v>3980</v>
      </c>
      <c r="F2558" s="560"/>
      <c r="G2558" s="559"/>
      <c r="H2558" s="558" t="s">
        <v>85</v>
      </c>
      <c r="I2558" s="557" t="s">
        <v>3981</v>
      </c>
      <c r="J2558" s="556"/>
      <c r="K2558" s="556"/>
      <c r="L2558" s="555" t="str">
        <f>IF(J2558&lt;&gt;0,SUMIF(E:E,"F3010*",M:M)/J2558,"")</f>
        <v/>
      </c>
      <c r="M2558" s="554">
        <f>IF(J2558="",SUMIF(E:E,"F3010*",M:M),L2558*J2558)</f>
        <v>0</v>
      </c>
    </row>
    <row r="2559" spans="2:13" ht="15.75" outlineLevel="3">
      <c r="B2559" s="529"/>
      <c r="E2559" s="538" t="s">
        <v>3982</v>
      </c>
      <c r="F2559" s="537" t="s">
        <v>3983</v>
      </c>
      <c r="G2559" s="536"/>
      <c r="H2559" s="535" t="s">
        <v>85</v>
      </c>
      <c r="I2559" s="534" t="s">
        <v>85</v>
      </c>
      <c r="J2559" s="533"/>
      <c r="K2559" s="533"/>
      <c r="L2559" s="532" t="str">
        <f>IF(J2559&lt;&gt;0,SUMIF(G:G,E2559,M:M)/J2559,"")</f>
        <v/>
      </c>
      <c r="M2559" s="531">
        <f>IF(J2559="",SUMIF(G:G,E2559,M:M),J2559*L2559)</f>
        <v>0</v>
      </c>
    </row>
    <row r="2560" spans="2:13" ht="15.75" outlineLevel="4">
      <c r="B2560" s="529"/>
      <c r="E2560" s="547"/>
      <c r="F2560" s="546"/>
      <c r="G2560" s="545" t="str">
        <f>E2559</f>
        <v xml:space="preserve">F3010.10 </v>
      </c>
      <c r="H2560" s="544" t="s">
        <v>3984</v>
      </c>
      <c r="I2560" s="543" t="s">
        <v>3985</v>
      </c>
      <c r="J2560" s="552"/>
      <c r="K2560" s="552"/>
      <c r="L2560" s="551"/>
      <c r="M2560" s="540">
        <f>J2560*L2560</f>
        <v>0</v>
      </c>
    </row>
    <row r="2561" spans="2:13" ht="15.75" outlineLevel="3">
      <c r="B2561" s="529"/>
      <c r="E2561" s="538" t="s">
        <v>3986</v>
      </c>
      <c r="F2561" s="537" t="s">
        <v>3987</v>
      </c>
      <c r="G2561" s="536"/>
      <c r="H2561" s="535" t="s">
        <v>85</v>
      </c>
      <c r="I2561" s="534" t="s">
        <v>85</v>
      </c>
      <c r="J2561" s="533"/>
      <c r="K2561" s="533"/>
      <c r="L2561" s="532" t="str">
        <f>IF(J2561&lt;&gt;0,SUMIF(G:G,E2561,M:M)/J2561,"")</f>
        <v/>
      </c>
      <c r="M2561" s="531">
        <f>IF(J2561="",SUMIF(G:G,E2561,M:M),J2561*L2561)</f>
        <v>0</v>
      </c>
    </row>
    <row r="2562" spans="2:13" ht="15.75" outlineLevel="4">
      <c r="B2562" s="529"/>
      <c r="E2562" s="547"/>
      <c r="F2562" s="546"/>
      <c r="G2562" s="545" t="str">
        <f>E2561</f>
        <v xml:space="preserve">F3010.30 </v>
      </c>
      <c r="H2562" s="544" t="s">
        <v>3988</v>
      </c>
      <c r="I2562" s="543" t="s">
        <v>3989</v>
      </c>
      <c r="J2562" s="552"/>
      <c r="K2562" s="552"/>
      <c r="L2562" s="551"/>
      <c r="M2562" s="540">
        <f>J2562*L2562</f>
        <v>0</v>
      </c>
    </row>
    <row r="2563" spans="2:13" ht="15.75" outlineLevel="3">
      <c r="B2563" s="529"/>
      <c r="E2563" s="538" t="s">
        <v>3990</v>
      </c>
      <c r="F2563" s="537" t="s">
        <v>3991</v>
      </c>
      <c r="G2563" s="536"/>
      <c r="H2563" s="535" t="s">
        <v>85</v>
      </c>
      <c r="I2563" s="534" t="s">
        <v>85</v>
      </c>
      <c r="J2563" s="533"/>
      <c r="K2563" s="533"/>
      <c r="L2563" s="532" t="str">
        <f>IF(J2563&lt;&gt;0,SUMIF(G:G,E2563,M:M)/J2563,"")</f>
        <v/>
      </c>
      <c r="M2563" s="531">
        <f>IF(J2563="",SUMIF(G:G,E2563,M:M),J2563*L2563)</f>
        <v>0</v>
      </c>
    </row>
    <row r="2564" spans="2:13" ht="15.75" outlineLevel="4">
      <c r="B2564" s="529"/>
      <c r="E2564" s="547"/>
      <c r="F2564" s="546"/>
      <c r="G2564" s="545" t="str">
        <f>E2563</f>
        <v xml:space="preserve">F3010.50 </v>
      </c>
      <c r="H2564" s="544" t="s">
        <v>3992</v>
      </c>
      <c r="I2564" s="543" t="s">
        <v>3993</v>
      </c>
      <c r="J2564" s="552"/>
      <c r="K2564" s="552"/>
      <c r="L2564" s="551"/>
      <c r="M2564" s="540">
        <f>J2564*L2564</f>
        <v>0</v>
      </c>
    </row>
    <row r="2565" spans="2:13" ht="15.75" outlineLevel="3">
      <c r="B2565" s="529"/>
      <c r="E2565" s="538" t="s">
        <v>3994</v>
      </c>
      <c r="F2565" s="537" t="s">
        <v>3995</v>
      </c>
      <c r="G2565" s="536"/>
      <c r="H2565" s="535" t="s">
        <v>85</v>
      </c>
      <c r="I2565" s="534" t="s">
        <v>85</v>
      </c>
      <c r="J2565" s="533"/>
      <c r="K2565" s="533"/>
      <c r="L2565" s="532" t="str">
        <f>IF(J2565&lt;&gt;0,SUMIF(G:G,E2565,M:M)/J2565,"")</f>
        <v/>
      </c>
      <c r="M2565" s="531">
        <f>IF(J2565="",SUMIF(G:G,E2565,M:M),J2565*L2565)</f>
        <v>0</v>
      </c>
    </row>
    <row r="2566" spans="2:13" ht="15.75" outlineLevel="4">
      <c r="B2566" s="529"/>
      <c r="E2566" s="528"/>
      <c r="F2566" s="527"/>
      <c r="G2566" s="526" t="str">
        <f>E2565</f>
        <v xml:space="preserve">F3010.70 </v>
      </c>
      <c r="H2566" s="530" t="s">
        <v>3996</v>
      </c>
      <c r="I2566" s="524" t="s">
        <v>3997</v>
      </c>
      <c r="J2566" s="571"/>
      <c r="K2566" s="571"/>
      <c r="L2566" s="570"/>
      <c r="M2566" s="521">
        <f>J2566*L2566</f>
        <v>0</v>
      </c>
    </row>
    <row r="2567" spans="2:13" s="553" customFormat="1" ht="17.25" customHeight="1" outlineLevel="2">
      <c r="B2567" s="561"/>
      <c r="C2567" s="560"/>
      <c r="D2567" s="560" t="s">
        <v>3998</v>
      </c>
      <c r="E2567" s="560" t="s">
        <v>3999</v>
      </c>
      <c r="F2567" s="560"/>
      <c r="G2567" s="559"/>
      <c r="H2567" s="558" t="s">
        <v>85</v>
      </c>
      <c r="I2567" s="557" t="s">
        <v>4000</v>
      </c>
      <c r="J2567" s="556"/>
      <c r="K2567" s="556"/>
      <c r="L2567" s="555" t="str">
        <f>IF(J2567&lt;&gt;0,SUMIF(E:E,"F3030*",M:M)/J2567,"")</f>
        <v/>
      </c>
      <c r="M2567" s="554">
        <f>IF(J2567="",SUMIF(E:E,"F3030*",M:M),L2567*J2567)</f>
        <v>0</v>
      </c>
    </row>
    <row r="2568" spans="2:13" ht="15.75" outlineLevel="3">
      <c r="B2568" s="529"/>
      <c r="E2568" s="538" t="s">
        <v>4001</v>
      </c>
      <c r="F2568" s="537" t="s">
        <v>4002</v>
      </c>
      <c r="G2568" s="536"/>
      <c r="H2568" s="535" t="s">
        <v>85</v>
      </c>
      <c r="I2568" s="534" t="s">
        <v>85</v>
      </c>
      <c r="J2568" s="533"/>
      <c r="K2568" s="533"/>
      <c r="L2568" s="532" t="str">
        <f>IF(J2568&lt;&gt;0,SUMIF(G:G,E2568,M:M)/J2568,"")</f>
        <v/>
      </c>
      <c r="M2568" s="531">
        <f>IF(J2568="",SUMIF(G:G,E2568,M:M),J2568*L2568)</f>
        <v>0</v>
      </c>
    </row>
    <row r="2569" spans="2:13" ht="15.75" outlineLevel="4">
      <c r="B2569" s="529"/>
      <c r="E2569" s="547"/>
      <c r="F2569" s="546"/>
      <c r="G2569" s="545" t="str">
        <f>E2568</f>
        <v xml:space="preserve">F3030.10 </v>
      </c>
      <c r="H2569" s="544" t="s">
        <v>4003</v>
      </c>
      <c r="I2569" s="543" t="s">
        <v>4004</v>
      </c>
      <c r="J2569" s="552"/>
      <c r="K2569" s="552"/>
      <c r="L2569" s="551"/>
      <c r="M2569" s="540">
        <f>J2569*L2569</f>
        <v>0</v>
      </c>
    </row>
    <row r="2570" spans="2:13" ht="15.75" outlineLevel="3">
      <c r="B2570" s="529"/>
      <c r="E2570" s="538" t="s">
        <v>4005</v>
      </c>
      <c r="F2570" s="537" t="s">
        <v>4006</v>
      </c>
      <c r="G2570" s="536"/>
      <c r="H2570" s="535" t="s">
        <v>85</v>
      </c>
      <c r="I2570" s="534" t="s">
        <v>85</v>
      </c>
      <c r="J2570" s="533"/>
      <c r="K2570" s="533"/>
      <c r="L2570" s="532" t="str">
        <f>IF(J2570&lt;&gt;0,SUMIF(G:G,E2570,M:M)/J2570,"")</f>
        <v/>
      </c>
      <c r="M2570" s="531">
        <f>IF(J2570="",SUMIF(G:G,E2570,M:M),J2570*L2570)</f>
        <v>0</v>
      </c>
    </row>
    <row r="2571" spans="2:13" ht="15.75" outlineLevel="4">
      <c r="B2571" s="529"/>
      <c r="E2571" s="547"/>
      <c r="F2571" s="546"/>
      <c r="G2571" s="545" t="str">
        <f>E2570</f>
        <v xml:space="preserve">F3030.30 </v>
      </c>
      <c r="H2571" s="544" t="s">
        <v>4007</v>
      </c>
      <c r="I2571" s="543" t="s">
        <v>4008</v>
      </c>
      <c r="J2571" s="552"/>
      <c r="K2571" s="552"/>
      <c r="L2571" s="551"/>
      <c r="M2571" s="540">
        <f>J2571*L2571</f>
        <v>0</v>
      </c>
    </row>
    <row r="2572" spans="2:13" ht="15.75" outlineLevel="3">
      <c r="B2572" s="529"/>
      <c r="E2572" s="538" t="s">
        <v>4009</v>
      </c>
      <c r="F2572" s="537" t="s">
        <v>4010</v>
      </c>
      <c r="G2572" s="536"/>
      <c r="H2572" s="535" t="s">
        <v>85</v>
      </c>
      <c r="I2572" s="534" t="s">
        <v>85</v>
      </c>
      <c r="J2572" s="533"/>
      <c r="K2572" s="533"/>
      <c r="L2572" s="532" t="str">
        <f>IF(J2572&lt;&gt;0,SUMIF(G:G,E2572,M:M)/J2572,"")</f>
        <v/>
      </c>
      <c r="M2572" s="531">
        <f>IF(J2572="",SUMIF(G:G,E2572,M:M),J2572*L2572)</f>
        <v>0</v>
      </c>
    </row>
    <row r="2573" spans="2:13" ht="15.75" outlineLevel="4">
      <c r="B2573" s="529"/>
      <c r="E2573" s="547"/>
      <c r="F2573" s="546"/>
      <c r="G2573" s="545" t="str">
        <f>E2572</f>
        <v xml:space="preserve">F3030.50 </v>
      </c>
      <c r="H2573" s="544" t="s">
        <v>4011</v>
      </c>
      <c r="I2573" s="543" t="s">
        <v>4012</v>
      </c>
      <c r="J2573" s="552"/>
      <c r="K2573" s="552"/>
      <c r="L2573" s="551"/>
      <c r="M2573" s="540">
        <f>J2573*L2573</f>
        <v>0</v>
      </c>
    </row>
    <row r="2574" spans="2:13" ht="15.75" outlineLevel="3">
      <c r="B2574" s="529"/>
      <c r="E2574" s="538" t="s">
        <v>4013</v>
      </c>
      <c r="F2574" s="537" t="s">
        <v>4014</v>
      </c>
      <c r="G2574" s="536"/>
      <c r="H2574" s="535" t="s">
        <v>85</v>
      </c>
      <c r="I2574" s="534" t="s">
        <v>85</v>
      </c>
      <c r="J2574" s="533"/>
      <c r="K2574" s="533"/>
      <c r="L2574" s="532" t="str">
        <f>IF(J2574&lt;&gt;0,SUMIF(G:G,E2574,M:M)/J2574,"")</f>
        <v/>
      </c>
      <c r="M2574" s="531">
        <f>IF(J2574="",SUMIF(G:G,E2574,M:M),J2574*L2574)</f>
        <v>0</v>
      </c>
    </row>
    <row r="2575" spans="2:13" ht="15.75" outlineLevel="4">
      <c r="B2575" s="529"/>
      <c r="E2575" s="528"/>
      <c r="F2575" s="527"/>
      <c r="G2575" s="526" t="str">
        <f>E2574</f>
        <v xml:space="preserve">F3030.70 </v>
      </c>
      <c r="H2575" s="530" t="s">
        <v>4015</v>
      </c>
      <c r="I2575" s="524" t="s">
        <v>4016</v>
      </c>
      <c r="J2575" s="571"/>
      <c r="K2575" s="571"/>
      <c r="L2575" s="570"/>
      <c r="M2575" s="521">
        <f>J2575*L2575</f>
        <v>0</v>
      </c>
    </row>
    <row r="2576" spans="2:13" s="553" customFormat="1" ht="17.25" customHeight="1" outlineLevel="2">
      <c r="B2576" s="561"/>
      <c r="C2576" s="560"/>
      <c r="D2576" s="560" t="s">
        <v>4017</v>
      </c>
      <c r="E2576" s="560" t="s">
        <v>4018</v>
      </c>
      <c r="F2576" s="560"/>
      <c r="G2576" s="559"/>
      <c r="H2576" s="558" t="s">
        <v>85</v>
      </c>
      <c r="I2576" s="557" t="s">
        <v>4019</v>
      </c>
      <c r="J2576" s="556"/>
      <c r="K2576" s="556"/>
      <c r="L2576" s="555" t="str">
        <f>IF(J2576&lt;&gt;0,SUMIF(E:E,"F3050*",M:M)/J2576,"")</f>
        <v/>
      </c>
      <c r="M2576" s="554">
        <f>IF(J2576="",SUMIF(E:E,"F3050*",M:M),L2576*J2576)</f>
        <v>0</v>
      </c>
    </row>
    <row r="2577" spans="2:13" ht="15.75" outlineLevel="3">
      <c r="B2577" s="529"/>
      <c r="E2577" s="538" t="s">
        <v>4020</v>
      </c>
      <c r="F2577" s="537" t="s">
        <v>4021</v>
      </c>
      <c r="G2577" s="536"/>
      <c r="H2577" s="535" t="s">
        <v>85</v>
      </c>
      <c r="I2577" s="534" t="s">
        <v>85</v>
      </c>
      <c r="J2577" s="533"/>
      <c r="K2577" s="533"/>
      <c r="L2577" s="532" t="str">
        <f>IF(J2577&lt;&gt;0,SUMIF(G:G,E2577,M:M)/J2577,"")</f>
        <v/>
      </c>
      <c r="M2577" s="531">
        <f>IF(J2577="",SUMIF(G:G,E2577,M:M),J2577*L2577)</f>
        <v>0</v>
      </c>
    </row>
    <row r="2578" spans="2:13" ht="15.75" outlineLevel="4">
      <c r="B2578" s="529"/>
      <c r="E2578" s="547"/>
      <c r="F2578" s="546"/>
      <c r="G2578" s="545" t="str">
        <f>E2577</f>
        <v xml:space="preserve">F3050.10 </v>
      </c>
      <c r="H2578" s="544" t="s">
        <v>4022</v>
      </c>
      <c r="I2578" s="543" t="s">
        <v>4023</v>
      </c>
      <c r="J2578" s="552"/>
      <c r="K2578" s="552"/>
      <c r="L2578" s="551"/>
      <c r="M2578" s="540">
        <f>J2578*L2578</f>
        <v>0</v>
      </c>
    </row>
    <row r="2579" spans="2:13" ht="15.75" outlineLevel="3">
      <c r="B2579" s="529"/>
      <c r="E2579" s="538" t="s">
        <v>4024</v>
      </c>
      <c r="F2579" s="537" t="s">
        <v>4025</v>
      </c>
      <c r="G2579" s="536"/>
      <c r="H2579" s="535" t="s">
        <v>85</v>
      </c>
      <c r="I2579" s="534" t="s">
        <v>85</v>
      </c>
      <c r="J2579" s="533"/>
      <c r="K2579" s="533"/>
      <c r="L2579" s="532" t="str">
        <f>IF(J2579&lt;&gt;0,SUMIF(G:G,E2579,M:M)/J2579,"")</f>
        <v/>
      </c>
      <c r="M2579" s="531">
        <f>IF(J2579="",SUMIF(G:G,E2579,M:M),J2579*L2579)</f>
        <v>0</v>
      </c>
    </row>
    <row r="2580" spans="2:13" ht="15.75" outlineLevel="4">
      <c r="B2580" s="529"/>
      <c r="E2580" s="528"/>
      <c r="F2580" s="527"/>
      <c r="G2580" s="526" t="str">
        <f>E2579</f>
        <v xml:space="preserve">F3050.30 </v>
      </c>
      <c r="H2580" s="530" t="s">
        <v>4026</v>
      </c>
      <c r="I2580" s="524" t="s">
        <v>4027</v>
      </c>
      <c r="J2580" s="571"/>
      <c r="K2580" s="571"/>
      <c r="L2580" s="570"/>
      <c r="M2580" s="521">
        <f>J2580*L2580</f>
        <v>0</v>
      </c>
    </row>
    <row r="2581" spans="2:13" s="504" customFormat="1" ht="23.25" customHeight="1">
      <c r="B2581" s="590" t="s">
        <v>46</v>
      </c>
      <c r="C2581" s="589" t="s">
        <v>4028</v>
      </c>
      <c r="D2581" s="589"/>
      <c r="E2581" s="589"/>
      <c r="F2581" s="589"/>
      <c r="G2581" s="588"/>
      <c r="H2581" s="587" t="s">
        <v>85</v>
      </c>
      <c r="I2581" s="586" t="s">
        <v>85</v>
      </c>
      <c r="J2581" s="585"/>
      <c r="K2581" s="585"/>
      <c r="L2581" s="584" t="str">
        <f>IF(J2581&lt;&gt;0,SUMIF(C:C,"G*",M:M)/J2581,"")</f>
        <v/>
      </c>
      <c r="M2581" s="583">
        <f>IF(J2581="",SUMIF(C:C,"G*",M:M),J2581*L2581)</f>
        <v>0</v>
      </c>
    </row>
    <row r="2582" spans="2:13" s="553" customFormat="1" ht="19.5" customHeight="1" outlineLevel="1">
      <c r="B2582" s="582"/>
      <c r="C2582" s="581" t="s">
        <v>4029</v>
      </c>
      <c r="D2582" s="581" t="s">
        <v>4030</v>
      </c>
      <c r="E2582" s="581"/>
      <c r="F2582" s="581"/>
      <c r="G2582" s="580"/>
      <c r="H2582" s="579" t="s">
        <v>85</v>
      </c>
      <c r="I2582" s="578" t="s">
        <v>85</v>
      </c>
      <c r="J2582" s="577"/>
      <c r="K2582" s="577"/>
      <c r="L2582" s="563" t="str">
        <f>IF(J2582&lt;&gt;0,SUMIF(D:D,"G10*",M:M)/J2582,"")</f>
        <v/>
      </c>
      <c r="M2582" s="562">
        <f>IF(J2582="",SUMIF(D:D,"G10*",M:M),J2582*L2582)</f>
        <v>0</v>
      </c>
    </row>
    <row r="2583" spans="2:13" s="553" customFormat="1" ht="17.25" customHeight="1" outlineLevel="2">
      <c r="B2583" s="561"/>
      <c r="C2583" s="560"/>
      <c r="D2583" s="560" t="s">
        <v>4031</v>
      </c>
      <c r="E2583" s="560" t="s">
        <v>4032</v>
      </c>
      <c r="F2583" s="560"/>
      <c r="G2583" s="559"/>
      <c r="H2583" s="558" t="s">
        <v>85</v>
      </c>
      <c r="I2583" s="557" t="s">
        <v>4033</v>
      </c>
      <c r="J2583" s="556"/>
      <c r="K2583" s="556"/>
      <c r="L2583" s="555" t="str">
        <f>IF(J2583&lt;&gt;0,SUMIF(E:E,"G1010*",M:M)/J2583,"")</f>
        <v/>
      </c>
      <c r="M2583" s="554">
        <f>IF(J2583="",SUMIF(E:E,"G1010*",M:M),L2583*J2583)</f>
        <v>0</v>
      </c>
    </row>
    <row r="2584" spans="2:13" ht="15.75" outlineLevel="3">
      <c r="B2584" s="529"/>
      <c r="E2584" s="538" t="s">
        <v>4034</v>
      </c>
      <c r="F2584" s="537" t="s">
        <v>4035</v>
      </c>
      <c r="G2584" s="536"/>
      <c r="H2584" s="535" t="s">
        <v>85</v>
      </c>
      <c r="I2584" s="534" t="s">
        <v>85</v>
      </c>
      <c r="J2584" s="533"/>
      <c r="K2584" s="533"/>
      <c r="L2584" s="532" t="str">
        <f>IF(J2584&lt;&gt;0,SUMIF(G:G,E2584,M:M)/J2584,"")</f>
        <v/>
      </c>
      <c r="M2584" s="531">
        <f>IF(J2584="",SUMIF(G:G,E2584,M:M),J2584*L2584)</f>
        <v>0</v>
      </c>
    </row>
    <row r="2585" spans="2:13" ht="15.75" outlineLevel="4">
      <c r="B2585" s="529"/>
      <c r="E2585" s="547"/>
      <c r="F2585" s="546"/>
      <c r="G2585" s="545" t="str">
        <f>E2584</f>
        <v xml:space="preserve">G1010.10 </v>
      </c>
      <c r="H2585" s="544" t="s">
        <v>4036</v>
      </c>
      <c r="I2585" s="543" t="s">
        <v>4037</v>
      </c>
      <c r="J2585" s="552"/>
      <c r="K2585" s="552"/>
      <c r="L2585" s="551"/>
      <c r="M2585" s="540">
        <f>J2585*L2585</f>
        <v>0</v>
      </c>
    </row>
    <row r="2586" spans="2:13" ht="15.75" outlineLevel="3">
      <c r="B2586" s="529"/>
      <c r="E2586" s="538" t="s">
        <v>4038</v>
      </c>
      <c r="F2586" s="537" t="s">
        <v>4039</v>
      </c>
      <c r="G2586" s="536"/>
      <c r="H2586" s="535" t="s">
        <v>85</v>
      </c>
      <c r="I2586" s="534" t="s">
        <v>85</v>
      </c>
      <c r="J2586" s="533"/>
      <c r="K2586" s="533"/>
      <c r="L2586" s="532" t="str">
        <f>IF(J2586&lt;&gt;0,SUMIF(G:G,E2586,M:M)/J2586,"")</f>
        <v/>
      </c>
      <c r="M2586" s="531">
        <f>IF(J2586="",SUMIF(G:G,E2586,M:M),J2586*L2586)</f>
        <v>0</v>
      </c>
    </row>
    <row r="2587" spans="2:13" ht="15.75" outlineLevel="4">
      <c r="B2587" s="529"/>
      <c r="D2587" s="548"/>
      <c r="E2587" s="547"/>
      <c r="F2587" s="546"/>
      <c r="G2587" s="545" t="str">
        <f>E2586</f>
        <v xml:space="preserve">G1010.30 </v>
      </c>
      <c r="H2587" s="544" t="s">
        <v>4040</v>
      </c>
      <c r="I2587" s="543" t="s">
        <v>4041</v>
      </c>
      <c r="J2587" s="552"/>
      <c r="K2587" s="552"/>
      <c r="L2587" s="551"/>
      <c r="M2587" s="540">
        <f>J2587*L2587</f>
        <v>0</v>
      </c>
    </row>
    <row r="2588" spans="2:13" ht="15.75" outlineLevel="3">
      <c r="B2588" s="529"/>
      <c r="E2588" s="538" t="s">
        <v>4042</v>
      </c>
      <c r="F2588" s="537" t="s">
        <v>4043</v>
      </c>
      <c r="G2588" s="536"/>
      <c r="H2588" s="535" t="s">
        <v>85</v>
      </c>
      <c r="I2588" s="534" t="s">
        <v>85</v>
      </c>
      <c r="J2588" s="533"/>
      <c r="K2588" s="533"/>
      <c r="L2588" s="532" t="str">
        <f>IF(J2588&lt;&gt;0,SUMIF(G:G,E2588,M:M)/J2588,"")</f>
        <v/>
      </c>
      <c r="M2588" s="531">
        <f>IF(J2588="",SUMIF(G:G,E2588,M:M),J2588*L2588)</f>
        <v>0</v>
      </c>
    </row>
    <row r="2589" spans="2:13" ht="15.75" outlineLevel="4">
      <c r="B2589" s="529"/>
      <c r="E2589" s="528"/>
      <c r="F2589" s="527"/>
      <c r="G2589" s="526" t="str">
        <f>E2588</f>
        <v xml:space="preserve">G1010.50 </v>
      </c>
      <c r="H2589" s="530" t="s">
        <v>4044</v>
      </c>
      <c r="I2589" s="524" t="s">
        <v>4045</v>
      </c>
      <c r="J2589" s="571"/>
      <c r="K2589" s="571"/>
      <c r="L2589" s="570"/>
      <c r="M2589" s="521">
        <f>J2589*L2589</f>
        <v>0</v>
      </c>
    </row>
    <row r="2590" spans="2:13" ht="15.75" outlineLevel="4">
      <c r="B2590" s="529"/>
      <c r="E2590" s="528"/>
      <c r="F2590" s="527"/>
      <c r="G2590" s="526" t="str">
        <f>G2589</f>
        <v xml:space="preserve">G1010.50 </v>
      </c>
      <c r="H2590" s="530" t="s">
        <v>4046</v>
      </c>
      <c r="I2590" s="524" t="s">
        <v>4047</v>
      </c>
      <c r="J2590" s="571"/>
      <c r="K2590" s="571"/>
      <c r="L2590" s="570"/>
      <c r="M2590" s="521">
        <f>J2590*L2590</f>
        <v>0</v>
      </c>
    </row>
    <row r="2591" spans="2:13" ht="15.75" outlineLevel="4">
      <c r="B2591" s="529"/>
      <c r="E2591" s="528"/>
      <c r="F2591" s="527"/>
      <c r="G2591" s="526" t="str">
        <f>G2590</f>
        <v xml:space="preserve">G1010.50 </v>
      </c>
      <c r="H2591" s="530" t="s">
        <v>4048</v>
      </c>
      <c r="I2591" s="524" t="s">
        <v>4049</v>
      </c>
      <c r="J2591" s="571"/>
      <c r="K2591" s="571"/>
      <c r="L2591" s="570"/>
      <c r="M2591" s="521">
        <f>J2591*L2591</f>
        <v>0</v>
      </c>
    </row>
    <row r="2592" spans="2:13" s="553" customFormat="1" ht="17.25" customHeight="1" outlineLevel="2">
      <c r="B2592" s="561"/>
      <c r="C2592" s="560"/>
      <c r="D2592" s="560" t="s">
        <v>4050</v>
      </c>
      <c r="E2592" s="560" t="s">
        <v>4051</v>
      </c>
      <c r="F2592" s="560"/>
      <c r="G2592" s="559"/>
      <c r="H2592" s="558" t="s">
        <v>85</v>
      </c>
      <c r="I2592" s="557" t="s">
        <v>85</v>
      </c>
      <c r="J2592" s="556"/>
      <c r="K2592" s="556"/>
      <c r="L2592" s="555" t="str">
        <f>IF(J2592&lt;&gt;0,SUMIF(E:E,"G1020*",M:M)/J2592,"")</f>
        <v/>
      </c>
      <c r="M2592" s="554">
        <f>IF(J2592="",SUMIF(E:E,"G1020*",M:M),L2592*J2592)</f>
        <v>0</v>
      </c>
    </row>
    <row r="2593" spans="2:13" ht="15.75" outlineLevel="3">
      <c r="B2593" s="529"/>
      <c r="E2593" s="538" t="s">
        <v>4052</v>
      </c>
      <c r="F2593" s="537" t="s">
        <v>4053</v>
      </c>
      <c r="G2593" s="536"/>
      <c r="H2593" s="535" t="s">
        <v>85</v>
      </c>
      <c r="I2593" s="534" t="s">
        <v>85</v>
      </c>
      <c r="J2593" s="533"/>
      <c r="K2593" s="533"/>
      <c r="L2593" s="532" t="str">
        <f>IF(J2593&lt;&gt;0,SUMIF(G:G,E2593,M:M)/J2593,"")</f>
        <v/>
      </c>
      <c r="M2593" s="531">
        <f>IF(J2593="",SUMIF(G:G,E2593,M:M),J2593*L2593)</f>
        <v>0</v>
      </c>
    </row>
    <row r="2594" spans="2:13" ht="15.75" outlineLevel="4">
      <c r="B2594" s="529"/>
      <c r="E2594" s="547"/>
      <c r="F2594" s="546"/>
      <c r="G2594" s="545" t="str">
        <f>E2593</f>
        <v xml:space="preserve">G1020.10 </v>
      </c>
      <c r="H2594" s="544" t="s">
        <v>4053</v>
      </c>
      <c r="I2594" s="543"/>
      <c r="J2594" s="552"/>
      <c r="K2594" s="552"/>
      <c r="L2594" s="551"/>
      <c r="M2594" s="540">
        <f>J2594*L2594</f>
        <v>0</v>
      </c>
    </row>
    <row r="2595" spans="2:13" ht="15.75" outlineLevel="3">
      <c r="B2595" s="529"/>
      <c r="E2595" s="538" t="s">
        <v>4054</v>
      </c>
      <c r="F2595" s="537" t="s">
        <v>4055</v>
      </c>
      <c r="G2595" s="536"/>
      <c r="H2595" s="535" t="s">
        <v>85</v>
      </c>
      <c r="I2595" s="534" t="s">
        <v>85</v>
      </c>
      <c r="J2595" s="533"/>
      <c r="K2595" s="533"/>
      <c r="L2595" s="532" t="str">
        <f>IF(J2595&lt;&gt;0,SUMIF(G:G,E2595,M:M)/J2595,"")</f>
        <v/>
      </c>
      <c r="M2595" s="531">
        <f>IF(J2595="",SUMIF(G:G,E2595,M:M),J2595*L2595)</f>
        <v>0</v>
      </c>
    </row>
    <row r="2596" spans="2:13" ht="15.75" outlineLevel="4">
      <c r="B2596" s="529"/>
      <c r="E2596" s="547"/>
      <c r="F2596" s="546"/>
      <c r="G2596" s="545" t="str">
        <f>E2595</f>
        <v xml:space="preserve">G1020.30 </v>
      </c>
      <c r="H2596" s="544" t="s">
        <v>4055</v>
      </c>
      <c r="I2596" s="543"/>
      <c r="J2596" s="552"/>
      <c r="K2596" s="552"/>
      <c r="L2596" s="551"/>
      <c r="M2596" s="540">
        <f>J2596*L2596</f>
        <v>0</v>
      </c>
    </row>
    <row r="2597" spans="2:13" ht="15.75" outlineLevel="3">
      <c r="B2597" s="529"/>
      <c r="E2597" s="538" t="s">
        <v>4056</v>
      </c>
      <c r="F2597" s="537" t="s">
        <v>4057</v>
      </c>
      <c r="G2597" s="536"/>
      <c r="H2597" s="535" t="s">
        <v>85</v>
      </c>
      <c r="I2597" s="534" t="s">
        <v>85</v>
      </c>
      <c r="J2597" s="533"/>
      <c r="K2597" s="533"/>
      <c r="L2597" s="532" t="str">
        <f>IF(J2597&lt;&gt;0,SUMIF(G:G,E2597,M:M)/J2597,"")</f>
        <v/>
      </c>
      <c r="M2597" s="531">
        <f>IF(J2597="",SUMIF(G:G,E2597,M:M),J2597*L2597)</f>
        <v>0</v>
      </c>
    </row>
    <row r="2598" spans="2:13" ht="15.75" outlineLevel="4">
      <c r="B2598" s="529"/>
      <c r="E2598" s="528"/>
      <c r="F2598" s="527"/>
      <c r="G2598" s="526" t="str">
        <f>E2597</f>
        <v xml:space="preserve">G1020.50 </v>
      </c>
      <c r="H2598" s="530" t="s">
        <v>4058</v>
      </c>
      <c r="I2598" s="524" t="s">
        <v>4059</v>
      </c>
      <c r="J2598" s="571"/>
      <c r="K2598" s="571"/>
      <c r="L2598" s="570"/>
      <c r="M2598" s="521">
        <f>J2598*L2598</f>
        <v>0</v>
      </c>
    </row>
    <row r="2599" spans="2:13" s="553" customFormat="1" ht="17.25" customHeight="1" outlineLevel="2">
      <c r="B2599" s="561"/>
      <c r="C2599" s="560"/>
      <c r="D2599" s="560" t="s">
        <v>4060</v>
      </c>
      <c r="E2599" s="560" t="s">
        <v>4061</v>
      </c>
      <c r="F2599" s="560"/>
      <c r="G2599" s="559"/>
      <c r="H2599" s="558" t="s">
        <v>85</v>
      </c>
      <c r="I2599" s="557" t="s">
        <v>85</v>
      </c>
      <c r="J2599" s="556"/>
      <c r="K2599" s="556"/>
      <c r="L2599" s="555" t="str">
        <f>IF(J2599&lt;&gt;0,SUMIF(E:E,"G1030*",M:M)/J2599,"")</f>
        <v/>
      </c>
      <c r="M2599" s="554">
        <f>IF(J2599="",SUMIF(E:E,"G1030*",M:M),L2599*J2599)</f>
        <v>0</v>
      </c>
    </row>
    <row r="2600" spans="2:13" ht="15.75" outlineLevel="3">
      <c r="B2600" s="529"/>
      <c r="E2600" s="538" t="s">
        <v>4062</v>
      </c>
      <c r="F2600" s="537" t="s">
        <v>4063</v>
      </c>
      <c r="G2600" s="536"/>
      <c r="H2600" s="535" t="s">
        <v>85</v>
      </c>
      <c r="I2600" s="534" t="s">
        <v>85</v>
      </c>
      <c r="J2600" s="533"/>
      <c r="K2600" s="533"/>
      <c r="L2600" s="532" t="str">
        <f>IF(J2600&lt;&gt;0,SUMIF(G:G,E2600,M:M)/J2600,"")</f>
        <v/>
      </c>
      <c r="M2600" s="531">
        <f>IF(J2600="",SUMIF(G:G,E2600,M:M),J2600*L2600)</f>
        <v>0</v>
      </c>
    </row>
    <row r="2601" spans="2:13" ht="15.75" outlineLevel="4">
      <c r="B2601" s="529"/>
      <c r="E2601" s="528"/>
      <c r="F2601" s="527"/>
      <c r="G2601" s="526" t="str">
        <f>E2600</f>
        <v xml:space="preserve">G1030.10 </v>
      </c>
      <c r="H2601" s="530" t="s">
        <v>4063</v>
      </c>
      <c r="I2601" s="524"/>
      <c r="J2601" s="571"/>
      <c r="K2601" s="571"/>
      <c r="L2601" s="570"/>
      <c r="M2601" s="521">
        <f>J2601*L2601</f>
        <v>0</v>
      </c>
    </row>
    <row r="2602" spans="2:13" s="553" customFormat="1" ht="17.25" customHeight="1" outlineLevel="2">
      <c r="B2602" s="561"/>
      <c r="C2602" s="560"/>
      <c r="D2602" s="560" t="s">
        <v>4064</v>
      </c>
      <c r="E2602" s="560" t="s">
        <v>4065</v>
      </c>
      <c r="F2602" s="560"/>
      <c r="G2602" s="559"/>
      <c r="H2602" s="558" t="s">
        <v>85</v>
      </c>
      <c r="I2602" s="557" t="s">
        <v>4066</v>
      </c>
      <c r="J2602" s="556"/>
      <c r="K2602" s="556"/>
      <c r="L2602" s="555" t="str">
        <f>IF(J2602&lt;&gt;0,SUMIF(E:E,"G1050*",M:M)/J2602,"")</f>
        <v/>
      </c>
      <c r="M2602" s="554">
        <f>IF(J2602="",SUMIF(E:E,"G1050*",M:M),L2602*J2602)</f>
        <v>0</v>
      </c>
    </row>
    <row r="2603" spans="2:13" ht="15.75" outlineLevel="3">
      <c r="B2603" s="529"/>
      <c r="E2603" s="538" t="s">
        <v>4067</v>
      </c>
      <c r="F2603" s="537" t="s">
        <v>4068</v>
      </c>
      <c r="G2603" s="536"/>
      <c r="H2603" s="535" t="s">
        <v>85</v>
      </c>
      <c r="I2603" s="534" t="s">
        <v>85</v>
      </c>
      <c r="J2603" s="533"/>
      <c r="K2603" s="533"/>
      <c r="L2603" s="532" t="str">
        <f>IF(J2603&lt;&gt;0,SUMIF(G:G,E2603,M:M)/J2603,"")</f>
        <v/>
      </c>
      <c r="M2603" s="531">
        <f>IF(J2603="",SUMIF(G:G,E2603,M:M),J2603*L2603)</f>
        <v>0</v>
      </c>
    </row>
    <row r="2604" spans="2:13" ht="15.75" outlineLevel="4">
      <c r="B2604" s="529"/>
      <c r="E2604" s="547"/>
      <c r="F2604" s="546"/>
      <c r="G2604" s="545" t="str">
        <f>E2603</f>
        <v xml:space="preserve">G1050.10 </v>
      </c>
      <c r="H2604" s="544" t="s">
        <v>4069</v>
      </c>
      <c r="I2604" s="543" t="s">
        <v>4070</v>
      </c>
      <c r="J2604" s="552"/>
      <c r="K2604" s="552"/>
      <c r="L2604" s="551"/>
      <c r="M2604" s="540">
        <f t="shared" ref="M2604:M2611" si="248">J2604*L2604</f>
        <v>0</v>
      </c>
    </row>
    <row r="2605" spans="2:13" ht="28.5" outlineLevel="4">
      <c r="B2605" s="529"/>
      <c r="E2605" s="547"/>
      <c r="F2605" s="546"/>
      <c r="G2605" s="545" t="str">
        <f t="shared" ref="G2605:G2611" si="249">G2604</f>
        <v xml:space="preserve">G1050.10 </v>
      </c>
      <c r="H2605" s="544" t="s">
        <v>4071</v>
      </c>
      <c r="I2605" s="543" t="s">
        <v>4072</v>
      </c>
      <c r="J2605" s="552"/>
      <c r="K2605" s="552"/>
      <c r="L2605" s="551"/>
      <c r="M2605" s="540">
        <f t="shared" si="248"/>
        <v>0</v>
      </c>
    </row>
    <row r="2606" spans="2:13" ht="15.75" outlineLevel="4">
      <c r="B2606" s="529"/>
      <c r="E2606" s="547"/>
      <c r="F2606" s="546"/>
      <c r="G2606" s="545" t="str">
        <f t="shared" si="249"/>
        <v xml:space="preserve">G1050.10 </v>
      </c>
      <c r="H2606" s="544" t="s">
        <v>4073</v>
      </c>
      <c r="I2606" s="543" t="s">
        <v>4074</v>
      </c>
      <c r="J2606" s="552"/>
      <c r="K2606" s="552"/>
      <c r="L2606" s="551"/>
      <c r="M2606" s="540">
        <f t="shared" si="248"/>
        <v>0</v>
      </c>
    </row>
    <row r="2607" spans="2:13" ht="28.5" outlineLevel="4">
      <c r="B2607" s="529"/>
      <c r="E2607" s="547"/>
      <c r="F2607" s="546"/>
      <c r="G2607" s="545" t="str">
        <f t="shared" si="249"/>
        <v xml:space="preserve">G1050.10 </v>
      </c>
      <c r="H2607" s="544" t="s">
        <v>4075</v>
      </c>
      <c r="I2607" s="543" t="s">
        <v>4076</v>
      </c>
      <c r="J2607" s="552"/>
      <c r="K2607" s="552"/>
      <c r="L2607" s="551"/>
      <c r="M2607" s="540">
        <f t="shared" si="248"/>
        <v>0</v>
      </c>
    </row>
    <row r="2608" spans="2:13" ht="15.75" outlineLevel="4">
      <c r="B2608" s="529"/>
      <c r="E2608" s="547"/>
      <c r="F2608" s="546"/>
      <c r="G2608" s="545" t="str">
        <f t="shared" si="249"/>
        <v xml:space="preserve">G1050.10 </v>
      </c>
      <c r="H2608" s="544" t="s">
        <v>4077</v>
      </c>
      <c r="I2608" s="543" t="s">
        <v>4078</v>
      </c>
      <c r="J2608" s="552"/>
      <c r="K2608" s="552"/>
      <c r="L2608" s="551"/>
      <c r="M2608" s="540">
        <f t="shared" si="248"/>
        <v>0</v>
      </c>
    </row>
    <row r="2609" spans="2:13" ht="15.75" outlineLevel="4">
      <c r="B2609" s="529"/>
      <c r="E2609" s="547"/>
      <c r="F2609" s="546"/>
      <c r="G2609" s="545" t="str">
        <f t="shared" si="249"/>
        <v xml:space="preserve">G1050.10 </v>
      </c>
      <c r="H2609" s="544" t="s">
        <v>4079</v>
      </c>
      <c r="I2609" s="543" t="s">
        <v>4080</v>
      </c>
      <c r="J2609" s="552"/>
      <c r="K2609" s="552"/>
      <c r="L2609" s="551"/>
      <c r="M2609" s="540">
        <f t="shared" si="248"/>
        <v>0</v>
      </c>
    </row>
    <row r="2610" spans="2:13" ht="15.75" outlineLevel="4">
      <c r="B2610" s="529"/>
      <c r="E2610" s="547"/>
      <c r="F2610" s="546"/>
      <c r="G2610" s="545" t="str">
        <f t="shared" si="249"/>
        <v xml:space="preserve">G1050.10 </v>
      </c>
      <c r="H2610" s="544" t="s">
        <v>4081</v>
      </c>
      <c r="I2610" s="543" t="s">
        <v>4082</v>
      </c>
      <c r="J2610" s="552"/>
      <c r="K2610" s="552"/>
      <c r="L2610" s="551"/>
      <c r="M2610" s="540">
        <f t="shared" si="248"/>
        <v>0</v>
      </c>
    </row>
    <row r="2611" spans="2:13" ht="15.75" outlineLevel="4">
      <c r="B2611" s="529"/>
      <c r="E2611" s="547"/>
      <c r="F2611" s="546"/>
      <c r="G2611" s="545" t="str">
        <f t="shared" si="249"/>
        <v xml:space="preserve">G1050.10 </v>
      </c>
      <c r="H2611" s="544" t="s">
        <v>4083</v>
      </c>
      <c r="I2611" s="543" t="s">
        <v>4084</v>
      </c>
      <c r="J2611" s="552"/>
      <c r="K2611" s="552"/>
      <c r="L2611" s="551"/>
      <c r="M2611" s="540">
        <f t="shared" si="248"/>
        <v>0</v>
      </c>
    </row>
    <row r="2612" spans="2:13" ht="15.75" outlineLevel="3">
      <c r="B2612" s="529"/>
      <c r="E2612" s="538" t="s">
        <v>4085</v>
      </c>
      <c r="F2612" s="537" t="s">
        <v>4086</v>
      </c>
      <c r="G2612" s="536"/>
      <c r="H2612" s="535" t="s">
        <v>85</v>
      </c>
      <c r="I2612" s="534" t="s">
        <v>85</v>
      </c>
      <c r="J2612" s="533"/>
      <c r="K2612" s="533"/>
      <c r="L2612" s="532" t="str">
        <f>IF(J2612&lt;&gt;0,SUMIF(G:G,E2612,M:M)/J2612,"")</f>
        <v/>
      </c>
      <c r="M2612" s="531">
        <f>IF(J2612="",SUMIF(G:G,E2612,M:M),J2612*L2612)</f>
        <v>0</v>
      </c>
    </row>
    <row r="2613" spans="2:13" ht="15.75" outlineLevel="4">
      <c r="B2613" s="529"/>
      <c r="E2613" s="547"/>
      <c r="F2613" s="546"/>
      <c r="G2613" s="545" t="str">
        <f>E2612</f>
        <v xml:space="preserve">G1050.15 </v>
      </c>
      <c r="H2613" s="544" t="s">
        <v>4087</v>
      </c>
      <c r="I2613" s="543" t="s">
        <v>4088</v>
      </c>
      <c r="J2613" s="552"/>
      <c r="K2613" s="552"/>
      <c r="L2613" s="551"/>
      <c r="M2613" s="540">
        <f>J2613*L2613</f>
        <v>0</v>
      </c>
    </row>
    <row r="2614" spans="2:13" ht="15.75" outlineLevel="4">
      <c r="B2614" s="529"/>
      <c r="E2614" s="547"/>
      <c r="F2614" s="546"/>
      <c r="G2614" s="545" t="str">
        <f>G2613</f>
        <v xml:space="preserve">G1050.15 </v>
      </c>
      <c r="H2614" s="544" t="s">
        <v>4089</v>
      </c>
      <c r="I2614" s="543" t="s">
        <v>4090</v>
      </c>
      <c r="J2614" s="552"/>
      <c r="K2614" s="552"/>
      <c r="L2614" s="551"/>
      <c r="M2614" s="540">
        <f>J2614*L2614</f>
        <v>0</v>
      </c>
    </row>
    <row r="2615" spans="2:13" ht="15.75" outlineLevel="4">
      <c r="B2615" s="529"/>
      <c r="E2615" s="547"/>
      <c r="F2615" s="546"/>
      <c r="G2615" s="545" t="str">
        <f>G2614</f>
        <v xml:space="preserve">G1050.15 </v>
      </c>
      <c r="H2615" s="544" t="s">
        <v>4091</v>
      </c>
      <c r="I2615" s="543" t="s">
        <v>4092</v>
      </c>
      <c r="J2615" s="552"/>
      <c r="K2615" s="552"/>
      <c r="L2615" s="551"/>
      <c r="M2615" s="540">
        <f>J2615*L2615</f>
        <v>0</v>
      </c>
    </row>
    <row r="2616" spans="2:13" ht="15.75" outlineLevel="4">
      <c r="B2616" s="529"/>
      <c r="E2616" s="547"/>
      <c r="F2616" s="546"/>
      <c r="G2616" s="545" t="str">
        <f>G2615</f>
        <v xml:space="preserve">G1050.15 </v>
      </c>
      <c r="H2616" s="544" t="s">
        <v>4093</v>
      </c>
      <c r="I2616" s="543" t="s">
        <v>4094</v>
      </c>
      <c r="J2616" s="552"/>
      <c r="K2616" s="552"/>
      <c r="L2616" s="551"/>
      <c r="M2616" s="540">
        <f>J2616*L2616</f>
        <v>0</v>
      </c>
    </row>
    <row r="2617" spans="2:13" ht="15.75" outlineLevel="3">
      <c r="B2617" s="529"/>
      <c r="E2617" s="538" t="s">
        <v>4095</v>
      </c>
      <c r="F2617" s="537" t="s">
        <v>4096</v>
      </c>
      <c r="G2617" s="536"/>
      <c r="H2617" s="535" t="s">
        <v>85</v>
      </c>
      <c r="I2617" s="534" t="s">
        <v>85</v>
      </c>
      <c r="J2617" s="533"/>
      <c r="K2617" s="533"/>
      <c r="L2617" s="532" t="str">
        <f>IF(J2617&lt;&gt;0,SUMIF(G:G,E2617,M:M)/J2617,"")</f>
        <v/>
      </c>
      <c r="M2617" s="531">
        <f>IF(J2617="",SUMIF(G:G,E2617,M:M),J2617*L2617)</f>
        <v>0</v>
      </c>
    </row>
    <row r="2618" spans="2:13" ht="15.75" outlineLevel="4">
      <c r="B2618" s="529"/>
      <c r="E2618" s="547"/>
      <c r="F2618" s="546"/>
      <c r="G2618" s="545" t="str">
        <f>E2617</f>
        <v xml:space="preserve">G1050.20 </v>
      </c>
      <c r="H2618" s="544" t="s">
        <v>4097</v>
      </c>
      <c r="I2618" s="543" t="s">
        <v>4098</v>
      </c>
      <c r="J2618" s="552"/>
      <c r="K2618" s="552"/>
      <c r="L2618" s="551"/>
      <c r="M2618" s="540">
        <f>J2618*L2618</f>
        <v>0</v>
      </c>
    </row>
    <row r="2619" spans="2:13" ht="15.75" outlineLevel="4">
      <c r="B2619" s="529"/>
      <c r="E2619" s="547"/>
      <c r="F2619" s="546"/>
      <c r="G2619" s="545" t="str">
        <f>G2618</f>
        <v xml:space="preserve">G1050.20 </v>
      </c>
      <c r="H2619" s="544" t="s">
        <v>4099</v>
      </c>
      <c r="I2619" s="543" t="s">
        <v>4100</v>
      </c>
      <c r="J2619" s="552"/>
      <c r="K2619" s="552"/>
      <c r="L2619" s="551"/>
      <c r="M2619" s="540">
        <f>J2619*L2619</f>
        <v>0</v>
      </c>
    </row>
    <row r="2620" spans="2:13" ht="15.75" outlineLevel="4">
      <c r="B2620" s="529"/>
      <c r="E2620" s="547"/>
      <c r="F2620" s="546"/>
      <c r="G2620" s="545" t="str">
        <f>G2619</f>
        <v xml:space="preserve">G1050.20 </v>
      </c>
      <c r="H2620" s="544" t="s">
        <v>4101</v>
      </c>
      <c r="I2620" s="543" t="s">
        <v>4102</v>
      </c>
      <c r="J2620" s="552"/>
      <c r="K2620" s="552"/>
      <c r="L2620" s="551"/>
      <c r="M2620" s="540">
        <f>J2620*L2620</f>
        <v>0</v>
      </c>
    </row>
    <row r="2621" spans="2:13" ht="15.75" outlineLevel="4">
      <c r="B2621" s="529"/>
      <c r="E2621" s="547"/>
      <c r="F2621" s="546"/>
      <c r="G2621" s="545" t="str">
        <f>G2620</f>
        <v xml:space="preserve">G1050.20 </v>
      </c>
      <c r="H2621" s="544" t="s">
        <v>4103</v>
      </c>
      <c r="I2621" s="543" t="s">
        <v>4104</v>
      </c>
      <c r="J2621" s="552"/>
      <c r="K2621" s="552"/>
      <c r="L2621" s="551"/>
      <c r="M2621" s="540">
        <f>J2621*L2621</f>
        <v>0</v>
      </c>
    </row>
    <row r="2622" spans="2:13" ht="15.75" outlineLevel="3">
      <c r="B2622" s="529"/>
      <c r="E2622" s="538" t="s">
        <v>4105</v>
      </c>
      <c r="F2622" s="537" t="s">
        <v>4106</v>
      </c>
      <c r="G2622" s="536"/>
      <c r="H2622" s="535" t="s">
        <v>85</v>
      </c>
      <c r="I2622" s="534" t="s">
        <v>85</v>
      </c>
      <c r="J2622" s="533"/>
      <c r="K2622" s="533"/>
      <c r="L2622" s="532" t="str">
        <f>IF(J2622&lt;&gt;0,SUMIF(G:G,E2622,M:M)/J2622,"")</f>
        <v/>
      </c>
      <c r="M2622" s="531">
        <f>IF(J2622="",SUMIF(G:G,E2622,M:M),J2622*L2622)</f>
        <v>0</v>
      </c>
    </row>
    <row r="2623" spans="2:13" ht="15.75" outlineLevel="4">
      <c r="B2623" s="529"/>
      <c r="E2623" s="547"/>
      <c r="F2623" s="546"/>
      <c r="G2623" s="545" t="str">
        <f>E2622</f>
        <v xml:space="preserve">G1050.25 </v>
      </c>
      <c r="H2623" s="544" t="s">
        <v>4107</v>
      </c>
      <c r="I2623" s="543" t="s">
        <v>4108</v>
      </c>
      <c r="J2623" s="552"/>
      <c r="K2623" s="552"/>
      <c r="L2623" s="551"/>
      <c r="M2623" s="540">
        <f t="shared" ref="M2623:M2628" si="250">J2623*L2623</f>
        <v>0</v>
      </c>
    </row>
    <row r="2624" spans="2:13" ht="15.75" outlineLevel="4">
      <c r="B2624" s="529"/>
      <c r="E2624" s="547"/>
      <c r="F2624" s="546"/>
      <c r="G2624" s="545" t="str">
        <f>G2623</f>
        <v xml:space="preserve">G1050.25 </v>
      </c>
      <c r="H2624" s="544" t="s">
        <v>4109</v>
      </c>
      <c r="I2624" s="543" t="s">
        <v>4110</v>
      </c>
      <c r="J2624" s="552"/>
      <c r="K2624" s="552"/>
      <c r="L2624" s="551"/>
      <c r="M2624" s="540">
        <f t="shared" si="250"/>
        <v>0</v>
      </c>
    </row>
    <row r="2625" spans="2:13" ht="15.75" outlineLevel="4">
      <c r="B2625" s="529"/>
      <c r="E2625" s="547"/>
      <c r="F2625" s="546"/>
      <c r="G2625" s="545" t="str">
        <f>G2624</f>
        <v xml:space="preserve">G1050.25 </v>
      </c>
      <c r="H2625" s="544" t="s">
        <v>4111</v>
      </c>
      <c r="I2625" s="543" t="s">
        <v>4112</v>
      </c>
      <c r="J2625" s="552"/>
      <c r="K2625" s="552"/>
      <c r="L2625" s="551"/>
      <c r="M2625" s="540">
        <f t="shared" si="250"/>
        <v>0</v>
      </c>
    </row>
    <row r="2626" spans="2:13" ht="15.75" outlineLevel="4">
      <c r="B2626" s="529"/>
      <c r="E2626" s="547"/>
      <c r="F2626" s="546"/>
      <c r="G2626" s="545" t="str">
        <f>G2625</f>
        <v xml:space="preserve">G1050.25 </v>
      </c>
      <c r="H2626" s="544" t="s">
        <v>4113</v>
      </c>
      <c r="I2626" s="543" t="s">
        <v>4114</v>
      </c>
      <c r="J2626" s="552"/>
      <c r="K2626" s="552"/>
      <c r="L2626" s="551"/>
      <c r="M2626" s="540">
        <f t="shared" si="250"/>
        <v>0</v>
      </c>
    </row>
    <row r="2627" spans="2:13" ht="28.5" outlineLevel="4">
      <c r="B2627" s="529"/>
      <c r="E2627" s="547"/>
      <c r="F2627" s="546"/>
      <c r="G2627" s="545" t="str">
        <f>G2626</f>
        <v xml:space="preserve">G1050.25 </v>
      </c>
      <c r="H2627" s="544" t="s">
        <v>4115</v>
      </c>
      <c r="I2627" s="543" t="s">
        <v>4116</v>
      </c>
      <c r="J2627" s="552"/>
      <c r="K2627" s="552"/>
      <c r="L2627" s="551"/>
      <c r="M2627" s="540">
        <f t="shared" si="250"/>
        <v>0</v>
      </c>
    </row>
    <row r="2628" spans="2:13" ht="15.75" outlineLevel="4">
      <c r="B2628" s="529"/>
      <c r="E2628" s="547"/>
      <c r="F2628" s="546"/>
      <c r="G2628" s="545" t="str">
        <f>G2627</f>
        <v xml:space="preserve">G1050.25 </v>
      </c>
      <c r="H2628" s="544" t="s">
        <v>4117</v>
      </c>
      <c r="I2628" s="543" t="s">
        <v>4118</v>
      </c>
      <c r="J2628" s="552"/>
      <c r="K2628" s="552"/>
      <c r="L2628" s="551"/>
      <c r="M2628" s="540">
        <f t="shared" si="250"/>
        <v>0</v>
      </c>
    </row>
    <row r="2629" spans="2:13" ht="15.75" outlineLevel="3">
      <c r="B2629" s="529"/>
      <c r="E2629" s="538" t="s">
        <v>4119</v>
      </c>
      <c r="F2629" s="537" t="s">
        <v>4120</v>
      </c>
      <c r="G2629" s="536"/>
      <c r="H2629" s="535" t="s">
        <v>85</v>
      </c>
      <c r="I2629" s="534" t="s">
        <v>85</v>
      </c>
      <c r="J2629" s="533"/>
      <c r="K2629" s="533"/>
      <c r="L2629" s="532" t="str">
        <f>IF(J2629&lt;&gt;0,SUMIF(G:G,E2629,M:M)/J2629,"")</f>
        <v/>
      </c>
      <c r="M2629" s="531">
        <f>IF(J2629="",SUMIF(G:G,E2629,M:M),J2629*L2629)</f>
        <v>0</v>
      </c>
    </row>
    <row r="2630" spans="2:13" ht="15.75" outlineLevel="4">
      <c r="B2630" s="529"/>
      <c r="E2630" s="547"/>
      <c r="F2630" s="546"/>
      <c r="G2630" s="545" t="str">
        <f>E2629</f>
        <v xml:space="preserve">G1050.30 </v>
      </c>
      <c r="H2630" s="544" t="s">
        <v>4121</v>
      </c>
      <c r="I2630" s="543" t="s">
        <v>4122</v>
      </c>
      <c r="J2630" s="552"/>
      <c r="K2630" s="552"/>
      <c r="L2630" s="551"/>
      <c r="M2630" s="540">
        <f>J2630*L2630</f>
        <v>0</v>
      </c>
    </row>
    <row r="2631" spans="2:13" ht="15.75" outlineLevel="3">
      <c r="B2631" s="529"/>
      <c r="E2631" s="538" t="s">
        <v>4123</v>
      </c>
      <c r="F2631" s="537" t="s">
        <v>4124</v>
      </c>
      <c r="G2631" s="536"/>
      <c r="H2631" s="535" t="s">
        <v>85</v>
      </c>
      <c r="I2631" s="534" t="s">
        <v>85</v>
      </c>
      <c r="J2631" s="533"/>
      <c r="K2631" s="533"/>
      <c r="L2631" s="532" t="str">
        <f>IF(J2631&lt;&gt;0,SUMIF(G:G,E2631,M:M)/J2631,"")</f>
        <v/>
      </c>
      <c r="M2631" s="531">
        <f>IF(J2631="",SUMIF(G:G,E2631,M:M),J2631*L2631)</f>
        <v>0</v>
      </c>
    </row>
    <row r="2632" spans="2:13" ht="15.75" outlineLevel="4">
      <c r="B2632" s="529"/>
      <c r="E2632" s="547"/>
      <c r="F2632" s="546"/>
      <c r="G2632" s="545" t="str">
        <f>E2631</f>
        <v xml:space="preserve">G1050.40 </v>
      </c>
      <c r="H2632" s="544" t="s">
        <v>4125</v>
      </c>
      <c r="I2632" s="543" t="s">
        <v>4126</v>
      </c>
      <c r="J2632" s="552"/>
      <c r="K2632" s="552"/>
      <c r="L2632" s="551"/>
      <c r="M2632" s="540">
        <f>J2632*L2632</f>
        <v>0</v>
      </c>
    </row>
    <row r="2633" spans="2:13" ht="15.75" outlineLevel="4">
      <c r="B2633" s="529"/>
      <c r="E2633" s="547"/>
      <c r="F2633" s="546"/>
      <c r="G2633" s="545" t="str">
        <f>G2632</f>
        <v xml:space="preserve">G1050.40 </v>
      </c>
      <c r="H2633" s="544" t="s">
        <v>4127</v>
      </c>
      <c r="I2633" s="543" t="s">
        <v>4128</v>
      </c>
      <c r="J2633" s="552"/>
      <c r="K2633" s="552"/>
      <c r="L2633" s="551"/>
      <c r="M2633" s="540">
        <f>J2633*L2633</f>
        <v>0</v>
      </c>
    </row>
    <row r="2634" spans="2:13" ht="15.75" outlineLevel="4">
      <c r="B2634" s="529"/>
      <c r="E2634" s="547"/>
      <c r="F2634" s="546"/>
      <c r="G2634" s="545" t="str">
        <f>G2633</f>
        <v xml:space="preserve">G1050.40 </v>
      </c>
      <c r="H2634" s="544" t="s">
        <v>4129</v>
      </c>
      <c r="I2634" s="543" t="s">
        <v>4130</v>
      </c>
      <c r="J2634" s="552"/>
      <c r="K2634" s="552"/>
      <c r="L2634" s="551"/>
      <c r="M2634" s="540">
        <f>J2634*L2634</f>
        <v>0</v>
      </c>
    </row>
    <row r="2635" spans="2:13" ht="15.75" outlineLevel="3">
      <c r="B2635" s="529"/>
      <c r="E2635" s="538" t="s">
        <v>4131</v>
      </c>
      <c r="F2635" s="537" t="s">
        <v>4132</v>
      </c>
      <c r="G2635" s="536"/>
      <c r="H2635" s="535" t="s">
        <v>85</v>
      </c>
      <c r="I2635" s="534" t="s">
        <v>85</v>
      </c>
      <c r="J2635" s="533"/>
      <c r="K2635" s="533"/>
      <c r="L2635" s="532" t="str">
        <f>IF(J2635&lt;&gt;0,SUMIF(G:G,E2635,M:M)/J2635,"")</f>
        <v/>
      </c>
      <c r="M2635" s="531">
        <f>IF(J2635="",SUMIF(G:G,E2635,M:M),J2635*L2635)</f>
        <v>0</v>
      </c>
    </row>
    <row r="2636" spans="2:13" ht="15.75" outlineLevel="4">
      <c r="B2636" s="529"/>
      <c r="E2636" s="547"/>
      <c r="F2636" s="546"/>
      <c r="G2636" s="545" t="str">
        <f>E2635</f>
        <v xml:space="preserve">G1050.45 </v>
      </c>
      <c r="H2636" s="544" t="s">
        <v>4133</v>
      </c>
      <c r="I2636" s="543" t="s">
        <v>4134</v>
      </c>
      <c r="J2636" s="552"/>
      <c r="K2636" s="552"/>
      <c r="L2636" s="551"/>
      <c r="M2636" s="540">
        <f>J2636*L2636</f>
        <v>0</v>
      </c>
    </row>
    <row r="2637" spans="2:13" ht="15.75" outlineLevel="4">
      <c r="B2637" s="529"/>
      <c r="E2637" s="547"/>
      <c r="F2637" s="546"/>
      <c r="G2637" s="545" t="str">
        <f>G2636</f>
        <v xml:space="preserve">G1050.45 </v>
      </c>
      <c r="H2637" s="544" t="s">
        <v>4135</v>
      </c>
      <c r="I2637" s="543" t="s">
        <v>4136</v>
      </c>
      <c r="J2637" s="552"/>
      <c r="K2637" s="552"/>
      <c r="L2637" s="551"/>
      <c r="M2637" s="540">
        <f>J2637*L2637</f>
        <v>0</v>
      </c>
    </row>
    <row r="2638" spans="2:13" ht="15.75" outlineLevel="4">
      <c r="B2638" s="529"/>
      <c r="E2638" s="547"/>
      <c r="F2638" s="546"/>
      <c r="G2638" s="545" t="str">
        <f>G2637</f>
        <v xml:space="preserve">G1050.45 </v>
      </c>
      <c r="H2638" s="544" t="s">
        <v>4137</v>
      </c>
      <c r="I2638" s="543" t="s">
        <v>4138</v>
      </c>
      <c r="J2638" s="552"/>
      <c r="K2638" s="552"/>
      <c r="L2638" s="551"/>
      <c r="M2638" s="540">
        <f>J2638*L2638</f>
        <v>0</v>
      </c>
    </row>
    <row r="2639" spans="2:13" ht="15.75" outlineLevel="3">
      <c r="B2639" s="529"/>
      <c r="E2639" s="538" t="s">
        <v>4139</v>
      </c>
      <c r="F2639" s="537" t="s">
        <v>4140</v>
      </c>
      <c r="G2639" s="536"/>
      <c r="H2639" s="535" t="s">
        <v>85</v>
      </c>
      <c r="I2639" s="534" t="s">
        <v>85</v>
      </c>
      <c r="J2639" s="533"/>
      <c r="K2639" s="533"/>
      <c r="L2639" s="532" t="str">
        <f>IF(J2639&lt;&gt;0,SUMIF(G:G,E2639,M:M)/J2639,"")</f>
        <v/>
      </c>
      <c r="M2639" s="531">
        <f>IF(J2639="",SUMIF(G:G,E2639,M:M),J2639*L2639)</f>
        <v>0</v>
      </c>
    </row>
    <row r="2640" spans="2:13" ht="15.75" outlineLevel="4">
      <c r="B2640" s="529"/>
      <c r="E2640" s="547"/>
      <c r="F2640" s="546"/>
      <c r="G2640" s="545" t="str">
        <f>E2639</f>
        <v>G1050.50</v>
      </c>
      <c r="H2640" s="544" t="s">
        <v>4141</v>
      </c>
      <c r="I2640" s="543" t="s">
        <v>4142</v>
      </c>
      <c r="J2640" s="552"/>
      <c r="K2640" s="552"/>
      <c r="L2640" s="551"/>
      <c r="M2640" s="540">
        <f>J2640*L2640</f>
        <v>0</v>
      </c>
    </row>
    <row r="2641" spans="2:13" ht="15.75" outlineLevel="3">
      <c r="B2641" s="529"/>
      <c r="E2641" s="538" t="s">
        <v>4143</v>
      </c>
      <c r="F2641" s="537" t="s">
        <v>4144</v>
      </c>
      <c r="G2641" s="536"/>
      <c r="H2641" s="535" t="s">
        <v>85</v>
      </c>
      <c r="I2641" s="534" t="s">
        <v>85</v>
      </c>
      <c r="J2641" s="533"/>
      <c r="K2641" s="533"/>
      <c r="L2641" s="532" t="str">
        <f>IF(J2641&lt;&gt;0,SUMIF(G:G,E2641,M:M)/J2641,"")</f>
        <v/>
      </c>
      <c r="M2641" s="531">
        <f>IF(J2641="",SUMIF(G:G,E2641,M:M),J2641*L2641)</f>
        <v>0</v>
      </c>
    </row>
    <row r="2642" spans="2:13" ht="15.75" outlineLevel="4">
      <c r="B2642" s="529"/>
      <c r="E2642" s="547"/>
      <c r="F2642" s="546"/>
      <c r="G2642" s="545" t="str">
        <f>E2641</f>
        <v xml:space="preserve">G1050.60 </v>
      </c>
      <c r="H2642" s="544" t="s">
        <v>4145</v>
      </c>
      <c r="I2642" s="543" t="s">
        <v>4146</v>
      </c>
      <c r="J2642" s="552"/>
      <c r="K2642" s="552"/>
      <c r="L2642" s="551"/>
      <c r="M2642" s="540">
        <f>J2642*L2642</f>
        <v>0</v>
      </c>
    </row>
    <row r="2643" spans="2:13" ht="28.5" outlineLevel="4">
      <c r="B2643" s="529"/>
      <c r="E2643" s="547"/>
      <c r="F2643" s="546"/>
      <c r="G2643" s="545" t="str">
        <f>G2642</f>
        <v xml:space="preserve">G1050.60 </v>
      </c>
      <c r="H2643" s="544" t="s">
        <v>4147</v>
      </c>
      <c r="I2643" s="543" t="s">
        <v>4148</v>
      </c>
      <c r="J2643" s="552"/>
      <c r="K2643" s="552"/>
      <c r="L2643" s="551"/>
      <c r="M2643" s="540">
        <f>J2643*L2643</f>
        <v>0</v>
      </c>
    </row>
    <row r="2644" spans="2:13" ht="15.75" outlineLevel="4">
      <c r="B2644" s="529"/>
      <c r="E2644" s="547"/>
      <c r="F2644" s="546"/>
      <c r="G2644" s="545" t="str">
        <f>G2643</f>
        <v xml:space="preserve">G1050.60 </v>
      </c>
      <c r="H2644" s="544" t="s">
        <v>4149</v>
      </c>
      <c r="I2644" s="543" t="s">
        <v>4150</v>
      </c>
      <c r="J2644" s="552"/>
      <c r="K2644" s="552"/>
      <c r="L2644" s="551"/>
      <c r="M2644" s="540">
        <f>J2644*L2644</f>
        <v>0</v>
      </c>
    </row>
    <row r="2645" spans="2:13" ht="15.75" outlineLevel="4">
      <c r="B2645" s="529"/>
      <c r="E2645" s="547"/>
      <c r="F2645" s="546"/>
      <c r="G2645" s="545" t="str">
        <f>G2644</f>
        <v xml:space="preserve">G1050.60 </v>
      </c>
      <c r="H2645" s="544" t="s">
        <v>4151</v>
      </c>
      <c r="I2645" s="543" t="s">
        <v>4152</v>
      </c>
      <c r="J2645" s="552"/>
      <c r="K2645" s="552"/>
      <c r="L2645" s="551"/>
      <c r="M2645" s="540">
        <f>J2645*L2645</f>
        <v>0</v>
      </c>
    </row>
    <row r="2646" spans="2:13" ht="15.75" outlineLevel="4">
      <c r="B2646" s="529"/>
      <c r="E2646" s="547"/>
      <c r="F2646" s="546"/>
      <c r="G2646" s="545" t="str">
        <f>G2645</f>
        <v xml:space="preserve">G1050.60 </v>
      </c>
      <c r="H2646" s="544" t="s">
        <v>4153</v>
      </c>
      <c r="I2646" s="543" t="s">
        <v>4154</v>
      </c>
      <c r="J2646" s="552"/>
      <c r="K2646" s="552"/>
      <c r="L2646" s="551"/>
      <c r="M2646" s="540">
        <f>J2646*L2646</f>
        <v>0</v>
      </c>
    </row>
    <row r="2647" spans="2:13" ht="15.75" outlineLevel="3">
      <c r="B2647" s="529"/>
      <c r="E2647" s="538" t="s">
        <v>4155</v>
      </c>
      <c r="F2647" s="537" t="s">
        <v>4156</v>
      </c>
      <c r="G2647" s="536"/>
      <c r="H2647" s="535" t="s">
        <v>85</v>
      </c>
      <c r="I2647" s="534" t="s">
        <v>85</v>
      </c>
      <c r="J2647" s="533"/>
      <c r="K2647" s="533"/>
      <c r="L2647" s="532" t="str">
        <f>IF(J2647&lt;&gt;0,SUMIF(G:G,E2647,M:M)/J2647,"")</f>
        <v/>
      </c>
      <c r="M2647" s="531">
        <f>IF(J2647="",SUMIF(G:G,E2647,M:M),J2647*L2647)</f>
        <v>0</v>
      </c>
    </row>
    <row r="2648" spans="2:13" ht="15.75" outlineLevel="4">
      <c r="B2648" s="529"/>
      <c r="E2648" s="528"/>
      <c r="F2648" s="527"/>
      <c r="G2648" s="526" t="str">
        <f>E2647</f>
        <v xml:space="preserve">G1050.80 </v>
      </c>
      <c r="H2648" s="530" t="s">
        <v>4157</v>
      </c>
      <c r="I2648" s="524" t="s">
        <v>4158</v>
      </c>
      <c r="J2648" s="571"/>
      <c r="K2648" s="571"/>
      <c r="L2648" s="570"/>
      <c r="M2648" s="521">
        <f>J2648*L2648</f>
        <v>0</v>
      </c>
    </row>
    <row r="2649" spans="2:13" ht="15.75" outlineLevel="4">
      <c r="B2649" s="529"/>
      <c r="E2649" s="528"/>
      <c r="F2649" s="527"/>
      <c r="G2649" s="526" t="str">
        <f>G2648</f>
        <v xml:space="preserve">G1050.80 </v>
      </c>
      <c r="H2649" s="530" t="s">
        <v>4159</v>
      </c>
      <c r="I2649" s="524" t="s">
        <v>4160</v>
      </c>
      <c r="J2649" s="571"/>
      <c r="K2649" s="571"/>
      <c r="L2649" s="570"/>
      <c r="M2649" s="521">
        <f>J2649*L2649</f>
        <v>0</v>
      </c>
    </row>
    <row r="2650" spans="2:13" ht="15.75" outlineLevel="4">
      <c r="B2650" s="529"/>
      <c r="E2650" s="528"/>
      <c r="F2650" s="527"/>
      <c r="G2650" s="526" t="str">
        <f>G2649</f>
        <v xml:space="preserve">G1050.80 </v>
      </c>
      <c r="H2650" s="530" t="s">
        <v>4161</v>
      </c>
      <c r="I2650" s="524" t="s">
        <v>4162</v>
      </c>
      <c r="J2650" s="571"/>
      <c r="K2650" s="571"/>
      <c r="L2650" s="570"/>
      <c r="M2650" s="521">
        <f>J2650*L2650</f>
        <v>0</v>
      </c>
    </row>
    <row r="2651" spans="2:13" s="553" customFormat="1" ht="17.25" customHeight="1" outlineLevel="2">
      <c r="B2651" s="561"/>
      <c r="C2651" s="560"/>
      <c r="D2651" s="560" t="s">
        <v>4163</v>
      </c>
      <c r="E2651" s="560" t="s">
        <v>4164</v>
      </c>
      <c r="F2651" s="560"/>
      <c r="G2651" s="559"/>
      <c r="H2651" s="558" t="s">
        <v>85</v>
      </c>
      <c r="I2651" s="557" t="s">
        <v>4165</v>
      </c>
      <c r="J2651" s="556"/>
      <c r="K2651" s="556"/>
      <c r="L2651" s="555" t="str">
        <f>IF(J2651&lt;&gt;0,SUMIF(E:E,"G1070*",M:M)/J2651,"")</f>
        <v/>
      </c>
      <c r="M2651" s="554">
        <f>IF(J2651="",SUMIF(E:E,"G1070*",M:M),L2651*J2651)</f>
        <v>0</v>
      </c>
    </row>
    <row r="2652" spans="2:13" ht="15.75" outlineLevel="3">
      <c r="B2652" s="529"/>
      <c r="E2652" s="538" t="s">
        <v>4166</v>
      </c>
      <c r="F2652" s="537" t="s">
        <v>4167</v>
      </c>
      <c r="G2652" s="536"/>
      <c r="H2652" s="535" t="s">
        <v>85</v>
      </c>
      <c r="I2652" s="534" t="s">
        <v>85</v>
      </c>
      <c r="J2652" s="533"/>
      <c r="K2652" s="533"/>
      <c r="L2652" s="532" t="str">
        <f>IF(J2652&lt;&gt;0,SUMIF(G:G,E2652,M:M)/J2652,"")</f>
        <v/>
      </c>
      <c r="M2652" s="531">
        <f>IF(J2652="",SUMIF(G:G,E2652,M:M),J2652*L2652)</f>
        <v>0</v>
      </c>
    </row>
    <row r="2653" spans="2:13" ht="15.75" outlineLevel="4">
      <c r="B2653" s="529"/>
      <c r="E2653" s="547"/>
      <c r="F2653" s="546"/>
      <c r="G2653" s="545" t="str">
        <f>E2652</f>
        <v xml:space="preserve">G1070.10 </v>
      </c>
      <c r="H2653" s="544" t="s">
        <v>4168</v>
      </c>
      <c r="I2653" s="543" t="s">
        <v>4169</v>
      </c>
      <c r="J2653" s="552"/>
      <c r="K2653" s="552"/>
      <c r="L2653" s="551"/>
      <c r="M2653" s="540">
        <f>J2653*L2653</f>
        <v>0</v>
      </c>
    </row>
    <row r="2654" spans="2:13" ht="15.75" outlineLevel="4">
      <c r="B2654" s="529"/>
      <c r="E2654" s="547"/>
      <c r="F2654" s="546"/>
      <c r="G2654" s="545" t="str">
        <f>G2653</f>
        <v xml:space="preserve">G1070.10 </v>
      </c>
      <c r="H2654" s="544" t="s">
        <v>4170</v>
      </c>
      <c r="I2654" s="543" t="s">
        <v>4171</v>
      </c>
      <c r="J2654" s="552"/>
      <c r="K2654" s="552"/>
      <c r="L2654" s="551"/>
      <c r="M2654" s="540">
        <f>J2654*L2654</f>
        <v>0</v>
      </c>
    </row>
    <row r="2655" spans="2:13" ht="15.75" outlineLevel="4">
      <c r="B2655" s="529"/>
      <c r="E2655" s="547"/>
      <c r="F2655" s="546"/>
      <c r="G2655" s="545" t="str">
        <f>G2654</f>
        <v xml:space="preserve">G1070.10 </v>
      </c>
      <c r="H2655" s="544" t="s">
        <v>4172</v>
      </c>
      <c r="I2655" s="543" t="s">
        <v>4173</v>
      </c>
      <c r="J2655" s="552"/>
      <c r="K2655" s="552"/>
      <c r="L2655" s="551"/>
      <c r="M2655" s="540">
        <f>J2655*L2655</f>
        <v>0</v>
      </c>
    </row>
    <row r="2656" spans="2:13" ht="15.75" outlineLevel="4">
      <c r="B2656" s="529"/>
      <c r="E2656" s="547"/>
      <c r="F2656" s="546"/>
      <c r="G2656" s="545" t="str">
        <f>G2655</f>
        <v xml:space="preserve">G1070.10 </v>
      </c>
      <c r="H2656" s="544" t="s">
        <v>4174</v>
      </c>
      <c r="I2656" s="543" t="s">
        <v>4175</v>
      </c>
      <c r="J2656" s="552"/>
      <c r="K2656" s="552"/>
      <c r="L2656" s="551"/>
      <c r="M2656" s="540">
        <f>J2656*L2656</f>
        <v>0</v>
      </c>
    </row>
    <row r="2657" spans="2:13" ht="15.75" outlineLevel="3">
      <c r="B2657" s="529"/>
      <c r="E2657" s="538" t="s">
        <v>4176</v>
      </c>
      <c r="F2657" s="537" t="s">
        <v>4177</v>
      </c>
      <c r="G2657" s="536"/>
      <c r="H2657" s="535" t="s">
        <v>85</v>
      </c>
      <c r="I2657" s="534" t="s">
        <v>85</v>
      </c>
      <c r="J2657" s="533"/>
      <c r="K2657" s="533"/>
      <c r="L2657" s="532" t="str">
        <f>IF(J2657&lt;&gt;0,SUMIF(G:G,E2657,M:M)/J2657,"")</f>
        <v/>
      </c>
      <c r="M2657" s="531">
        <f>IF(J2657="",SUMIF(G:G,E2657,M:M),J2657*L2657)</f>
        <v>0</v>
      </c>
    </row>
    <row r="2658" spans="2:13" ht="15.75" outlineLevel="4">
      <c r="B2658" s="529"/>
      <c r="E2658" s="547"/>
      <c r="F2658" s="546"/>
      <c r="G2658" s="545" t="str">
        <f>E2657</f>
        <v xml:space="preserve">G1070.20 </v>
      </c>
      <c r="H2658" s="544" t="s">
        <v>4178</v>
      </c>
      <c r="I2658" s="543" t="s">
        <v>4179</v>
      </c>
      <c r="J2658" s="552"/>
      <c r="K2658" s="552"/>
      <c r="L2658" s="551"/>
      <c r="M2658" s="540">
        <f t="shared" ref="M2658:M2666" si="251">J2658*L2658</f>
        <v>0</v>
      </c>
    </row>
    <row r="2659" spans="2:13" ht="15.75" outlineLevel="4">
      <c r="B2659" s="529"/>
      <c r="E2659" s="547"/>
      <c r="F2659" s="546"/>
      <c r="G2659" s="545" t="str">
        <f t="shared" ref="G2659:G2666" si="252">G2658</f>
        <v xml:space="preserve">G1070.20 </v>
      </c>
      <c r="H2659" s="544" t="s">
        <v>4180</v>
      </c>
      <c r="I2659" s="543" t="s">
        <v>217</v>
      </c>
      <c r="J2659" s="552"/>
      <c r="K2659" s="552"/>
      <c r="L2659" s="551"/>
      <c r="M2659" s="540">
        <f t="shared" si="251"/>
        <v>0</v>
      </c>
    </row>
    <row r="2660" spans="2:13" ht="15.75" outlineLevel="4">
      <c r="B2660" s="529"/>
      <c r="E2660" s="547"/>
      <c r="F2660" s="546"/>
      <c r="G2660" s="545" t="str">
        <f t="shared" si="252"/>
        <v xml:space="preserve">G1070.20 </v>
      </c>
      <c r="H2660" s="550" t="s">
        <v>4181</v>
      </c>
      <c r="I2660" s="543" t="s">
        <v>4182</v>
      </c>
      <c r="J2660" s="552"/>
      <c r="K2660" s="552"/>
      <c r="L2660" s="551"/>
      <c r="M2660" s="540">
        <f t="shared" si="251"/>
        <v>0</v>
      </c>
    </row>
    <row r="2661" spans="2:13" ht="15.75" outlineLevel="4">
      <c r="B2661" s="529"/>
      <c r="E2661" s="547"/>
      <c r="F2661" s="546"/>
      <c r="G2661" s="545" t="str">
        <f t="shared" si="252"/>
        <v xml:space="preserve">G1070.20 </v>
      </c>
      <c r="H2661" s="544" t="s">
        <v>4183</v>
      </c>
      <c r="I2661" s="543" t="s">
        <v>188</v>
      </c>
      <c r="J2661" s="552"/>
      <c r="K2661" s="552"/>
      <c r="L2661" s="551"/>
      <c r="M2661" s="540">
        <f t="shared" si="251"/>
        <v>0</v>
      </c>
    </row>
    <row r="2662" spans="2:13" ht="15.75" outlineLevel="4">
      <c r="B2662" s="529"/>
      <c r="E2662" s="547"/>
      <c r="F2662" s="546"/>
      <c r="G2662" s="545" t="str">
        <f t="shared" si="252"/>
        <v xml:space="preserve">G1070.20 </v>
      </c>
      <c r="H2662" s="544" t="s">
        <v>4184</v>
      </c>
      <c r="I2662" s="543" t="s">
        <v>4185</v>
      </c>
      <c r="J2662" s="552"/>
      <c r="K2662" s="552"/>
      <c r="L2662" s="551"/>
      <c r="M2662" s="540">
        <f t="shared" si="251"/>
        <v>0</v>
      </c>
    </row>
    <row r="2663" spans="2:13" ht="15.75" outlineLevel="4">
      <c r="B2663" s="529"/>
      <c r="E2663" s="547"/>
      <c r="F2663" s="546"/>
      <c r="G2663" s="545" t="str">
        <f t="shared" si="252"/>
        <v xml:space="preserve">G1070.20 </v>
      </c>
      <c r="H2663" s="544" t="s">
        <v>222</v>
      </c>
      <c r="I2663" s="543" t="s">
        <v>4186</v>
      </c>
      <c r="J2663" s="552"/>
      <c r="K2663" s="552"/>
      <c r="L2663" s="551"/>
      <c r="M2663" s="540">
        <f t="shared" si="251"/>
        <v>0</v>
      </c>
    </row>
    <row r="2664" spans="2:13" ht="15.75" outlineLevel="4">
      <c r="B2664" s="529"/>
      <c r="E2664" s="547"/>
      <c r="F2664" s="546"/>
      <c r="G2664" s="545" t="str">
        <f t="shared" si="252"/>
        <v xml:space="preserve">G1070.20 </v>
      </c>
      <c r="H2664" s="544" t="s">
        <v>4187</v>
      </c>
      <c r="I2664" s="543" t="s">
        <v>4188</v>
      </c>
      <c r="J2664" s="552"/>
      <c r="K2664" s="552"/>
      <c r="L2664" s="551"/>
      <c r="M2664" s="540">
        <f t="shared" si="251"/>
        <v>0</v>
      </c>
    </row>
    <row r="2665" spans="2:13" ht="15.75" outlineLevel="4">
      <c r="B2665" s="529"/>
      <c r="E2665" s="547"/>
      <c r="F2665" s="546"/>
      <c r="G2665" s="545" t="str">
        <f t="shared" si="252"/>
        <v xml:space="preserve">G1070.20 </v>
      </c>
      <c r="H2665" s="544" t="s">
        <v>4189</v>
      </c>
      <c r="I2665" s="543" t="s">
        <v>4190</v>
      </c>
      <c r="J2665" s="552"/>
      <c r="K2665" s="552"/>
      <c r="L2665" s="551"/>
      <c r="M2665" s="540">
        <f t="shared" si="251"/>
        <v>0</v>
      </c>
    </row>
    <row r="2666" spans="2:13" ht="15.75" outlineLevel="4">
      <c r="B2666" s="529"/>
      <c r="E2666" s="547"/>
      <c r="F2666" s="546"/>
      <c r="G2666" s="545" t="str">
        <f t="shared" si="252"/>
        <v xml:space="preserve">G1070.20 </v>
      </c>
      <c r="H2666" s="544" t="s">
        <v>4191</v>
      </c>
      <c r="I2666" s="543" t="s">
        <v>4192</v>
      </c>
      <c r="J2666" s="552"/>
      <c r="K2666" s="552"/>
      <c r="L2666" s="551"/>
      <c r="M2666" s="540">
        <f t="shared" si="251"/>
        <v>0</v>
      </c>
    </row>
    <row r="2667" spans="2:13" ht="15.75" outlineLevel="3">
      <c r="B2667" s="529"/>
      <c r="E2667" s="538" t="s">
        <v>4193</v>
      </c>
      <c r="F2667" s="537" t="s">
        <v>4194</v>
      </c>
      <c r="G2667" s="536"/>
      <c r="H2667" s="535" t="s">
        <v>85</v>
      </c>
      <c r="I2667" s="534" t="s">
        <v>85</v>
      </c>
      <c r="J2667" s="533"/>
      <c r="K2667" s="533"/>
      <c r="L2667" s="532" t="str">
        <f>IF(J2667&lt;&gt;0,SUMIF(G:G,E2667,M:M)/J2667,"")</f>
        <v/>
      </c>
      <c r="M2667" s="531">
        <f>IF(J2667="",SUMIF(G:G,E2667,M:M),J2667*L2667)</f>
        <v>0</v>
      </c>
    </row>
    <row r="2668" spans="2:13" ht="15.75" outlineLevel="4">
      <c r="B2668" s="529"/>
      <c r="E2668" s="547"/>
      <c r="F2668" s="546"/>
      <c r="G2668" s="545" t="str">
        <f>E2667</f>
        <v xml:space="preserve">G1070.30 </v>
      </c>
      <c r="H2668" s="544" t="s">
        <v>4195</v>
      </c>
      <c r="I2668" s="543" t="s">
        <v>4196</v>
      </c>
      <c r="J2668" s="552"/>
      <c r="K2668" s="552"/>
      <c r="L2668" s="551"/>
      <c r="M2668" s="540">
        <f>J2668*L2668</f>
        <v>0</v>
      </c>
    </row>
    <row r="2669" spans="2:13" ht="15.75" outlineLevel="4">
      <c r="B2669" s="529"/>
      <c r="E2669" s="547"/>
      <c r="F2669" s="546"/>
      <c r="G2669" s="545" t="str">
        <f>G2668</f>
        <v xml:space="preserve">G1070.30 </v>
      </c>
      <c r="H2669" s="544" t="s">
        <v>4197</v>
      </c>
      <c r="I2669" s="543" t="s">
        <v>4198</v>
      </c>
      <c r="J2669" s="552"/>
      <c r="K2669" s="552"/>
      <c r="L2669" s="551"/>
      <c r="M2669" s="540">
        <f>J2669*L2669</f>
        <v>0</v>
      </c>
    </row>
    <row r="2670" spans="2:13" ht="15.75" outlineLevel="4">
      <c r="B2670" s="529"/>
      <c r="E2670" s="547"/>
      <c r="F2670" s="546"/>
      <c r="G2670" s="545" t="str">
        <f>G2669</f>
        <v xml:space="preserve">G1070.30 </v>
      </c>
      <c r="H2670" s="544" t="s">
        <v>4199</v>
      </c>
      <c r="I2670" s="543" t="s">
        <v>4200</v>
      </c>
      <c r="J2670" s="552"/>
      <c r="K2670" s="552"/>
      <c r="L2670" s="551"/>
      <c r="M2670" s="540">
        <f>J2670*L2670</f>
        <v>0</v>
      </c>
    </row>
    <row r="2671" spans="2:13" ht="15.75" outlineLevel="3">
      <c r="B2671" s="529"/>
      <c r="E2671" s="538" t="s">
        <v>4201</v>
      </c>
      <c r="F2671" s="537" t="s">
        <v>4202</v>
      </c>
      <c r="G2671" s="536"/>
      <c r="H2671" s="535" t="s">
        <v>85</v>
      </c>
      <c r="I2671" s="534" t="s">
        <v>85</v>
      </c>
      <c r="J2671" s="533"/>
      <c r="K2671" s="533"/>
      <c r="L2671" s="532" t="str">
        <f>IF(J2671&lt;&gt;0,SUMIF(G:G,E2671,M:M)/J2671,"")</f>
        <v/>
      </c>
      <c r="M2671" s="531">
        <f>IF(J2671="",SUMIF(G:G,E2671,M:M),J2671*L2671)</f>
        <v>0</v>
      </c>
    </row>
    <row r="2672" spans="2:13" ht="15.75" outlineLevel="4">
      <c r="B2672" s="529"/>
      <c r="E2672" s="547"/>
      <c r="F2672" s="546"/>
      <c r="G2672" s="545" t="str">
        <f>E2671</f>
        <v xml:space="preserve">G1070.35 </v>
      </c>
      <c r="H2672" s="544" t="s">
        <v>4203</v>
      </c>
      <c r="I2672" s="543" t="s">
        <v>4204</v>
      </c>
      <c r="J2672" s="552"/>
      <c r="K2672" s="552"/>
      <c r="L2672" s="551"/>
      <c r="M2672" s="540">
        <f>J2672*L2672</f>
        <v>0</v>
      </c>
    </row>
    <row r="2673" spans="2:13" ht="15.75" outlineLevel="3">
      <c r="B2673" s="529"/>
      <c r="E2673" s="538" t="s">
        <v>4205</v>
      </c>
      <c r="F2673" s="537" t="s">
        <v>4206</v>
      </c>
      <c r="G2673" s="536"/>
      <c r="H2673" s="535" t="s">
        <v>85</v>
      </c>
      <c r="I2673" s="534" t="s">
        <v>85</v>
      </c>
      <c r="J2673" s="533"/>
      <c r="K2673" s="533"/>
      <c r="L2673" s="532" t="str">
        <f>IF(J2673&lt;&gt;0,SUMIF(G:G,E2673,M:M)/J2673,"")</f>
        <v/>
      </c>
      <c r="M2673" s="531">
        <f>IF(J2673="",SUMIF(G:G,E2673,M:M),J2673*L2673)</f>
        <v>0</v>
      </c>
    </row>
    <row r="2674" spans="2:13" ht="15.75" outlineLevel="4">
      <c r="B2674" s="529"/>
      <c r="E2674" s="547"/>
      <c r="F2674" s="546"/>
      <c r="G2674" s="545" t="str">
        <f>E2673</f>
        <v xml:space="preserve">G1070.40 </v>
      </c>
      <c r="H2674" s="544" t="s">
        <v>4207</v>
      </c>
      <c r="I2674" s="543" t="s">
        <v>4208</v>
      </c>
      <c r="J2674" s="552"/>
      <c r="K2674" s="552"/>
      <c r="L2674" s="551"/>
      <c r="M2674" s="540">
        <f t="shared" ref="M2674:M2680" si="253">J2674*L2674</f>
        <v>0</v>
      </c>
    </row>
    <row r="2675" spans="2:13" ht="15.75" outlineLevel="4">
      <c r="B2675" s="529"/>
      <c r="E2675" s="547"/>
      <c r="F2675" s="546"/>
      <c r="G2675" s="545" t="str">
        <f t="shared" ref="G2675:G2680" si="254">G2674</f>
        <v xml:space="preserve">G1070.40 </v>
      </c>
      <c r="H2675" s="544" t="s">
        <v>4209</v>
      </c>
      <c r="I2675" s="543" t="s">
        <v>4210</v>
      </c>
      <c r="J2675" s="552"/>
      <c r="K2675" s="552"/>
      <c r="L2675" s="551"/>
      <c r="M2675" s="540">
        <f t="shared" si="253"/>
        <v>0</v>
      </c>
    </row>
    <row r="2676" spans="2:13" ht="15.75" outlineLevel="4">
      <c r="B2676" s="529"/>
      <c r="E2676" s="547"/>
      <c r="F2676" s="546"/>
      <c r="G2676" s="545" t="str">
        <f t="shared" si="254"/>
        <v xml:space="preserve">G1070.40 </v>
      </c>
      <c r="H2676" s="544" t="s">
        <v>4211</v>
      </c>
      <c r="I2676" s="543" t="s">
        <v>217</v>
      </c>
      <c r="J2676" s="552"/>
      <c r="K2676" s="552"/>
      <c r="L2676" s="551"/>
      <c r="M2676" s="540">
        <f t="shared" si="253"/>
        <v>0</v>
      </c>
    </row>
    <row r="2677" spans="2:13" ht="15.75" outlineLevel="4">
      <c r="B2677" s="529"/>
      <c r="E2677" s="547"/>
      <c r="F2677" s="546"/>
      <c r="G2677" s="545" t="str">
        <f t="shared" si="254"/>
        <v xml:space="preserve">G1070.40 </v>
      </c>
      <c r="H2677" s="544" t="s">
        <v>4212</v>
      </c>
      <c r="I2677" s="543" t="s">
        <v>4213</v>
      </c>
      <c r="J2677" s="552"/>
      <c r="K2677" s="552"/>
      <c r="L2677" s="551"/>
      <c r="M2677" s="540">
        <f t="shared" si="253"/>
        <v>0</v>
      </c>
    </row>
    <row r="2678" spans="2:13" ht="15.75" outlineLevel="4">
      <c r="B2678" s="529"/>
      <c r="E2678" s="547"/>
      <c r="F2678" s="546"/>
      <c r="G2678" s="545" t="str">
        <f t="shared" si="254"/>
        <v xml:space="preserve">G1070.40 </v>
      </c>
      <c r="H2678" s="544" t="s">
        <v>4214</v>
      </c>
      <c r="I2678" s="543" t="s">
        <v>4215</v>
      </c>
      <c r="J2678" s="552"/>
      <c r="K2678" s="552"/>
      <c r="L2678" s="551"/>
      <c r="M2678" s="540">
        <f t="shared" si="253"/>
        <v>0</v>
      </c>
    </row>
    <row r="2679" spans="2:13" ht="15.75" outlineLevel="4">
      <c r="B2679" s="529"/>
      <c r="E2679" s="547"/>
      <c r="F2679" s="546"/>
      <c r="G2679" s="545" t="str">
        <f t="shared" si="254"/>
        <v xml:space="preserve">G1070.40 </v>
      </c>
      <c r="H2679" s="544" t="s">
        <v>4216</v>
      </c>
      <c r="I2679" s="543" t="s">
        <v>4217</v>
      </c>
      <c r="J2679" s="552"/>
      <c r="K2679" s="552"/>
      <c r="L2679" s="551"/>
      <c r="M2679" s="540">
        <f t="shared" si="253"/>
        <v>0</v>
      </c>
    </row>
    <row r="2680" spans="2:13" ht="15.75" outlineLevel="4">
      <c r="B2680" s="529"/>
      <c r="E2680" s="547"/>
      <c r="F2680" s="546"/>
      <c r="G2680" s="545" t="str">
        <f t="shared" si="254"/>
        <v xml:space="preserve">G1070.40 </v>
      </c>
      <c r="H2680" s="544" t="s">
        <v>4218</v>
      </c>
      <c r="I2680" s="543" t="s">
        <v>4219</v>
      </c>
      <c r="J2680" s="552"/>
      <c r="K2680" s="552"/>
      <c r="L2680" s="551"/>
      <c r="M2680" s="540">
        <f t="shared" si="253"/>
        <v>0</v>
      </c>
    </row>
    <row r="2681" spans="2:13" ht="15.75" outlineLevel="3">
      <c r="B2681" s="529"/>
      <c r="E2681" s="538" t="s">
        <v>4220</v>
      </c>
      <c r="F2681" s="537" t="s">
        <v>4221</v>
      </c>
      <c r="G2681" s="536"/>
      <c r="H2681" s="535" t="s">
        <v>85</v>
      </c>
      <c r="I2681" s="534" t="s">
        <v>85</v>
      </c>
      <c r="J2681" s="533"/>
      <c r="K2681" s="533"/>
      <c r="L2681" s="532" t="str">
        <f>IF(J2681&lt;&gt;0,SUMIF(G:G,E2681,M:M)/J2681,"")</f>
        <v/>
      </c>
      <c r="M2681" s="531">
        <f>IF(J2681="",SUMIF(G:G,E2681,M:M),J2681*L2681)</f>
        <v>0</v>
      </c>
    </row>
    <row r="2682" spans="2:13" ht="15.75" outlineLevel="4">
      <c r="B2682" s="529"/>
      <c r="E2682" s="547"/>
      <c r="F2682" s="546"/>
      <c r="G2682" s="545" t="str">
        <f>E2681</f>
        <v xml:space="preserve">G1070.45 </v>
      </c>
      <c r="H2682" s="544" t="s">
        <v>4222</v>
      </c>
      <c r="I2682" s="543" t="s">
        <v>4223</v>
      </c>
      <c r="J2682" s="552"/>
      <c r="K2682" s="552"/>
      <c r="L2682" s="551"/>
      <c r="M2682" s="540">
        <f t="shared" ref="M2682:M2687" si="255">J2682*L2682</f>
        <v>0</v>
      </c>
    </row>
    <row r="2683" spans="2:13" ht="15.75" outlineLevel="4">
      <c r="B2683" s="529"/>
      <c r="E2683" s="547"/>
      <c r="F2683" s="546"/>
      <c r="G2683" s="545" t="str">
        <f>G2682</f>
        <v xml:space="preserve">G1070.45 </v>
      </c>
      <c r="H2683" s="544" t="s">
        <v>4224</v>
      </c>
      <c r="I2683" s="543" t="s">
        <v>4225</v>
      </c>
      <c r="J2683" s="552"/>
      <c r="K2683" s="552"/>
      <c r="L2683" s="551"/>
      <c r="M2683" s="540">
        <f t="shared" si="255"/>
        <v>0</v>
      </c>
    </row>
    <row r="2684" spans="2:13" ht="15.75" outlineLevel="4">
      <c r="B2684" s="529"/>
      <c r="E2684" s="547"/>
      <c r="F2684" s="546"/>
      <c r="G2684" s="545" t="str">
        <f>G2683</f>
        <v xml:space="preserve">G1070.45 </v>
      </c>
      <c r="H2684" s="544" t="s">
        <v>4226</v>
      </c>
      <c r="I2684" s="543" t="s">
        <v>4227</v>
      </c>
      <c r="J2684" s="552"/>
      <c r="K2684" s="552"/>
      <c r="L2684" s="551"/>
      <c r="M2684" s="540">
        <f t="shared" si="255"/>
        <v>0</v>
      </c>
    </row>
    <row r="2685" spans="2:13" ht="15.75" outlineLevel="4">
      <c r="B2685" s="529"/>
      <c r="E2685" s="547"/>
      <c r="F2685" s="546"/>
      <c r="G2685" s="545" t="str">
        <f>G2684</f>
        <v xml:space="preserve">G1070.45 </v>
      </c>
      <c r="H2685" s="544" t="s">
        <v>4228</v>
      </c>
      <c r="I2685" s="543" t="s">
        <v>4229</v>
      </c>
      <c r="J2685" s="552"/>
      <c r="K2685" s="552"/>
      <c r="L2685" s="551"/>
      <c r="M2685" s="540">
        <f t="shared" si="255"/>
        <v>0</v>
      </c>
    </row>
    <row r="2686" spans="2:13" ht="15.75" outlineLevel="4">
      <c r="B2686" s="529"/>
      <c r="E2686" s="547"/>
      <c r="F2686" s="546"/>
      <c r="G2686" s="545" t="str">
        <f>G2685</f>
        <v xml:space="preserve">G1070.45 </v>
      </c>
      <c r="H2686" s="544" t="s">
        <v>4230</v>
      </c>
      <c r="I2686" s="543" t="s">
        <v>4231</v>
      </c>
      <c r="J2686" s="552"/>
      <c r="K2686" s="552"/>
      <c r="L2686" s="551"/>
      <c r="M2686" s="540">
        <f t="shared" si="255"/>
        <v>0</v>
      </c>
    </row>
    <row r="2687" spans="2:13" ht="15.75" outlineLevel="4">
      <c r="B2687" s="529"/>
      <c r="E2687" s="547"/>
      <c r="F2687" s="546"/>
      <c r="G2687" s="545" t="str">
        <f>G2686</f>
        <v xml:space="preserve">G1070.45 </v>
      </c>
      <c r="H2687" s="544" t="s">
        <v>4232</v>
      </c>
      <c r="I2687" s="543" t="s">
        <v>4233</v>
      </c>
      <c r="J2687" s="552"/>
      <c r="K2687" s="552"/>
      <c r="L2687" s="551"/>
      <c r="M2687" s="540">
        <f t="shared" si="255"/>
        <v>0</v>
      </c>
    </row>
    <row r="2688" spans="2:13" ht="15.75" outlineLevel="3">
      <c r="B2688" s="529"/>
      <c r="E2688" s="538" t="s">
        <v>4234</v>
      </c>
      <c r="F2688" s="537" t="s">
        <v>4235</v>
      </c>
      <c r="G2688" s="536"/>
      <c r="H2688" s="535" t="s">
        <v>85</v>
      </c>
      <c r="I2688" s="534" t="s">
        <v>85</v>
      </c>
      <c r="J2688" s="533"/>
      <c r="K2688" s="533"/>
      <c r="L2688" s="532" t="str">
        <f>IF(J2688&lt;&gt;0,SUMIF(G:G,E2688,M:M)/J2688,"")</f>
        <v/>
      </c>
      <c r="M2688" s="531">
        <f>IF(J2688="",SUMIF(G:G,E2688,M:M),J2688*L2688)</f>
        <v>0</v>
      </c>
    </row>
    <row r="2689" spans="2:13" ht="15.75" outlineLevel="4">
      <c r="B2689" s="529"/>
      <c r="E2689" s="547"/>
      <c r="F2689" s="546"/>
      <c r="G2689" s="545" t="str">
        <f>E2688</f>
        <v xml:space="preserve">G1070.50 </v>
      </c>
      <c r="H2689" s="544" t="s">
        <v>4236</v>
      </c>
      <c r="I2689" s="543" t="s">
        <v>4237</v>
      </c>
      <c r="J2689" s="552"/>
      <c r="K2689" s="552"/>
      <c r="L2689" s="551"/>
      <c r="M2689" s="540">
        <f>J2689*L2689</f>
        <v>0</v>
      </c>
    </row>
    <row r="2690" spans="2:13" ht="15.75" outlineLevel="4">
      <c r="B2690" s="529"/>
      <c r="E2690" s="547"/>
      <c r="F2690" s="546"/>
      <c r="G2690" s="545" t="str">
        <f>G2689</f>
        <v xml:space="preserve">G1070.50 </v>
      </c>
      <c r="H2690" s="544" t="s">
        <v>4238</v>
      </c>
      <c r="I2690" s="543" t="s">
        <v>4239</v>
      </c>
      <c r="J2690" s="552"/>
      <c r="K2690" s="552"/>
      <c r="L2690" s="551"/>
      <c r="M2690" s="540">
        <f>J2690*L2690</f>
        <v>0</v>
      </c>
    </row>
    <row r="2691" spans="2:13" ht="15.75" outlineLevel="4">
      <c r="B2691" s="529"/>
      <c r="E2691" s="547"/>
      <c r="F2691" s="546"/>
      <c r="G2691" s="545" t="str">
        <f>G2690</f>
        <v xml:space="preserve">G1070.50 </v>
      </c>
      <c r="H2691" s="544" t="s">
        <v>4240</v>
      </c>
      <c r="I2691" s="543" t="s">
        <v>4241</v>
      </c>
      <c r="J2691" s="552"/>
      <c r="K2691" s="552"/>
      <c r="L2691" s="551"/>
      <c r="M2691" s="540">
        <f>J2691*L2691</f>
        <v>0</v>
      </c>
    </row>
    <row r="2692" spans="2:13" ht="15.75" outlineLevel="3">
      <c r="B2692" s="529"/>
      <c r="E2692" s="538" t="s">
        <v>4242</v>
      </c>
      <c r="F2692" s="537" t="s">
        <v>4243</v>
      </c>
      <c r="G2692" s="536"/>
      <c r="H2692" s="535" t="s">
        <v>85</v>
      </c>
      <c r="I2692" s="534" t="s">
        <v>85</v>
      </c>
      <c r="J2692" s="533"/>
      <c r="K2692" s="533"/>
      <c r="L2692" s="532" t="str">
        <f>IF(J2692&lt;&gt;0,SUMIF(G:G,E2692,M:M)/J2692,"")</f>
        <v/>
      </c>
      <c r="M2692" s="531">
        <f>IF(J2692="",SUMIF(G:G,E2692,M:M),J2692*L2692)</f>
        <v>0</v>
      </c>
    </row>
    <row r="2693" spans="2:13" ht="15.75" outlineLevel="4">
      <c r="B2693" s="529"/>
      <c r="E2693" s="547"/>
      <c r="F2693" s="546"/>
      <c r="G2693" s="545" t="str">
        <f>E2692</f>
        <v xml:space="preserve">G1070.55 </v>
      </c>
      <c r="H2693" s="544" t="s">
        <v>4244</v>
      </c>
      <c r="I2693" s="543" t="s">
        <v>4245</v>
      </c>
      <c r="J2693" s="552"/>
      <c r="K2693" s="552"/>
      <c r="L2693" s="551"/>
      <c r="M2693" s="540">
        <f>J2693*L2693</f>
        <v>0</v>
      </c>
    </row>
    <row r="2694" spans="2:13" ht="15.75" outlineLevel="4">
      <c r="B2694" s="529"/>
      <c r="E2694" s="547"/>
      <c r="F2694" s="546"/>
      <c r="G2694" s="545" t="str">
        <f>G2693</f>
        <v xml:space="preserve">G1070.55 </v>
      </c>
      <c r="H2694" s="544" t="s">
        <v>4246</v>
      </c>
      <c r="I2694" s="543" t="s">
        <v>4247</v>
      </c>
      <c r="J2694" s="552"/>
      <c r="K2694" s="552"/>
      <c r="L2694" s="551"/>
      <c r="M2694" s="540">
        <f>J2694*L2694</f>
        <v>0</v>
      </c>
    </row>
    <row r="2695" spans="2:13" ht="15.75" outlineLevel="4">
      <c r="B2695" s="529"/>
      <c r="E2695" s="547"/>
      <c r="F2695" s="546"/>
      <c r="G2695" s="545" t="str">
        <f>G2694</f>
        <v xml:space="preserve">G1070.55 </v>
      </c>
      <c r="H2695" s="544" t="s">
        <v>4248</v>
      </c>
      <c r="I2695" s="543" t="s">
        <v>4249</v>
      </c>
      <c r="J2695" s="552"/>
      <c r="K2695" s="552"/>
      <c r="L2695" s="551"/>
      <c r="M2695" s="540">
        <f>J2695*L2695</f>
        <v>0</v>
      </c>
    </row>
    <row r="2696" spans="2:13" ht="15.75" outlineLevel="4">
      <c r="B2696" s="529"/>
      <c r="E2696" s="547"/>
      <c r="F2696" s="546"/>
      <c r="G2696" s="545" t="str">
        <f>G2695</f>
        <v xml:space="preserve">G1070.55 </v>
      </c>
      <c r="H2696" s="544" t="s">
        <v>4250</v>
      </c>
      <c r="I2696" s="543" t="s">
        <v>4251</v>
      </c>
      <c r="J2696" s="552"/>
      <c r="K2696" s="552"/>
      <c r="L2696" s="551"/>
      <c r="M2696" s="540">
        <f>J2696*L2696</f>
        <v>0</v>
      </c>
    </row>
    <row r="2697" spans="2:13" ht="15.75" outlineLevel="3">
      <c r="B2697" s="529"/>
      <c r="E2697" s="538" t="s">
        <v>4252</v>
      </c>
      <c r="F2697" s="537" t="s">
        <v>4253</v>
      </c>
      <c r="G2697" s="536"/>
      <c r="H2697" s="535" t="s">
        <v>85</v>
      </c>
      <c r="I2697" s="534" t="s">
        <v>85</v>
      </c>
      <c r="J2697" s="533"/>
      <c r="K2697" s="533"/>
      <c r="L2697" s="532" t="str">
        <f>IF(J2697&lt;&gt;0,SUMIF(G:G,E2697,M:M)/J2697,"")</f>
        <v/>
      </c>
      <c r="M2697" s="531">
        <f>IF(J2697="",SUMIF(G:G,E2697,M:M),J2697*L2697)</f>
        <v>0</v>
      </c>
    </row>
    <row r="2698" spans="2:13" ht="15.75" outlineLevel="4">
      <c r="B2698" s="529"/>
      <c r="E2698" s="547"/>
      <c r="F2698" s="546"/>
      <c r="G2698" s="545" t="str">
        <f>E2697</f>
        <v xml:space="preserve">G1070.60 </v>
      </c>
      <c r="H2698" s="544" t="s">
        <v>4254</v>
      </c>
      <c r="I2698" s="543" t="s">
        <v>4255</v>
      </c>
      <c r="J2698" s="552"/>
      <c r="K2698" s="552"/>
      <c r="L2698" s="551"/>
      <c r="M2698" s="540">
        <f>J2698*L2698</f>
        <v>0</v>
      </c>
    </row>
    <row r="2699" spans="2:13" ht="15.75" outlineLevel="4">
      <c r="B2699" s="529"/>
      <c r="E2699" s="547"/>
      <c r="F2699" s="546"/>
      <c r="G2699" s="545" t="str">
        <f>G2698</f>
        <v xml:space="preserve">G1070.60 </v>
      </c>
      <c r="H2699" s="544" t="s">
        <v>4256</v>
      </c>
      <c r="I2699" s="543" t="s">
        <v>4257</v>
      </c>
      <c r="J2699" s="552"/>
      <c r="K2699" s="552"/>
      <c r="L2699" s="551"/>
      <c r="M2699" s="540">
        <f>J2699*L2699</f>
        <v>0</v>
      </c>
    </row>
    <row r="2700" spans="2:13" ht="15.75" outlineLevel="4">
      <c r="B2700" s="529"/>
      <c r="E2700" s="547"/>
      <c r="F2700" s="546"/>
      <c r="G2700" s="545" t="str">
        <f>G2699</f>
        <v xml:space="preserve">G1070.60 </v>
      </c>
      <c r="H2700" s="544" t="s">
        <v>4258</v>
      </c>
      <c r="I2700" s="543" t="s">
        <v>4259</v>
      </c>
      <c r="J2700" s="552"/>
      <c r="K2700" s="552"/>
      <c r="L2700" s="551"/>
      <c r="M2700" s="540">
        <f>J2700*L2700</f>
        <v>0</v>
      </c>
    </row>
    <row r="2701" spans="2:13" ht="15.75" outlineLevel="3">
      <c r="B2701" s="529"/>
      <c r="E2701" s="538" t="s">
        <v>4260</v>
      </c>
      <c r="F2701" s="537" t="s">
        <v>4261</v>
      </c>
      <c r="G2701" s="536"/>
      <c r="H2701" s="535" t="s">
        <v>85</v>
      </c>
      <c r="I2701" s="534" t="s">
        <v>85</v>
      </c>
      <c r="J2701" s="533"/>
      <c r="K2701" s="533"/>
      <c r="L2701" s="532" t="str">
        <f>IF(J2701&lt;&gt;0,SUMIF(G:G,E2701,M:M)/J2701,"")</f>
        <v/>
      </c>
      <c r="M2701" s="531">
        <f>IF(J2701="",SUMIF(G:G,E2701,M:M),J2701*L2701)</f>
        <v>0</v>
      </c>
    </row>
    <row r="2702" spans="2:13" ht="15.75" outlineLevel="4">
      <c r="B2702" s="529"/>
      <c r="D2702" s="548"/>
      <c r="E2702" s="547"/>
      <c r="F2702" s="546"/>
      <c r="G2702" s="545" t="str">
        <f>E2701</f>
        <v xml:space="preserve">G1070.65 </v>
      </c>
      <c r="H2702" s="544" t="s">
        <v>4262</v>
      </c>
      <c r="I2702" s="543" t="s">
        <v>4263</v>
      </c>
      <c r="J2702" s="552"/>
      <c r="K2702" s="552"/>
      <c r="L2702" s="551"/>
      <c r="M2702" s="540">
        <f>J2702*L2702</f>
        <v>0</v>
      </c>
    </row>
    <row r="2703" spans="2:13" ht="15.75" outlineLevel="3">
      <c r="B2703" s="529"/>
      <c r="E2703" s="538" t="s">
        <v>4264</v>
      </c>
      <c r="F2703" s="537" t="s">
        <v>4265</v>
      </c>
      <c r="G2703" s="536"/>
      <c r="H2703" s="535" t="s">
        <v>85</v>
      </c>
      <c r="I2703" s="534" t="s">
        <v>85</v>
      </c>
      <c r="J2703" s="533"/>
      <c r="K2703" s="533"/>
      <c r="L2703" s="532" t="str">
        <f>IF(J2703&lt;&gt;0,SUMIF(G:G,E2703,M:M)/J2703,"")</f>
        <v/>
      </c>
      <c r="M2703" s="531">
        <f>IF(J2703="",SUMIF(G:G,E2703,M:M),J2703*L2703)</f>
        <v>0</v>
      </c>
    </row>
    <row r="2704" spans="2:13" ht="15.75" outlineLevel="4">
      <c r="B2704" s="529"/>
      <c r="D2704" s="548"/>
      <c r="E2704" s="547"/>
      <c r="F2704" s="546"/>
      <c r="G2704" s="545" t="str">
        <f>E2703</f>
        <v xml:space="preserve">G1070.70 </v>
      </c>
      <c r="H2704" s="544" t="s">
        <v>4266</v>
      </c>
      <c r="I2704" s="543" t="s">
        <v>4267</v>
      </c>
      <c r="J2704" s="552"/>
      <c r="K2704" s="552"/>
      <c r="L2704" s="551"/>
      <c r="M2704" s="540">
        <f>J2704*L2704</f>
        <v>0</v>
      </c>
    </row>
    <row r="2705" spans="2:13" ht="15.75" outlineLevel="4">
      <c r="B2705" s="529"/>
      <c r="D2705" s="548"/>
      <c r="E2705" s="547"/>
      <c r="F2705" s="546"/>
      <c r="G2705" s="545" t="str">
        <f>G2704</f>
        <v xml:space="preserve">G1070.70 </v>
      </c>
      <c r="H2705" s="544" t="s">
        <v>4268</v>
      </c>
      <c r="I2705" s="543" t="s">
        <v>4269</v>
      </c>
      <c r="J2705" s="552"/>
      <c r="K2705" s="552"/>
      <c r="L2705" s="551"/>
      <c r="M2705" s="540">
        <f>J2705*L2705</f>
        <v>0</v>
      </c>
    </row>
    <row r="2706" spans="2:13" ht="15.75" outlineLevel="4">
      <c r="B2706" s="529"/>
      <c r="D2706" s="548"/>
      <c r="E2706" s="547"/>
      <c r="F2706" s="546"/>
      <c r="G2706" s="545" t="str">
        <f>G2705</f>
        <v xml:space="preserve">G1070.70 </v>
      </c>
      <c r="H2706" s="544" t="s">
        <v>4270</v>
      </c>
      <c r="I2706" s="543" t="s">
        <v>4271</v>
      </c>
      <c r="J2706" s="552"/>
      <c r="K2706" s="552"/>
      <c r="L2706" s="551"/>
      <c r="M2706" s="540">
        <f>J2706*L2706</f>
        <v>0</v>
      </c>
    </row>
    <row r="2707" spans="2:13" ht="15.75" outlineLevel="3">
      <c r="B2707" s="529"/>
      <c r="E2707" s="538" t="s">
        <v>4272</v>
      </c>
      <c r="F2707" s="537" t="s">
        <v>4273</v>
      </c>
      <c r="G2707" s="536"/>
      <c r="H2707" s="535" t="s">
        <v>85</v>
      </c>
      <c r="I2707" s="534" t="s">
        <v>85</v>
      </c>
      <c r="J2707" s="533"/>
      <c r="K2707" s="533"/>
      <c r="L2707" s="532" t="str">
        <f>IF(J2707&lt;&gt;0,SUMIF(G:G,E2707,M:M)/J2707,"")</f>
        <v/>
      </c>
      <c r="M2707" s="531">
        <f>IF(J2707="",SUMIF(G:G,E2707,M:M),J2707*L2707)</f>
        <v>0</v>
      </c>
    </row>
    <row r="2708" spans="2:13" ht="15.75" outlineLevel="4">
      <c r="B2708" s="529"/>
      <c r="E2708" s="547"/>
      <c r="F2708" s="546"/>
      <c r="G2708" s="545" t="str">
        <f>E2707</f>
        <v xml:space="preserve">G1070.80 </v>
      </c>
      <c r="H2708" s="544" t="s">
        <v>4274</v>
      </c>
      <c r="I2708" s="543" t="s">
        <v>4275</v>
      </c>
      <c r="J2708" s="552"/>
      <c r="K2708" s="552"/>
      <c r="L2708" s="551"/>
      <c r="M2708" s="540">
        <f>J2708*L2708</f>
        <v>0</v>
      </c>
    </row>
    <row r="2709" spans="2:13" ht="15.75" outlineLevel="3">
      <c r="B2709" s="529"/>
      <c r="E2709" s="538" t="s">
        <v>4276</v>
      </c>
      <c r="F2709" s="537" t="s">
        <v>4277</v>
      </c>
      <c r="G2709" s="536"/>
      <c r="H2709" s="535" t="s">
        <v>85</v>
      </c>
      <c r="I2709" s="534" t="s">
        <v>85</v>
      </c>
      <c r="J2709" s="533"/>
      <c r="K2709" s="533"/>
      <c r="L2709" s="532" t="str">
        <f>IF(J2709&lt;&gt;0,SUMIF(G:G,E2709,M:M)/J2709,"")</f>
        <v/>
      </c>
      <c r="M2709" s="531">
        <f>IF(J2709="",SUMIF(G:G,E2709,M:M),J2709*L2709)</f>
        <v>0</v>
      </c>
    </row>
    <row r="2710" spans="2:13" ht="15.75" outlineLevel="4">
      <c r="B2710" s="529"/>
      <c r="E2710" s="528"/>
      <c r="F2710" s="527"/>
      <c r="G2710" s="526" t="str">
        <f>E2709</f>
        <v xml:space="preserve">G1070.90 </v>
      </c>
      <c r="H2710" s="530" t="s">
        <v>4278</v>
      </c>
      <c r="I2710" s="524" t="s">
        <v>275</v>
      </c>
      <c r="J2710" s="571"/>
      <c r="K2710" s="571"/>
      <c r="L2710" s="570"/>
      <c r="M2710" s="521">
        <f>J2710*L2710</f>
        <v>0</v>
      </c>
    </row>
    <row r="2711" spans="2:13" ht="15.75" outlineLevel="4">
      <c r="B2711" s="529"/>
      <c r="E2711" s="528"/>
      <c r="F2711" s="527"/>
      <c r="G2711" s="526" t="str">
        <f>G2710</f>
        <v xml:space="preserve">G1070.90 </v>
      </c>
      <c r="H2711" s="530" t="s">
        <v>278</v>
      </c>
      <c r="I2711" s="524" t="s">
        <v>279</v>
      </c>
      <c r="J2711" s="571"/>
      <c r="K2711" s="571"/>
      <c r="L2711" s="570"/>
      <c r="M2711" s="521">
        <f>J2711*L2711</f>
        <v>0</v>
      </c>
    </row>
    <row r="2712" spans="2:13" ht="15.75" outlineLevel="4">
      <c r="B2712" s="529"/>
      <c r="E2712" s="528"/>
      <c r="F2712" s="527"/>
      <c r="G2712" s="526" t="str">
        <f>G2711</f>
        <v xml:space="preserve">G1070.90 </v>
      </c>
      <c r="H2712" s="530" t="s">
        <v>280</v>
      </c>
      <c r="I2712" s="524" t="s">
        <v>281</v>
      </c>
      <c r="J2712" s="571"/>
      <c r="K2712" s="571"/>
      <c r="L2712" s="570"/>
      <c r="M2712" s="521">
        <f>J2712*L2712</f>
        <v>0</v>
      </c>
    </row>
    <row r="2713" spans="2:13" ht="15.75" outlineLevel="4">
      <c r="B2713" s="529"/>
      <c r="E2713" s="528"/>
      <c r="F2713" s="527"/>
      <c r="G2713" s="526" t="str">
        <f>G2712</f>
        <v xml:space="preserve">G1070.90 </v>
      </c>
      <c r="H2713" s="530" t="s">
        <v>282</v>
      </c>
      <c r="I2713" s="524" t="s">
        <v>283</v>
      </c>
      <c r="J2713" s="571"/>
      <c r="K2713" s="571"/>
      <c r="L2713" s="570"/>
      <c r="M2713" s="521">
        <f>J2713*L2713</f>
        <v>0</v>
      </c>
    </row>
    <row r="2714" spans="2:13" s="553" customFormat="1" ht="19.5" customHeight="1" outlineLevel="1">
      <c r="B2714" s="569"/>
      <c r="C2714" s="568" t="s">
        <v>4279</v>
      </c>
      <c r="D2714" s="568" t="s">
        <v>4280</v>
      </c>
      <c r="E2714" s="568"/>
      <c r="F2714" s="568"/>
      <c r="G2714" s="567"/>
      <c r="H2714" s="566" t="s">
        <v>85</v>
      </c>
      <c r="I2714" s="565" t="s">
        <v>85</v>
      </c>
      <c r="J2714" s="564"/>
      <c r="K2714" s="564"/>
      <c r="L2714" s="563" t="str">
        <f>IF(J2714&lt;&gt;0,SUMIF(D:D,"G20*",M:M)/J2714,"")</f>
        <v/>
      </c>
      <c r="M2714" s="562">
        <f>IF(J2714="",SUMIF(D:D,"G20*",M:M),J2714*L2714)</f>
        <v>0</v>
      </c>
    </row>
    <row r="2715" spans="2:13" s="553" customFormat="1" ht="17.25" customHeight="1" outlineLevel="2">
      <c r="B2715" s="561"/>
      <c r="C2715" s="560"/>
      <c r="D2715" s="560" t="s">
        <v>4281</v>
      </c>
      <c r="E2715" s="560" t="s">
        <v>4282</v>
      </c>
      <c r="F2715" s="560"/>
      <c r="G2715" s="559"/>
      <c r="H2715" s="558" t="s">
        <v>85</v>
      </c>
      <c r="I2715" s="557" t="s">
        <v>85</v>
      </c>
      <c r="J2715" s="556"/>
      <c r="K2715" s="556"/>
      <c r="L2715" s="555" t="str">
        <f>IF(J2715&lt;&gt;0,SUMIF(E:E,"G2010*",M:M)/J2715,"")</f>
        <v/>
      </c>
      <c r="M2715" s="554">
        <f>IF(J2715="",SUMIF(E:E,"G2010*",M:M),L2715*J2715)</f>
        <v>0</v>
      </c>
    </row>
    <row r="2716" spans="2:13" ht="15.75" outlineLevel="3">
      <c r="B2716" s="529"/>
      <c r="E2716" s="538" t="s">
        <v>4283</v>
      </c>
      <c r="F2716" s="537" t="s">
        <v>4284</v>
      </c>
      <c r="G2716" s="536"/>
      <c r="H2716" s="535" t="s">
        <v>85</v>
      </c>
      <c r="I2716" s="534" t="s">
        <v>85</v>
      </c>
      <c r="J2716" s="533"/>
      <c r="K2716" s="533"/>
      <c r="L2716" s="532" t="str">
        <f>IF(J2716&lt;&gt;0,SUMIF(G:G,E2716,M:M)/J2716,"")</f>
        <v/>
      </c>
      <c r="M2716" s="531">
        <f>IF(J2716="",SUMIF(G:G,E2716,M:M),J2716*L2716)</f>
        <v>0</v>
      </c>
    </row>
    <row r="2717" spans="2:13" ht="15.75" outlineLevel="4">
      <c r="B2717" s="529"/>
      <c r="E2717" s="547"/>
      <c r="F2717" s="546"/>
      <c r="G2717" s="545" t="str">
        <f>E2716</f>
        <v xml:space="preserve">G2010.10 </v>
      </c>
      <c r="H2717" s="544" t="s">
        <v>4285</v>
      </c>
      <c r="I2717" s="543" t="s">
        <v>4286</v>
      </c>
      <c r="J2717" s="552"/>
      <c r="K2717" s="552"/>
      <c r="L2717" s="551"/>
      <c r="M2717" s="540">
        <f t="shared" ref="M2717:M2722" si="256">J2717*L2717</f>
        <v>0</v>
      </c>
    </row>
    <row r="2718" spans="2:13" ht="15.75" outlineLevel="4">
      <c r="B2718" s="529"/>
      <c r="E2718" s="547"/>
      <c r="F2718" s="546"/>
      <c r="G2718" s="545" t="str">
        <f>G2717</f>
        <v xml:space="preserve">G2010.10 </v>
      </c>
      <c r="H2718" s="544" t="s">
        <v>4287</v>
      </c>
      <c r="I2718" s="543" t="s">
        <v>4288</v>
      </c>
      <c r="J2718" s="552"/>
      <c r="K2718" s="552"/>
      <c r="L2718" s="551"/>
      <c r="M2718" s="540">
        <f t="shared" si="256"/>
        <v>0</v>
      </c>
    </row>
    <row r="2719" spans="2:13" ht="15.75" outlineLevel="4">
      <c r="B2719" s="529"/>
      <c r="E2719" s="547"/>
      <c r="F2719" s="546"/>
      <c r="G2719" s="545" t="str">
        <f>G2718</f>
        <v xml:space="preserve">G2010.10 </v>
      </c>
      <c r="H2719" s="544" t="s">
        <v>4289</v>
      </c>
      <c r="I2719" s="543" t="s">
        <v>4290</v>
      </c>
      <c r="J2719" s="552"/>
      <c r="K2719" s="552"/>
      <c r="L2719" s="551"/>
      <c r="M2719" s="540">
        <f t="shared" si="256"/>
        <v>0</v>
      </c>
    </row>
    <row r="2720" spans="2:13" ht="15.75" outlineLevel="4">
      <c r="B2720" s="529"/>
      <c r="E2720" s="547"/>
      <c r="F2720" s="546"/>
      <c r="G2720" s="545" t="str">
        <f>G2719</f>
        <v xml:space="preserve">G2010.10 </v>
      </c>
      <c r="H2720" s="544" t="s">
        <v>4291</v>
      </c>
      <c r="I2720" s="543" t="s">
        <v>836</v>
      </c>
      <c r="J2720" s="552"/>
      <c r="K2720" s="552"/>
      <c r="L2720" s="551"/>
      <c r="M2720" s="540">
        <f t="shared" si="256"/>
        <v>0</v>
      </c>
    </row>
    <row r="2721" spans="2:13" ht="15.75" outlineLevel="4">
      <c r="B2721" s="529"/>
      <c r="E2721" s="547"/>
      <c r="F2721" s="546"/>
      <c r="G2721" s="545" t="str">
        <f>G2720</f>
        <v xml:space="preserve">G2010.10 </v>
      </c>
      <c r="H2721" s="544" t="s">
        <v>4292</v>
      </c>
      <c r="I2721" s="543" t="s">
        <v>838</v>
      </c>
      <c r="J2721" s="552"/>
      <c r="K2721" s="552"/>
      <c r="L2721" s="551"/>
      <c r="M2721" s="540">
        <f t="shared" si="256"/>
        <v>0</v>
      </c>
    </row>
    <row r="2722" spans="2:13" ht="15.75" outlineLevel="4">
      <c r="B2722" s="529"/>
      <c r="E2722" s="547"/>
      <c r="F2722" s="546"/>
      <c r="G2722" s="545" t="str">
        <f>G2721</f>
        <v xml:space="preserve">G2010.10 </v>
      </c>
      <c r="H2722" s="544" t="s">
        <v>4293</v>
      </c>
      <c r="I2722" s="543" t="s">
        <v>4294</v>
      </c>
      <c r="J2722" s="552"/>
      <c r="K2722" s="552"/>
      <c r="L2722" s="551"/>
      <c r="M2722" s="540">
        <f t="shared" si="256"/>
        <v>0</v>
      </c>
    </row>
    <row r="2723" spans="2:13" ht="15.75" outlineLevel="3">
      <c r="B2723" s="529"/>
      <c r="E2723" s="538" t="s">
        <v>4295</v>
      </c>
      <c r="F2723" s="537" t="s">
        <v>4296</v>
      </c>
      <c r="G2723" s="536"/>
      <c r="H2723" s="535" t="s">
        <v>85</v>
      </c>
      <c r="I2723" s="534" t="s">
        <v>85</v>
      </c>
      <c r="J2723" s="533"/>
      <c r="K2723" s="533"/>
      <c r="L2723" s="532" t="str">
        <f>IF(J2723&lt;&gt;0,SUMIF(G:G,E2723,M:M)/J2723,"")</f>
        <v/>
      </c>
      <c r="M2723" s="531">
        <f>IF(J2723="",SUMIF(G:G,E2723,M:M),J2723*L2723)</f>
        <v>0</v>
      </c>
    </row>
    <row r="2724" spans="2:13" ht="15.75" outlineLevel="4">
      <c r="B2724" s="529"/>
      <c r="E2724" s="547"/>
      <c r="F2724" s="546"/>
      <c r="G2724" s="545" t="str">
        <f>E2723</f>
        <v xml:space="preserve">G2010.20 </v>
      </c>
      <c r="H2724" s="544" t="s">
        <v>4297</v>
      </c>
      <c r="I2724" s="543" t="s">
        <v>4298</v>
      </c>
      <c r="J2724" s="552"/>
      <c r="K2724" s="552"/>
      <c r="L2724" s="551"/>
      <c r="M2724" s="540">
        <f>J2724*L2724</f>
        <v>0</v>
      </c>
    </row>
    <row r="2725" spans="2:13" ht="15.75" outlineLevel="3">
      <c r="B2725" s="529"/>
      <c r="E2725" s="538" t="s">
        <v>4299</v>
      </c>
      <c r="F2725" s="537" t="s">
        <v>4300</v>
      </c>
      <c r="G2725" s="536"/>
      <c r="H2725" s="535" t="s">
        <v>85</v>
      </c>
      <c r="I2725" s="534" t="s">
        <v>85</v>
      </c>
      <c r="J2725" s="533"/>
      <c r="K2725" s="533"/>
      <c r="L2725" s="532" t="str">
        <f>IF(J2725&lt;&gt;0,SUMIF(G:G,E2725,M:M)/J2725,"")</f>
        <v/>
      </c>
      <c r="M2725" s="531">
        <f>IF(J2725="",SUMIF(G:G,E2725,M:M),J2725*L2725)</f>
        <v>0</v>
      </c>
    </row>
    <row r="2726" spans="2:13" ht="15.75" outlineLevel="4">
      <c r="B2726" s="529"/>
      <c r="E2726" s="547"/>
      <c r="F2726" s="546"/>
      <c r="G2726" s="545" t="str">
        <f>E2725</f>
        <v xml:space="preserve">G2010.40 </v>
      </c>
      <c r="H2726" s="544" t="s">
        <v>4301</v>
      </c>
      <c r="I2726" s="543" t="s">
        <v>4302</v>
      </c>
      <c r="J2726" s="552"/>
      <c r="K2726" s="552"/>
      <c r="L2726" s="551"/>
      <c r="M2726" s="540">
        <f t="shared" ref="M2726:M2738" si="257">J2726*L2726</f>
        <v>0</v>
      </c>
    </row>
    <row r="2727" spans="2:13" ht="15.75" outlineLevel="4">
      <c r="B2727" s="529"/>
      <c r="E2727" s="547"/>
      <c r="F2727" s="546"/>
      <c r="G2727" s="545" t="str">
        <f t="shared" ref="G2727:G2738" si="258">G2726</f>
        <v xml:space="preserve">G2010.40 </v>
      </c>
      <c r="H2727" s="544" t="s">
        <v>4303</v>
      </c>
      <c r="I2727" s="543" t="s">
        <v>4304</v>
      </c>
      <c r="J2727" s="552"/>
      <c r="K2727" s="552"/>
      <c r="L2727" s="551"/>
      <c r="M2727" s="540">
        <f t="shared" si="257"/>
        <v>0</v>
      </c>
    </row>
    <row r="2728" spans="2:13" ht="15.75" outlineLevel="4">
      <c r="B2728" s="529"/>
      <c r="E2728" s="547"/>
      <c r="F2728" s="546"/>
      <c r="G2728" s="545" t="str">
        <f t="shared" si="258"/>
        <v xml:space="preserve">G2010.40 </v>
      </c>
      <c r="H2728" s="544" t="s">
        <v>4305</v>
      </c>
      <c r="I2728" s="543" t="s">
        <v>4306</v>
      </c>
      <c r="J2728" s="552"/>
      <c r="K2728" s="552"/>
      <c r="L2728" s="551"/>
      <c r="M2728" s="540">
        <f t="shared" si="257"/>
        <v>0</v>
      </c>
    </row>
    <row r="2729" spans="2:13" ht="15.75" outlineLevel="4">
      <c r="B2729" s="529"/>
      <c r="E2729" s="547"/>
      <c r="F2729" s="546"/>
      <c r="G2729" s="545" t="str">
        <f t="shared" si="258"/>
        <v xml:space="preserve">G2010.40 </v>
      </c>
      <c r="H2729" s="544" t="s">
        <v>4307</v>
      </c>
      <c r="I2729" s="543" t="s">
        <v>4308</v>
      </c>
      <c r="J2729" s="552"/>
      <c r="K2729" s="552"/>
      <c r="L2729" s="551"/>
      <c r="M2729" s="540">
        <f t="shared" si="257"/>
        <v>0</v>
      </c>
    </row>
    <row r="2730" spans="2:13" ht="15.75" outlineLevel="4">
      <c r="B2730" s="529"/>
      <c r="E2730" s="547"/>
      <c r="F2730" s="546"/>
      <c r="G2730" s="545" t="str">
        <f t="shared" si="258"/>
        <v xml:space="preserve">G2010.40 </v>
      </c>
      <c r="H2730" s="550" t="s">
        <v>4309</v>
      </c>
      <c r="I2730" s="543" t="s">
        <v>4310</v>
      </c>
      <c r="J2730" s="552"/>
      <c r="K2730" s="552"/>
      <c r="L2730" s="551"/>
      <c r="M2730" s="540">
        <f t="shared" si="257"/>
        <v>0</v>
      </c>
    </row>
    <row r="2731" spans="2:13" ht="15.75" outlineLevel="4">
      <c r="B2731" s="529"/>
      <c r="E2731" s="547"/>
      <c r="F2731" s="546"/>
      <c r="G2731" s="545" t="str">
        <f t="shared" si="258"/>
        <v xml:space="preserve">G2010.40 </v>
      </c>
      <c r="H2731" s="550" t="s">
        <v>4311</v>
      </c>
      <c r="I2731" s="543" t="s">
        <v>4312</v>
      </c>
      <c r="J2731" s="552"/>
      <c r="K2731" s="552"/>
      <c r="L2731" s="551"/>
      <c r="M2731" s="540">
        <f t="shared" si="257"/>
        <v>0</v>
      </c>
    </row>
    <row r="2732" spans="2:13" ht="15.75" outlineLevel="4">
      <c r="B2732" s="529"/>
      <c r="E2732" s="547"/>
      <c r="F2732" s="546"/>
      <c r="G2732" s="545" t="str">
        <f t="shared" si="258"/>
        <v xml:space="preserve">G2010.40 </v>
      </c>
      <c r="H2732" s="550" t="s">
        <v>4313</v>
      </c>
      <c r="I2732" s="543" t="s">
        <v>4314</v>
      </c>
      <c r="J2732" s="552"/>
      <c r="K2732" s="552"/>
      <c r="L2732" s="551"/>
      <c r="M2732" s="540">
        <f t="shared" si="257"/>
        <v>0</v>
      </c>
    </row>
    <row r="2733" spans="2:13" ht="15.75" outlineLevel="4">
      <c r="B2733" s="529"/>
      <c r="E2733" s="547"/>
      <c r="F2733" s="546"/>
      <c r="G2733" s="545" t="str">
        <f t="shared" si="258"/>
        <v xml:space="preserve">G2010.40 </v>
      </c>
      <c r="H2733" s="544" t="s">
        <v>4315</v>
      </c>
      <c r="I2733" s="543" t="s">
        <v>4316</v>
      </c>
      <c r="J2733" s="552"/>
      <c r="K2733" s="552"/>
      <c r="L2733" s="551"/>
      <c r="M2733" s="540">
        <f t="shared" si="257"/>
        <v>0</v>
      </c>
    </row>
    <row r="2734" spans="2:13" ht="28.5" outlineLevel="4">
      <c r="B2734" s="529"/>
      <c r="E2734" s="547"/>
      <c r="F2734" s="546"/>
      <c r="G2734" s="545" t="str">
        <f t="shared" si="258"/>
        <v xml:space="preserve">G2010.40 </v>
      </c>
      <c r="H2734" s="544" t="s">
        <v>4317</v>
      </c>
      <c r="I2734" s="543" t="s">
        <v>4318</v>
      </c>
      <c r="J2734" s="552"/>
      <c r="K2734" s="552"/>
      <c r="L2734" s="551"/>
      <c r="M2734" s="540">
        <f t="shared" si="257"/>
        <v>0</v>
      </c>
    </row>
    <row r="2735" spans="2:13" ht="15.75" outlineLevel="4">
      <c r="B2735" s="529"/>
      <c r="E2735" s="547"/>
      <c r="F2735" s="546"/>
      <c r="G2735" s="545" t="str">
        <f t="shared" si="258"/>
        <v xml:space="preserve">G2010.40 </v>
      </c>
      <c r="H2735" s="550" t="s">
        <v>4319</v>
      </c>
      <c r="I2735" s="543" t="s">
        <v>4320</v>
      </c>
      <c r="J2735" s="552"/>
      <c r="K2735" s="552"/>
      <c r="L2735" s="551"/>
      <c r="M2735" s="540">
        <f t="shared" si="257"/>
        <v>0</v>
      </c>
    </row>
    <row r="2736" spans="2:13" ht="15.75" outlineLevel="4">
      <c r="B2736" s="529"/>
      <c r="E2736" s="547"/>
      <c r="F2736" s="546"/>
      <c r="G2736" s="545" t="str">
        <f t="shared" si="258"/>
        <v xml:space="preserve">G2010.40 </v>
      </c>
      <c r="H2736" s="550" t="s">
        <v>4321</v>
      </c>
      <c r="I2736" s="543" t="s">
        <v>4322</v>
      </c>
      <c r="J2736" s="552"/>
      <c r="K2736" s="552"/>
      <c r="L2736" s="551"/>
      <c r="M2736" s="540">
        <f t="shared" si="257"/>
        <v>0</v>
      </c>
    </row>
    <row r="2737" spans="2:13" ht="15.75" outlineLevel="4">
      <c r="B2737" s="529"/>
      <c r="E2737" s="547"/>
      <c r="F2737" s="546"/>
      <c r="G2737" s="545" t="str">
        <f t="shared" si="258"/>
        <v xml:space="preserve">G2010.40 </v>
      </c>
      <c r="H2737" s="550" t="s">
        <v>4323</v>
      </c>
      <c r="I2737" s="543" t="s">
        <v>4324</v>
      </c>
      <c r="J2737" s="552"/>
      <c r="K2737" s="552"/>
      <c r="L2737" s="551"/>
      <c r="M2737" s="540">
        <f t="shared" si="257"/>
        <v>0</v>
      </c>
    </row>
    <row r="2738" spans="2:13" ht="15.75" outlineLevel="4">
      <c r="B2738" s="529"/>
      <c r="E2738" s="547"/>
      <c r="F2738" s="546"/>
      <c r="G2738" s="545" t="str">
        <f t="shared" si="258"/>
        <v xml:space="preserve">G2010.40 </v>
      </c>
      <c r="H2738" s="544" t="s">
        <v>4325</v>
      </c>
      <c r="I2738" s="543" t="s">
        <v>4326</v>
      </c>
      <c r="J2738" s="552"/>
      <c r="K2738" s="552"/>
      <c r="L2738" s="551"/>
      <c r="M2738" s="540">
        <f t="shared" si="257"/>
        <v>0</v>
      </c>
    </row>
    <row r="2739" spans="2:13" ht="15.75" outlineLevel="3">
      <c r="B2739" s="529"/>
      <c r="E2739" s="538" t="s">
        <v>4327</v>
      </c>
      <c r="F2739" s="537" t="s">
        <v>4328</v>
      </c>
      <c r="G2739" s="536"/>
      <c r="H2739" s="535" t="s">
        <v>85</v>
      </c>
      <c r="I2739" s="534" t="s">
        <v>85</v>
      </c>
      <c r="J2739" s="533"/>
      <c r="K2739" s="533"/>
      <c r="L2739" s="532" t="str">
        <f>IF(J2739&lt;&gt;0,SUMIF(G:G,E2739,M:M)/J2739,"")</f>
        <v/>
      </c>
      <c r="M2739" s="531">
        <f>IF(J2739="",SUMIF(G:G,E2739,M:M),J2739*L2739)</f>
        <v>0</v>
      </c>
    </row>
    <row r="2740" spans="2:13" ht="15.75" outlineLevel="4">
      <c r="B2740" s="529"/>
      <c r="E2740" s="547"/>
      <c r="F2740" s="546"/>
      <c r="G2740" s="545" t="str">
        <f>E2739</f>
        <v xml:space="preserve">G2010.70 </v>
      </c>
      <c r="H2740" s="544" t="s">
        <v>4329</v>
      </c>
      <c r="I2740" s="543" t="s">
        <v>4330</v>
      </c>
      <c r="J2740" s="552"/>
      <c r="K2740" s="552"/>
      <c r="L2740" s="551"/>
      <c r="M2740" s="540">
        <f>J2740*L2740</f>
        <v>0</v>
      </c>
    </row>
    <row r="2741" spans="2:13" ht="15.75" outlineLevel="3">
      <c r="B2741" s="529"/>
      <c r="E2741" s="538" t="s">
        <v>4331</v>
      </c>
      <c r="F2741" s="537" t="s">
        <v>4332</v>
      </c>
      <c r="G2741" s="536"/>
      <c r="H2741" s="535" t="s">
        <v>85</v>
      </c>
      <c r="I2741" s="534" t="s">
        <v>85</v>
      </c>
      <c r="J2741" s="533"/>
      <c r="K2741" s="533"/>
      <c r="L2741" s="532" t="str">
        <f>IF(J2741&lt;&gt;0,SUMIF(G:G,E2741,M:M)/J2741,"")</f>
        <v/>
      </c>
      <c r="M2741" s="531">
        <f>IF(J2741="",SUMIF(G:G,E2741,M:M),J2741*L2741)</f>
        <v>0</v>
      </c>
    </row>
    <row r="2742" spans="2:13" ht="15.75" outlineLevel="4">
      <c r="B2742" s="529"/>
      <c r="E2742" s="528"/>
      <c r="F2742" s="527"/>
      <c r="G2742" s="526" t="str">
        <f>E2741</f>
        <v xml:space="preserve">G2010.80 </v>
      </c>
      <c r="H2742" s="530" t="s">
        <v>4333</v>
      </c>
      <c r="I2742" s="524" t="s">
        <v>4334</v>
      </c>
      <c r="J2742" s="571"/>
      <c r="K2742" s="571"/>
      <c r="L2742" s="570"/>
      <c r="M2742" s="521">
        <f>J2742*L2742</f>
        <v>0</v>
      </c>
    </row>
    <row r="2743" spans="2:13" ht="15.75" outlineLevel="4">
      <c r="B2743" s="529"/>
      <c r="E2743" s="528"/>
      <c r="F2743" s="527"/>
      <c r="G2743" s="526" t="str">
        <f>G2742</f>
        <v xml:space="preserve">G2010.80 </v>
      </c>
      <c r="H2743" s="530" t="s">
        <v>4335</v>
      </c>
      <c r="I2743" s="524" t="s">
        <v>4336</v>
      </c>
      <c r="J2743" s="571"/>
      <c r="K2743" s="571"/>
      <c r="L2743" s="570"/>
      <c r="M2743" s="521">
        <f>J2743*L2743</f>
        <v>0</v>
      </c>
    </row>
    <row r="2744" spans="2:13" ht="15.75" outlineLevel="4">
      <c r="B2744" s="529"/>
      <c r="E2744" s="528"/>
      <c r="F2744" s="527"/>
      <c r="G2744" s="526" t="str">
        <f>G2743</f>
        <v xml:space="preserve">G2010.80 </v>
      </c>
      <c r="H2744" s="530" t="s">
        <v>4337</v>
      </c>
      <c r="I2744" s="524" t="s">
        <v>4338</v>
      </c>
      <c r="J2744" s="571"/>
      <c r="K2744" s="571"/>
      <c r="L2744" s="570"/>
      <c r="M2744" s="521">
        <f>J2744*L2744</f>
        <v>0</v>
      </c>
    </row>
    <row r="2745" spans="2:13" ht="15.75" outlineLevel="4">
      <c r="B2745" s="529"/>
      <c r="E2745" s="528"/>
      <c r="F2745" s="527"/>
      <c r="G2745" s="526" t="str">
        <f>G2744</f>
        <v xml:space="preserve">G2010.80 </v>
      </c>
      <c r="H2745" s="530" t="s">
        <v>4339</v>
      </c>
      <c r="I2745" s="524" t="s">
        <v>4340</v>
      </c>
      <c r="J2745" s="571"/>
      <c r="K2745" s="571"/>
      <c r="L2745" s="570"/>
      <c r="M2745" s="521">
        <f>J2745*L2745</f>
        <v>0</v>
      </c>
    </row>
    <row r="2746" spans="2:13" s="553" customFormat="1" ht="17.25" customHeight="1" outlineLevel="2">
      <c r="B2746" s="561"/>
      <c r="C2746" s="560"/>
      <c r="D2746" s="560" t="s">
        <v>4341</v>
      </c>
      <c r="E2746" s="560" t="s">
        <v>4342</v>
      </c>
      <c r="F2746" s="560"/>
      <c r="G2746" s="559"/>
      <c r="H2746" s="558" t="s">
        <v>85</v>
      </c>
      <c r="I2746" s="557" t="s">
        <v>85</v>
      </c>
      <c r="J2746" s="556"/>
      <c r="K2746" s="556"/>
      <c r="L2746" s="555" t="str">
        <f>IF(J2746&lt;&gt;0,SUMIF(E:E,"G2020*",M:M)/J2746,"")</f>
        <v/>
      </c>
      <c r="M2746" s="554">
        <f>IF(J2746="",SUMIF(E:E,"G2020*",M:M),L2746*J2746)</f>
        <v>0</v>
      </c>
    </row>
    <row r="2747" spans="2:13" ht="15.75" outlineLevel="3">
      <c r="B2747" s="529"/>
      <c r="E2747" s="538" t="s">
        <v>4343</v>
      </c>
      <c r="F2747" s="537" t="s">
        <v>4344</v>
      </c>
      <c r="G2747" s="536"/>
      <c r="H2747" s="535"/>
      <c r="I2747" s="534"/>
      <c r="J2747" s="533"/>
      <c r="K2747" s="533"/>
      <c r="L2747" s="532" t="str">
        <f>IF(J2747&lt;&gt;0,SUMIF(G:G,E2747,M:M)/J2747,"")</f>
        <v/>
      </c>
      <c r="M2747" s="531">
        <f>IF(J2747="",SUMIF(G:G,E2747,M:M),J2747*L2747)</f>
        <v>0</v>
      </c>
    </row>
    <row r="2748" spans="2:13" ht="15.75" outlineLevel="4">
      <c r="B2748" s="529"/>
      <c r="E2748" s="547"/>
      <c r="F2748" s="546"/>
      <c r="G2748" s="545" t="str">
        <f>E2747</f>
        <v xml:space="preserve">G2020.10 </v>
      </c>
      <c r="H2748" s="544" t="s">
        <v>4345</v>
      </c>
      <c r="I2748" s="543" t="s">
        <v>4286</v>
      </c>
      <c r="J2748" s="552"/>
      <c r="K2748" s="552"/>
      <c r="L2748" s="551"/>
      <c r="M2748" s="540">
        <f t="shared" ref="M2748:M2753" si="259">J2748*L2748</f>
        <v>0</v>
      </c>
    </row>
    <row r="2749" spans="2:13" ht="15.75" outlineLevel="4">
      <c r="B2749" s="529"/>
      <c r="E2749" s="547"/>
      <c r="F2749" s="546"/>
      <c r="G2749" s="545" t="str">
        <f>G2748</f>
        <v xml:space="preserve">G2020.10 </v>
      </c>
      <c r="H2749" s="544" t="s">
        <v>4346</v>
      </c>
      <c r="I2749" s="543" t="s">
        <v>4288</v>
      </c>
      <c r="J2749" s="552"/>
      <c r="K2749" s="552"/>
      <c r="L2749" s="551"/>
      <c r="M2749" s="540">
        <f t="shared" si="259"/>
        <v>0</v>
      </c>
    </row>
    <row r="2750" spans="2:13" ht="15.75" outlineLevel="4">
      <c r="B2750" s="529"/>
      <c r="E2750" s="547"/>
      <c r="F2750" s="546"/>
      <c r="G2750" s="545" t="str">
        <f>G2749</f>
        <v xml:space="preserve">G2020.10 </v>
      </c>
      <c r="H2750" s="544" t="s">
        <v>4347</v>
      </c>
      <c r="I2750" s="543" t="s">
        <v>4290</v>
      </c>
      <c r="J2750" s="552"/>
      <c r="K2750" s="552"/>
      <c r="L2750" s="551"/>
      <c r="M2750" s="540">
        <f t="shared" si="259"/>
        <v>0</v>
      </c>
    </row>
    <row r="2751" spans="2:13" ht="15.75" outlineLevel="4">
      <c r="B2751" s="529"/>
      <c r="E2751" s="547"/>
      <c r="F2751" s="546"/>
      <c r="G2751" s="545" t="str">
        <f>G2750</f>
        <v xml:space="preserve">G2020.10 </v>
      </c>
      <c r="H2751" s="544" t="s">
        <v>4348</v>
      </c>
      <c r="I2751" s="543" t="s">
        <v>836</v>
      </c>
      <c r="J2751" s="552"/>
      <c r="K2751" s="552"/>
      <c r="L2751" s="551"/>
      <c r="M2751" s="540">
        <f t="shared" si="259"/>
        <v>0</v>
      </c>
    </row>
    <row r="2752" spans="2:13" ht="15.75" outlineLevel="4">
      <c r="B2752" s="529"/>
      <c r="E2752" s="547"/>
      <c r="F2752" s="546"/>
      <c r="G2752" s="545" t="str">
        <f>G2751</f>
        <v xml:space="preserve">G2020.10 </v>
      </c>
      <c r="H2752" s="544" t="s">
        <v>4349</v>
      </c>
      <c r="I2752" s="543" t="s">
        <v>838</v>
      </c>
      <c r="J2752" s="552"/>
      <c r="K2752" s="552"/>
      <c r="L2752" s="551"/>
      <c r="M2752" s="540">
        <f t="shared" si="259"/>
        <v>0</v>
      </c>
    </row>
    <row r="2753" spans="2:13" ht="15.75" outlineLevel="4">
      <c r="B2753" s="529"/>
      <c r="E2753" s="547"/>
      <c r="F2753" s="546"/>
      <c r="G2753" s="545" t="str">
        <f>G2752</f>
        <v xml:space="preserve">G2020.10 </v>
      </c>
      <c r="H2753" s="544" t="s">
        <v>4350</v>
      </c>
      <c r="I2753" s="543" t="s">
        <v>4294</v>
      </c>
      <c r="J2753" s="552"/>
      <c r="K2753" s="552"/>
      <c r="L2753" s="551"/>
      <c r="M2753" s="540">
        <f t="shared" si="259"/>
        <v>0</v>
      </c>
    </row>
    <row r="2754" spans="2:13" ht="15.75" outlineLevel="3">
      <c r="B2754" s="529"/>
      <c r="E2754" s="538" t="s">
        <v>4351</v>
      </c>
      <c r="F2754" s="537" t="s">
        <v>4352</v>
      </c>
      <c r="G2754" s="536"/>
      <c r="H2754" s="535" t="s">
        <v>85</v>
      </c>
      <c r="I2754" s="534" t="s">
        <v>85</v>
      </c>
      <c r="J2754" s="533"/>
      <c r="K2754" s="533"/>
      <c r="L2754" s="532" t="str">
        <f>IF(J2754&lt;&gt;0,SUMIF(G:G,E2754,M:M)/J2754,"")</f>
        <v/>
      </c>
      <c r="M2754" s="531">
        <f>IF(J2754="",SUMIF(G:G,E2754,M:M),J2754*L2754)</f>
        <v>0</v>
      </c>
    </row>
    <row r="2755" spans="2:13" ht="15.75" outlineLevel="4">
      <c r="B2755" s="529"/>
      <c r="E2755" s="547"/>
      <c r="F2755" s="546"/>
      <c r="G2755" s="545" t="str">
        <f>E2754</f>
        <v xml:space="preserve">G2020.20 </v>
      </c>
      <c r="H2755" s="544" t="s">
        <v>4353</v>
      </c>
      <c r="I2755" s="543" t="s">
        <v>4298</v>
      </c>
      <c r="J2755" s="552"/>
      <c r="K2755" s="552"/>
      <c r="L2755" s="551"/>
      <c r="M2755" s="540">
        <f>J2755*L2755</f>
        <v>0</v>
      </c>
    </row>
    <row r="2756" spans="2:13" ht="15.75" outlineLevel="3">
      <c r="B2756" s="529"/>
      <c r="E2756" s="538" t="s">
        <v>4354</v>
      </c>
      <c r="F2756" s="537" t="s">
        <v>4355</v>
      </c>
      <c r="G2756" s="536"/>
      <c r="H2756" s="535" t="s">
        <v>85</v>
      </c>
      <c r="I2756" s="534" t="s">
        <v>85</v>
      </c>
      <c r="J2756" s="533"/>
      <c r="K2756" s="533"/>
      <c r="L2756" s="532" t="str">
        <f>IF(J2756&lt;&gt;0,SUMIF(G:G,E2756,M:M)/J2756,"")</f>
        <v/>
      </c>
      <c r="M2756" s="531">
        <f>IF(J2756="",SUMIF(G:G,E2756,M:M),J2756*L2756)</f>
        <v>0</v>
      </c>
    </row>
    <row r="2757" spans="2:13" ht="15.75" outlineLevel="4">
      <c r="B2757" s="529"/>
      <c r="E2757" s="547"/>
      <c r="F2757" s="546"/>
      <c r="G2757" s="545" t="str">
        <f>E2756</f>
        <v xml:space="preserve">G2020.40 </v>
      </c>
      <c r="H2757" s="544" t="s">
        <v>4356</v>
      </c>
      <c r="I2757" s="543" t="s">
        <v>4302</v>
      </c>
      <c r="J2757" s="552"/>
      <c r="K2757" s="552"/>
      <c r="L2757" s="551"/>
      <c r="M2757" s="540">
        <f>J2757*L2757</f>
        <v>0</v>
      </c>
    </row>
    <row r="2758" spans="2:13" ht="15.75" outlineLevel="4">
      <c r="B2758" s="529"/>
      <c r="E2758" s="547"/>
      <c r="F2758" s="546"/>
      <c r="G2758" s="545" t="str">
        <f>G2757</f>
        <v xml:space="preserve">G2020.40 </v>
      </c>
      <c r="H2758" s="544" t="s">
        <v>4357</v>
      </c>
      <c r="I2758" s="543" t="s">
        <v>4358</v>
      </c>
      <c r="J2758" s="552"/>
      <c r="K2758" s="552"/>
      <c r="L2758" s="551"/>
      <c r="M2758" s="540">
        <f>J2758*L2758</f>
        <v>0</v>
      </c>
    </row>
    <row r="2759" spans="2:13" ht="15.75" outlineLevel="4">
      <c r="B2759" s="529"/>
      <c r="E2759" s="547"/>
      <c r="F2759" s="546"/>
      <c r="G2759" s="545" t="str">
        <f>G2758</f>
        <v xml:space="preserve">G2020.40 </v>
      </c>
      <c r="H2759" s="544" t="s">
        <v>4305</v>
      </c>
      <c r="I2759" s="543" t="s">
        <v>4359</v>
      </c>
      <c r="J2759" s="552"/>
      <c r="K2759" s="552"/>
      <c r="L2759" s="551"/>
      <c r="M2759" s="540">
        <f>J2759*L2759</f>
        <v>0</v>
      </c>
    </row>
    <row r="2760" spans="2:13" ht="15.75" outlineLevel="4">
      <c r="B2760" s="529"/>
      <c r="E2760" s="547"/>
      <c r="F2760" s="546"/>
      <c r="G2760" s="545" t="str">
        <f>G2759</f>
        <v xml:space="preserve">G2020.40 </v>
      </c>
      <c r="H2760" s="544" t="s">
        <v>4360</v>
      </c>
      <c r="I2760" s="543" t="s">
        <v>4316</v>
      </c>
      <c r="J2760" s="552"/>
      <c r="K2760" s="552"/>
      <c r="L2760" s="551"/>
      <c r="M2760" s="540">
        <f>J2760*L2760</f>
        <v>0</v>
      </c>
    </row>
    <row r="2761" spans="2:13" ht="15.75" outlineLevel="4">
      <c r="B2761" s="529"/>
      <c r="E2761" s="547"/>
      <c r="F2761" s="546"/>
      <c r="G2761" s="545" t="str">
        <f>G2760</f>
        <v xml:space="preserve">G2020.40 </v>
      </c>
      <c r="H2761" s="544" t="s">
        <v>4361</v>
      </c>
      <c r="I2761" s="543" t="s">
        <v>4326</v>
      </c>
      <c r="J2761" s="552"/>
      <c r="K2761" s="552"/>
      <c r="L2761" s="551"/>
      <c r="M2761" s="540">
        <f>J2761*L2761</f>
        <v>0</v>
      </c>
    </row>
    <row r="2762" spans="2:13" ht="15.75" outlineLevel="3">
      <c r="B2762" s="529"/>
      <c r="E2762" s="538" t="s">
        <v>4362</v>
      </c>
      <c r="F2762" s="537" t="s">
        <v>4363</v>
      </c>
      <c r="G2762" s="536"/>
      <c r="H2762" s="535" t="s">
        <v>85</v>
      </c>
      <c r="I2762" s="534" t="s">
        <v>85</v>
      </c>
      <c r="J2762" s="533"/>
      <c r="K2762" s="533"/>
      <c r="L2762" s="532" t="str">
        <f>IF(J2762&lt;&gt;0,SUMIF(G:G,E2762,M:M)/J2762,"")</f>
        <v/>
      </c>
      <c r="M2762" s="531">
        <f>IF(J2762="",SUMIF(G:G,E2762,M:M),J2762*L2762)</f>
        <v>0</v>
      </c>
    </row>
    <row r="2763" spans="2:13" ht="15.75" outlineLevel="4">
      <c r="B2763" s="529"/>
      <c r="E2763" s="547"/>
      <c r="F2763" s="546"/>
      <c r="G2763" s="545" t="str">
        <f>E2762</f>
        <v xml:space="preserve">G2020.70 </v>
      </c>
      <c r="H2763" s="544" t="s">
        <v>4364</v>
      </c>
      <c r="I2763" s="543" t="s">
        <v>4365</v>
      </c>
      <c r="J2763" s="552"/>
      <c r="K2763" s="552"/>
      <c r="L2763" s="551"/>
      <c r="M2763" s="540">
        <f>J2763*L2763</f>
        <v>0</v>
      </c>
    </row>
    <row r="2764" spans="2:13" ht="15.75" outlineLevel="3">
      <c r="B2764" s="529"/>
      <c r="E2764" s="538" t="s">
        <v>4366</v>
      </c>
      <c r="F2764" s="537" t="s">
        <v>4367</v>
      </c>
      <c r="G2764" s="536"/>
      <c r="H2764" s="535" t="s">
        <v>85</v>
      </c>
      <c r="I2764" s="534" t="s">
        <v>85</v>
      </c>
      <c r="J2764" s="533"/>
      <c r="K2764" s="533"/>
      <c r="L2764" s="532" t="str">
        <f>IF(J2764&lt;&gt;0,SUMIF(G:G,E2764,M:M)/J2764,"")</f>
        <v/>
      </c>
      <c r="M2764" s="531">
        <f>IF(J2764="",SUMIF(G:G,E2764,M:M),J2764*L2764)</f>
        <v>0</v>
      </c>
    </row>
    <row r="2765" spans="2:13" ht="16.5" customHeight="1" outlineLevel="4">
      <c r="B2765" s="529"/>
      <c r="E2765" s="528"/>
      <c r="F2765" s="527"/>
      <c r="G2765" s="526" t="str">
        <f>E2764</f>
        <v xml:space="preserve">G2020.80 </v>
      </c>
      <c r="H2765" s="530" t="s">
        <v>4368</v>
      </c>
      <c r="I2765" s="524" t="s">
        <v>3057</v>
      </c>
      <c r="J2765" s="571"/>
      <c r="K2765" s="571"/>
      <c r="L2765" s="570"/>
      <c r="M2765" s="521">
        <f t="shared" ref="M2765:M2770" si="260">J2765*L2765</f>
        <v>0</v>
      </c>
    </row>
    <row r="2766" spans="2:13" ht="28.5" outlineLevel="4">
      <c r="B2766" s="529"/>
      <c r="E2766" s="528"/>
      <c r="F2766" s="527"/>
      <c r="G2766" s="526" t="str">
        <f>G2765</f>
        <v xml:space="preserve">G2020.80 </v>
      </c>
      <c r="H2766" s="530" t="s">
        <v>4369</v>
      </c>
      <c r="I2766" s="524" t="s">
        <v>3059</v>
      </c>
      <c r="J2766" s="571"/>
      <c r="K2766" s="571"/>
      <c r="L2766" s="570"/>
      <c r="M2766" s="521">
        <f t="shared" si="260"/>
        <v>0</v>
      </c>
    </row>
    <row r="2767" spans="2:13" ht="15.75" outlineLevel="4">
      <c r="B2767" s="529"/>
      <c r="E2767" s="528"/>
      <c r="F2767" s="527"/>
      <c r="G2767" s="526" t="str">
        <f>G2766</f>
        <v xml:space="preserve">G2020.80 </v>
      </c>
      <c r="H2767" s="530" t="s">
        <v>4370</v>
      </c>
      <c r="I2767" s="524" t="s">
        <v>3061</v>
      </c>
      <c r="J2767" s="571"/>
      <c r="K2767" s="571"/>
      <c r="L2767" s="570"/>
      <c r="M2767" s="521">
        <f t="shared" si="260"/>
        <v>0</v>
      </c>
    </row>
    <row r="2768" spans="2:13" ht="15.75" outlineLevel="4">
      <c r="B2768" s="529"/>
      <c r="E2768" s="528"/>
      <c r="F2768" s="527"/>
      <c r="G2768" s="526" t="str">
        <f>G2767</f>
        <v xml:space="preserve">G2020.80 </v>
      </c>
      <c r="H2768" s="530" t="s">
        <v>4371</v>
      </c>
      <c r="I2768" s="524" t="s">
        <v>3063</v>
      </c>
      <c r="J2768" s="571"/>
      <c r="K2768" s="571"/>
      <c r="L2768" s="570"/>
      <c r="M2768" s="521">
        <f t="shared" si="260"/>
        <v>0</v>
      </c>
    </row>
    <row r="2769" spans="2:13" ht="28.5" outlineLevel="4">
      <c r="B2769" s="529"/>
      <c r="E2769" s="528"/>
      <c r="F2769" s="527"/>
      <c r="G2769" s="526" t="str">
        <f>G2768</f>
        <v xml:space="preserve">G2020.80 </v>
      </c>
      <c r="H2769" s="530" t="s">
        <v>4372</v>
      </c>
      <c r="I2769" s="524" t="s">
        <v>4373</v>
      </c>
      <c r="J2769" s="571"/>
      <c r="K2769" s="571"/>
      <c r="L2769" s="570"/>
      <c r="M2769" s="521">
        <f t="shared" si="260"/>
        <v>0</v>
      </c>
    </row>
    <row r="2770" spans="2:13" ht="15.75" outlineLevel="4">
      <c r="B2770" s="529"/>
      <c r="E2770" s="528"/>
      <c r="F2770" s="527"/>
      <c r="G2770" s="526" t="str">
        <f>G2769</f>
        <v xml:space="preserve">G2020.80 </v>
      </c>
      <c r="H2770" s="530" t="s">
        <v>4374</v>
      </c>
      <c r="I2770" s="524" t="s">
        <v>3067</v>
      </c>
      <c r="J2770" s="571"/>
      <c r="K2770" s="571"/>
      <c r="L2770" s="570"/>
      <c r="M2770" s="521">
        <f t="shared" si="260"/>
        <v>0</v>
      </c>
    </row>
    <row r="2771" spans="2:13" s="553" customFormat="1" ht="17.25" customHeight="1" outlineLevel="2">
      <c r="B2771" s="561"/>
      <c r="C2771" s="560"/>
      <c r="D2771" s="560" t="s">
        <v>4375</v>
      </c>
      <c r="E2771" s="560" t="s">
        <v>4376</v>
      </c>
      <c r="F2771" s="560"/>
      <c r="G2771" s="559"/>
      <c r="H2771" s="558" t="s">
        <v>85</v>
      </c>
      <c r="I2771" s="557" t="s">
        <v>85</v>
      </c>
      <c r="J2771" s="556"/>
      <c r="K2771" s="556"/>
      <c r="L2771" s="555" t="str">
        <f>IF(J2771&lt;&gt;0,SUMIF(E:E,"G2030*",M:M)/J2771,"")</f>
        <v/>
      </c>
      <c r="M2771" s="554">
        <f>IF(J2771="",SUMIF(E:E,"G2030*",M:M),L2771*J2771)</f>
        <v>0</v>
      </c>
    </row>
    <row r="2772" spans="2:13" ht="15.75" outlineLevel="3">
      <c r="B2772" s="529"/>
      <c r="E2772" s="538" t="s">
        <v>4377</v>
      </c>
      <c r="F2772" s="537" t="s">
        <v>4378</v>
      </c>
      <c r="G2772" s="536"/>
      <c r="H2772" s="535" t="s">
        <v>85</v>
      </c>
      <c r="I2772" s="534" t="s">
        <v>85</v>
      </c>
      <c r="J2772" s="533"/>
      <c r="K2772" s="533"/>
      <c r="L2772" s="532" t="str">
        <f>IF(J2772&lt;&gt;0,SUMIF(G:G,E2772,M:M)/J2772,"")</f>
        <v/>
      </c>
      <c r="M2772" s="531">
        <f>IF(J2772="",SUMIF(G:G,E2772,M:M),J2772*L2772)</f>
        <v>0</v>
      </c>
    </row>
    <row r="2773" spans="2:13" ht="15.75" outlineLevel="4">
      <c r="B2773" s="529"/>
      <c r="E2773" s="547"/>
      <c r="F2773" s="546"/>
      <c r="G2773" s="545" t="str">
        <f>E2772</f>
        <v xml:space="preserve">G2030.10 </v>
      </c>
      <c r="H2773" s="544" t="s">
        <v>4379</v>
      </c>
      <c r="I2773" s="543" t="s">
        <v>4286</v>
      </c>
      <c r="J2773" s="552"/>
      <c r="K2773" s="552"/>
      <c r="L2773" s="551"/>
      <c r="M2773" s="540">
        <f t="shared" ref="M2773:M2778" si="261">J2773*L2773</f>
        <v>0</v>
      </c>
    </row>
    <row r="2774" spans="2:13" ht="15.75" outlineLevel="4">
      <c r="B2774" s="529"/>
      <c r="E2774" s="547"/>
      <c r="F2774" s="546"/>
      <c r="G2774" s="545" t="str">
        <f>G2773</f>
        <v xml:space="preserve">G2030.10 </v>
      </c>
      <c r="H2774" s="544" t="s">
        <v>4380</v>
      </c>
      <c r="I2774" s="543" t="s">
        <v>4288</v>
      </c>
      <c r="J2774" s="552"/>
      <c r="K2774" s="552"/>
      <c r="L2774" s="551"/>
      <c r="M2774" s="540">
        <f t="shared" si="261"/>
        <v>0</v>
      </c>
    </row>
    <row r="2775" spans="2:13" ht="15.75" outlineLevel="4">
      <c r="B2775" s="529"/>
      <c r="E2775" s="547"/>
      <c r="F2775" s="546"/>
      <c r="G2775" s="545" t="str">
        <f>G2774</f>
        <v xml:space="preserve">G2030.10 </v>
      </c>
      <c r="H2775" s="544" t="s">
        <v>4381</v>
      </c>
      <c r="I2775" s="543" t="s">
        <v>4290</v>
      </c>
      <c r="J2775" s="552"/>
      <c r="K2775" s="552"/>
      <c r="L2775" s="551"/>
      <c r="M2775" s="540">
        <f t="shared" si="261"/>
        <v>0</v>
      </c>
    </row>
    <row r="2776" spans="2:13" ht="15.75" outlineLevel="4">
      <c r="B2776" s="529"/>
      <c r="E2776" s="547"/>
      <c r="F2776" s="546"/>
      <c r="G2776" s="545" t="str">
        <f>G2775</f>
        <v xml:space="preserve">G2030.10 </v>
      </c>
      <c r="H2776" s="544" t="s">
        <v>4382</v>
      </c>
      <c r="I2776" s="543" t="s">
        <v>836</v>
      </c>
      <c r="J2776" s="552"/>
      <c r="K2776" s="552"/>
      <c r="L2776" s="551"/>
      <c r="M2776" s="540">
        <f t="shared" si="261"/>
        <v>0</v>
      </c>
    </row>
    <row r="2777" spans="2:13" ht="15.75" outlineLevel="4">
      <c r="B2777" s="529"/>
      <c r="E2777" s="547"/>
      <c r="F2777" s="546"/>
      <c r="G2777" s="545" t="str">
        <f>G2776</f>
        <v xml:space="preserve">G2030.10 </v>
      </c>
      <c r="H2777" s="544" t="s">
        <v>4383</v>
      </c>
      <c r="I2777" s="543" t="s">
        <v>838</v>
      </c>
      <c r="J2777" s="552"/>
      <c r="K2777" s="552"/>
      <c r="L2777" s="551"/>
      <c r="M2777" s="540">
        <f t="shared" si="261"/>
        <v>0</v>
      </c>
    </row>
    <row r="2778" spans="2:13" ht="15.75" outlineLevel="4">
      <c r="B2778" s="529"/>
      <c r="E2778" s="547"/>
      <c r="F2778" s="546"/>
      <c r="G2778" s="545" t="str">
        <f>G2777</f>
        <v xml:space="preserve">G2030.10 </v>
      </c>
      <c r="H2778" s="544" t="s">
        <v>4384</v>
      </c>
      <c r="I2778" s="543" t="s">
        <v>4294</v>
      </c>
      <c r="J2778" s="552"/>
      <c r="K2778" s="552"/>
      <c r="L2778" s="551"/>
      <c r="M2778" s="540">
        <f t="shared" si="261"/>
        <v>0</v>
      </c>
    </row>
    <row r="2779" spans="2:13" ht="15.75" outlineLevel="3">
      <c r="B2779" s="529"/>
      <c r="E2779" s="538" t="s">
        <v>4385</v>
      </c>
      <c r="F2779" s="537" t="s">
        <v>4386</v>
      </c>
      <c r="G2779" s="536"/>
      <c r="H2779" s="535" t="s">
        <v>85</v>
      </c>
      <c r="I2779" s="534" t="s">
        <v>85</v>
      </c>
      <c r="J2779" s="533"/>
      <c r="K2779" s="533"/>
      <c r="L2779" s="532" t="str">
        <f>IF(J2779&lt;&gt;0,SUMIF(G:G,E2779,M:M)/J2779,"")</f>
        <v/>
      </c>
      <c r="M2779" s="531">
        <f>IF(J2779="",SUMIF(G:G,E2779,M:M),J2779*L2779)</f>
        <v>0</v>
      </c>
    </row>
    <row r="2780" spans="2:13" ht="15" customHeight="1" outlineLevel="4">
      <c r="B2780" s="529"/>
      <c r="E2780" s="547"/>
      <c r="F2780" s="546"/>
      <c r="G2780" s="545" t="str">
        <f>E2779</f>
        <v xml:space="preserve">G2030.20 </v>
      </c>
      <c r="H2780" s="544" t="s">
        <v>4387</v>
      </c>
      <c r="I2780" s="543" t="s">
        <v>4298</v>
      </c>
      <c r="J2780" s="552"/>
      <c r="K2780" s="552"/>
      <c r="L2780" s="551"/>
      <c r="M2780" s="540">
        <f>J2780*L2780</f>
        <v>0</v>
      </c>
    </row>
    <row r="2781" spans="2:13" ht="15.75" outlineLevel="3">
      <c r="B2781" s="529"/>
      <c r="E2781" s="538" t="s">
        <v>4388</v>
      </c>
      <c r="F2781" s="537" t="s">
        <v>4389</v>
      </c>
      <c r="G2781" s="536"/>
      <c r="H2781" s="535" t="s">
        <v>85</v>
      </c>
      <c r="I2781" s="534" t="s">
        <v>85</v>
      </c>
      <c r="J2781" s="533"/>
      <c r="K2781" s="533"/>
      <c r="L2781" s="532" t="str">
        <f>IF(J2781&lt;&gt;0,SUMIF(G:G,E2781,M:M)/J2781,"")</f>
        <v/>
      </c>
      <c r="M2781" s="531">
        <f>IF(J2781="",SUMIF(G:G,E2781,M:M),J2781*L2781)</f>
        <v>0</v>
      </c>
    </row>
    <row r="2782" spans="2:13" ht="15" customHeight="1" outlineLevel="4">
      <c r="B2782" s="529"/>
      <c r="E2782" s="547"/>
      <c r="F2782" s="546"/>
      <c r="G2782" s="545" t="str">
        <f>E2781</f>
        <v xml:space="preserve">G2030.30 </v>
      </c>
      <c r="H2782" s="544" t="s">
        <v>4389</v>
      </c>
      <c r="I2782" s="543"/>
      <c r="J2782" s="552"/>
      <c r="K2782" s="552"/>
      <c r="L2782" s="551"/>
      <c r="M2782" s="540">
        <f>J2782*L2782</f>
        <v>0</v>
      </c>
    </row>
    <row r="2783" spans="2:13" ht="15.75" outlineLevel="3">
      <c r="B2783" s="529"/>
      <c r="E2783" s="538" t="s">
        <v>4390</v>
      </c>
      <c r="F2783" s="537" t="s">
        <v>4391</v>
      </c>
      <c r="G2783" s="536"/>
      <c r="H2783" s="535" t="s">
        <v>85</v>
      </c>
      <c r="I2783" s="534" t="s">
        <v>85</v>
      </c>
      <c r="J2783" s="533"/>
      <c r="K2783" s="533"/>
      <c r="L2783" s="532" t="str">
        <f>IF(J2783&lt;&gt;0,SUMIF(G:G,E2783,M:M)/J2783,"")</f>
        <v/>
      </c>
      <c r="M2783" s="531">
        <f>IF(J2783="",SUMIF(G:G,E2783,M:M),J2783*L2783)</f>
        <v>0</v>
      </c>
    </row>
    <row r="2784" spans="2:13" ht="30.75" customHeight="1" outlineLevel="4">
      <c r="B2784" s="529"/>
      <c r="E2784" s="547"/>
      <c r="F2784" s="546"/>
      <c r="G2784" s="545" t="str">
        <f>E2783</f>
        <v xml:space="preserve">G2030.40 </v>
      </c>
      <c r="H2784" s="544" t="s">
        <v>4392</v>
      </c>
      <c r="I2784" s="543" t="s">
        <v>4302</v>
      </c>
      <c r="J2784" s="552"/>
      <c r="K2784" s="552"/>
      <c r="L2784" s="551"/>
      <c r="M2784" s="540">
        <f>J2784*L2784</f>
        <v>0</v>
      </c>
    </row>
    <row r="2785" spans="2:13" ht="15.75" outlineLevel="4">
      <c r="B2785" s="529"/>
      <c r="E2785" s="547"/>
      <c r="F2785" s="546"/>
      <c r="G2785" s="545" t="str">
        <f>G2784</f>
        <v xml:space="preserve">G2030.40 </v>
      </c>
      <c r="H2785" s="544" t="s">
        <v>4325</v>
      </c>
      <c r="I2785" s="543" t="s">
        <v>4326</v>
      </c>
      <c r="J2785" s="552"/>
      <c r="K2785" s="552"/>
      <c r="L2785" s="551"/>
      <c r="M2785" s="540">
        <f>J2785*L2785</f>
        <v>0</v>
      </c>
    </row>
    <row r="2786" spans="2:13" ht="15.75" outlineLevel="4">
      <c r="B2786" s="529"/>
      <c r="E2786" s="547"/>
      <c r="F2786" s="546"/>
      <c r="G2786" s="545" t="str">
        <f>G2785</f>
        <v xml:space="preserve">G2030.40 </v>
      </c>
      <c r="H2786" s="544" t="s">
        <v>4393</v>
      </c>
      <c r="I2786" s="543" t="s">
        <v>4394</v>
      </c>
      <c r="J2786" s="552"/>
      <c r="K2786" s="552"/>
      <c r="L2786" s="551"/>
      <c r="M2786" s="540">
        <f>J2786*L2786</f>
        <v>0</v>
      </c>
    </row>
    <row r="2787" spans="2:13" ht="15.75" outlineLevel="4">
      <c r="B2787" s="529"/>
      <c r="E2787" s="547"/>
      <c r="F2787" s="546"/>
      <c r="G2787" s="545" t="str">
        <f>G2786</f>
        <v xml:space="preserve">G2030.40 </v>
      </c>
      <c r="H2787" s="544" t="s">
        <v>4305</v>
      </c>
      <c r="I2787" s="543" t="s">
        <v>4306</v>
      </c>
      <c r="J2787" s="552"/>
      <c r="K2787" s="552"/>
      <c r="L2787" s="551"/>
      <c r="M2787" s="540">
        <f>J2787*L2787</f>
        <v>0</v>
      </c>
    </row>
    <row r="2788" spans="2:13" ht="15.75" outlineLevel="3">
      <c r="B2788" s="529"/>
      <c r="E2788" s="538" t="s">
        <v>4395</v>
      </c>
      <c r="F2788" s="537" t="s">
        <v>4396</v>
      </c>
      <c r="G2788" s="536"/>
      <c r="H2788" s="535" t="s">
        <v>85</v>
      </c>
      <c r="I2788" s="534" t="s">
        <v>85</v>
      </c>
      <c r="J2788" s="533"/>
      <c r="K2788" s="533"/>
      <c r="L2788" s="532" t="str">
        <f>IF(J2788&lt;&gt;0,SUMIF(G:G,E2788,M:M)/J2788,"")</f>
        <v/>
      </c>
      <c r="M2788" s="531">
        <f>IF(J2788="",SUMIF(G:G,E2788,M:M),J2788*L2788)</f>
        <v>0</v>
      </c>
    </row>
    <row r="2789" spans="2:13" ht="15.75" outlineLevel="4">
      <c r="B2789" s="529"/>
      <c r="E2789" s="547"/>
      <c r="F2789" s="546"/>
      <c r="G2789" s="545" t="str">
        <f>E2788</f>
        <v xml:space="preserve">G2030.70 </v>
      </c>
      <c r="H2789" s="544" t="s">
        <v>4397</v>
      </c>
      <c r="I2789" s="543" t="s">
        <v>4398</v>
      </c>
      <c r="J2789" s="552"/>
      <c r="K2789" s="552"/>
      <c r="L2789" s="551"/>
      <c r="M2789" s="540">
        <f>J2789*L2789</f>
        <v>0</v>
      </c>
    </row>
    <row r="2790" spans="2:13" ht="15.75" outlineLevel="3">
      <c r="B2790" s="529"/>
      <c r="E2790" s="538" t="s">
        <v>4399</v>
      </c>
      <c r="F2790" s="537" t="s">
        <v>4400</v>
      </c>
      <c r="G2790" s="536"/>
      <c r="H2790" s="535" t="s">
        <v>85</v>
      </c>
      <c r="I2790" s="534" t="s">
        <v>85</v>
      </c>
      <c r="J2790" s="533"/>
      <c r="K2790" s="533"/>
      <c r="L2790" s="532" t="str">
        <f>IF(J2790&lt;&gt;0,SUMIF(G:G,E2790,M:M)/J2790,"")</f>
        <v/>
      </c>
      <c r="M2790" s="531">
        <f>IF(J2790="",SUMIF(G:G,E2790,M:M),J2790*L2790)</f>
        <v>0</v>
      </c>
    </row>
    <row r="2791" spans="2:13" ht="15.75" outlineLevel="4">
      <c r="B2791" s="529"/>
      <c r="E2791" s="528"/>
      <c r="F2791" s="527"/>
      <c r="G2791" s="526" t="str">
        <f>E2790</f>
        <v xml:space="preserve">G2030.80 </v>
      </c>
      <c r="H2791" s="530" t="s">
        <v>4401</v>
      </c>
      <c r="I2791" s="524" t="s">
        <v>3085</v>
      </c>
      <c r="J2791" s="571"/>
      <c r="K2791" s="571"/>
      <c r="L2791" s="570"/>
      <c r="M2791" s="521">
        <f t="shared" ref="M2791:M2796" si="262">J2791*L2791</f>
        <v>0</v>
      </c>
    </row>
    <row r="2792" spans="2:13" ht="15.75" outlineLevel="4">
      <c r="B2792" s="529"/>
      <c r="E2792" s="528"/>
      <c r="F2792" s="527"/>
      <c r="G2792" s="526" t="str">
        <f>G2791</f>
        <v xml:space="preserve">G2030.80 </v>
      </c>
      <c r="H2792" s="530" t="s">
        <v>4402</v>
      </c>
      <c r="I2792" s="524" t="s">
        <v>3087</v>
      </c>
      <c r="J2792" s="571"/>
      <c r="K2792" s="571"/>
      <c r="L2792" s="570"/>
      <c r="M2792" s="521">
        <f t="shared" si="262"/>
        <v>0</v>
      </c>
    </row>
    <row r="2793" spans="2:13" ht="35.25" customHeight="1" outlineLevel="4">
      <c r="B2793" s="529"/>
      <c r="E2793" s="528"/>
      <c r="F2793" s="527"/>
      <c r="G2793" s="526" t="str">
        <f>G2792</f>
        <v xml:space="preserve">G2030.80 </v>
      </c>
      <c r="H2793" s="530" t="s">
        <v>4403</v>
      </c>
      <c r="I2793" s="524" t="s">
        <v>3089</v>
      </c>
      <c r="J2793" s="571"/>
      <c r="K2793" s="571"/>
      <c r="L2793" s="570"/>
      <c r="M2793" s="521">
        <f t="shared" si="262"/>
        <v>0</v>
      </c>
    </row>
    <row r="2794" spans="2:13" ht="28.5" outlineLevel="4">
      <c r="B2794" s="529"/>
      <c r="E2794" s="528"/>
      <c r="F2794" s="527"/>
      <c r="G2794" s="526" t="str">
        <f>G2793</f>
        <v xml:space="preserve">G2030.80 </v>
      </c>
      <c r="H2794" s="530" t="s">
        <v>4404</v>
      </c>
      <c r="I2794" s="524" t="s">
        <v>3091</v>
      </c>
      <c r="J2794" s="571"/>
      <c r="K2794" s="571"/>
      <c r="L2794" s="570"/>
      <c r="M2794" s="521">
        <f t="shared" si="262"/>
        <v>0</v>
      </c>
    </row>
    <row r="2795" spans="2:13" ht="28.5" outlineLevel="4">
      <c r="B2795" s="529"/>
      <c r="E2795" s="528"/>
      <c r="F2795" s="527"/>
      <c r="G2795" s="526" t="str">
        <f>G2794</f>
        <v xml:space="preserve">G2030.80 </v>
      </c>
      <c r="H2795" s="530" t="s">
        <v>4405</v>
      </c>
      <c r="I2795" s="524" t="s">
        <v>3093</v>
      </c>
      <c r="J2795" s="571"/>
      <c r="K2795" s="571"/>
      <c r="L2795" s="570"/>
      <c r="M2795" s="521">
        <f t="shared" si="262"/>
        <v>0</v>
      </c>
    </row>
    <row r="2796" spans="2:13" ht="15.75" outlineLevel="4">
      <c r="B2796" s="529"/>
      <c r="E2796" s="528"/>
      <c r="F2796" s="527"/>
      <c r="G2796" s="526" t="str">
        <f>G2795</f>
        <v xml:space="preserve">G2030.80 </v>
      </c>
      <c r="H2796" s="530" t="s">
        <v>4406</v>
      </c>
      <c r="I2796" s="524" t="s">
        <v>3095</v>
      </c>
      <c r="J2796" s="571"/>
      <c r="K2796" s="571"/>
      <c r="L2796" s="570"/>
      <c r="M2796" s="521">
        <f t="shared" si="262"/>
        <v>0</v>
      </c>
    </row>
    <row r="2797" spans="2:13" s="553" customFormat="1" ht="17.25" customHeight="1" outlineLevel="2">
      <c r="B2797" s="561"/>
      <c r="C2797" s="560"/>
      <c r="D2797" s="560" t="s">
        <v>4407</v>
      </c>
      <c r="E2797" s="560" t="s">
        <v>4408</v>
      </c>
      <c r="F2797" s="560"/>
      <c r="G2797" s="559"/>
      <c r="H2797" s="558" t="s">
        <v>85</v>
      </c>
      <c r="I2797" s="557" t="s">
        <v>85</v>
      </c>
      <c r="J2797" s="556"/>
      <c r="K2797" s="556"/>
      <c r="L2797" s="555" t="str">
        <f>IF(J2797&lt;&gt;0,SUMIF(E:E,"G2040*",M:M)/J2797,"")</f>
        <v/>
      </c>
      <c r="M2797" s="554">
        <f>IF(J2797="",SUMIF(E:E,"G2040*",M:M),L2797*J2797)</f>
        <v>0</v>
      </c>
    </row>
    <row r="2798" spans="2:13" ht="15.75" outlineLevel="3">
      <c r="B2798" s="529"/>
      <c r="E2798" s="538" t="s">
        <v>4409</v>
      </c>
      <c r="F2798" s="537" t="s">
        <v>4410</v>
      </c>
      <c r="G2798" s="536"/>
      <c r="H2798" s="535" t="s">
        <v>85</v>
      </c>
      <c r="I2798" s="534" t="s">
        <v>85</v>
      </c>
      <c r="J2798" s="533"/>
      <c r="K2798" s="533"/>
      <c r="L2798" s="532" t="str">
        <f>IF(J2798&lt;&gt;0,SUMIF(G:G,E2798,M:M)/J2798,"")</f>
        <v/>
      </c>
      <c r="M2798" s="531">
        <f>IF(J2798="",SUMIF(G:G,E2798,M:M),J2798*L2798)</f>
        <v>0</v>
      </c>
    </row>
    <row r="2799" spans="2:13" ht="15.75" outlineLevel="4">
      <c r="B2799" s="529"/>
      <c r="E2799" s="547"/>
      <c r="F2799" s="546"/>
      <c r="G2799" s="545" t="str">
        <f>E2798</f>
        <v xml:space="preserve">G2040.10 </v>
      </c>
      <c r="H2799" s="544" t="s">
        <v>4411</v>
      </c>
      <c r="I2799" s="543" t="s">
        <v>4286</v>
      </c>
      <c r="J2799" s="552"/>
      <c r="K2799" s="552"/>
      <c r="L2799" s="551"/>
      <c r="M2799" s="540">
        <f>J2799*L2799</f>
        <v>0</v>
      </c>
    </row>
    <row r="2800" spans="2:13" ht="15.75" outlineLevel="4">
      <c r="B2800" s="529"/>
      <c r="E2800" s="547"/>
      <c r="F2800" s="546"/>
      <c r="G2800" s="545" t="str">
        <f>G2799</f>
        <v xml:space="preserve">G2040.10 </v>
      </c>
      <c r="H2800" s="544" t="s">
        <v>4412</v>
      </c>
      <c r="I2800" s="543" t="s">
        <v>4288</v>
      </c>
      <c r="J2800" s="552"/>
      <c r="K2800" s="552"/>
      <c r="L2800" s="551"/>
      <c r="M2800" s="540">
        <f>J2800*L2800</f>
        <v>0</v>
      </c>
    </row>
    <row r="2801" spans="2:13" ht="15.75" outlineLevel="4">
      <c r="B2801" s="529"/>
      <c r="E2801" s="547"/>
      <c r="F2801" s="546"/>
      <c r="G2801" s="545" t="str">
        <f>G2800</f>
        <v xml:space="preserve">G2040.10 </v>
      </c>
      <c r="H2801" s="544" t="s">
        <v>4413</v>
      </c>
      <c r="I2801" s="543" t="s">
        <v>4290</v>
      </c>
      <c r="J2801" s="552"/>
      <c r="K2801" s="552"/>
      <c r="L2801" s="551"/>
      <c r="M2801" s="540">
        <f>J2801*L2801</f>
        <v>0</v>
      </c>
    </row>
    <row r="2802" spans="2:13" ht="15.75" outlineLevel="4">
      <c r="B2802" s="529"/>
      <c r="E2802" s="547"/>
      <c r="F2802" s="546"/>
      <c r="G2802" s="545" t="str">
        <f>G2801</f>
        <v xml:space="preserve">G2040.10 </v>
      </c>
      <c r="H2802" s="544" t="s">
        <v>4414</v>
      </c>
      <c r="I2802" s="543" t="s">
        <v>836</v>
      </c>
      <c r="J2802" s="552"/>
      <c r="K2802" s="552"/>
      <c r="L2802" s="551"/>
      <c r="M2802" s="540">
        <f>J2802*L2802</f>
        <v>0</v>
      </c>
    </row>
    <row r="2803" spans="2:13" ht="15.75" outlineLevel="4">
      <c r="B2803" s="529"/>
      <c r="E2803" s="547"/>
      <c r="F2803" s="546"/>
      <c r="G2803" s="545" t="str">
        <f>G2802</f>
        <v xml:space="preserve">G2040.10 </v>
      </c>
      <c r="H2803" s="544" t="s">
        <v>4415</v>
      </c>
      <c r="I2803" s="543" t="s">
        <v>4294</v>
      </c>
      <c r="J2803" s="552"/>
      <c r="K2803" s="552"/>
      <c r="L2803" s="551"/>
      <c r="M2803" s="540">
        <f>J2803*L2803</f>
        <v>0</v>
      </c>
    </row>
    <row r="2804" spans="2:13" ht="15.75" outlineLevel="3">
      <c r="B2804" s="529"/>
      <c r="E2804" s="538" t="s">
        <v>4416</v>
      </c>
      <c r="F2804" s="537" t="s">
        <v>4417</v>
      </c>
      <c r="G2804" s="536"/>
      <c r="H2804" s="535" t="s">
        <v>85</v>
      </c>
      <c r="I2804" s="534" t="s">
        <v>85</v>
      </c>
      <c r="J2804" s="533"/>
      <c r="K2804" s="533"/>
      <c r="L2804" s="532" t="str">
        <f>IF(J2804&lt;&gt;0,SUMIF(G:G,E2804,M:M)/J2804,"")</f>
        <v/>
      </c>
      <c r="M2804" s="531">
        <f>IF(J2804="",SUMIF(G:G,E2804,M:M),J2804*L2804)</f>
        <v>0</v>
      </c>
    </row>
    <row r="2805" spans="2:13" ht="15.75" outlineLevel="4">
      <c r="B2805" s="529"/>
      <c r="E2805" s="547"/>
      <c r="F2805" s="546"/>
      <c r="G2805" s="545" t="str">
        <f>E2804</f>
        <v xml:space="preserve">G2040.20 </v>
      </c>
      <c r="H2805" s="544" t="s">
        <v>4418</v>
      </c>
      <c r="I2805" s="543" t="s">
        <v>4298</v>
      </c>
      <c r="J2805" s="552"/>
      <c r="K2805" s="552"/>
      <c r="L2805" s="551"/>
      <c r="M2805" s="540">
        <f>J2805*L2805</f>
        <v>0</v>
      </c>
    </row>
    <row r="2806" spans="2:13" ht="15.75" outlineLevel="3">
      <c r="B2806" s="529"/>
      <c r="E2806" s="538" t="s">
        <v>4419</v>
      </c>
      <c r="F2806" s="537" t="s">
        <v>4420</v>
      </c>
      <c r="G2806" s="536"/>
      <c r="H2806" s="535" t="s">
        <v>85</v>
      </c>
      <c r="I2806" s="534" t="s">
        <v>85</v>
      </c>
      <c r="J2806" s="533"/>
      <c r="K2806" s="533"/>
      <c r="L2806" s="532" t="str">
        <f>IF(J2806&lt;&gt;0,SUMIF(G:G,E2806,M:M)/J2806,"")</f>
        <v/>
      </c>
      <c r="M2806" s="531">
        <f>IF(J2806="",SUMIF(G:G,E2806,M:M),J2806*L2806)</f>
        <v>0</v>
      </c>
    </row>
    <row r="2807" spans="2:13" ht="15.75" outlineLevel="4">
      <c r="B2807" s="529"/>
      <c r="E2807" s="547"/>
      <c r="F2807" s="546"/>
      <c r="G2807" s="545" t="str">
        <f>E2806</f>
        <v xml:space="preserve">G2040.40 </v>
      </c>
      <c r="H2807" s="544" t="s">
        <v>4421</v>
      </c>
      <c r="I2807" s="543" t="s">
        <v>4302</v>
      </c>
      <c r="J2807" s="552"/>
      <c r="K2807" s="552"/>
      <c r="L2807" s="551"/>
      <c r="M2807" s="540">
        <f>J2807*L2807</f>
        <v>0</v>
      </c>
    </row>
    <row r="2808" spans="2:13" ht="15.75" outlineLevel="4">
      <c r="B2808" s="529"/>
      <c r="E2808" s="547"/>
      <c r="F2808" s="546"/>
      <c r="G2808" s="545" t="str">
        <f>G2807</f>
        <v xml:space="preserve">G2040.40 </v>
      </c>
      <c r="H2808" s="544" t="s">
        <v>4422</v>
      </c>
      <c r="I2808" s="543" t="s">
        <v>4326</v>
      </c>
      <c r="J2808" s="552"/>
      <c r="K2808" s="552"/>
      <c r="L2808" s="551"/>
      <c r="M2808" s="540">
        <f>J2808*L2808</f>
        <v>0</v>
      </c>
    </row>
    <row r="2809" spans="2:13" ht="15.75" outlineLevel="4">
      <c r="B2809" s="529"/>
      <c r="E2809" s="547"/>
      <c r="F2809" s="546"/>
      <c r="G2809" s="545" t="str">
        <f>G2808</f>
        <v xml:space="preserve">G2040.40 </v>
      </c>
      <c r="H2809" s="544" t="s">
        <v>4305</v>
      </c>
      <c r="I2809" s="543" t="s">
        <v>4306</v>
      </c>
      <c r="J2809" s="552"/>
      <c r="K2809" s="552"/>
      <c r="L2809" s="551"/>
      <c r="M2809" s="540">
        <f>J2809*L2809</f>
        <v>0</v>
      </c>
    </row>
    <row r="2810" spans="2:13" ht="15.75" outlineLevel="4">
      <c r="B2810" s="529"/>
      <c r="E2810" s="547"/>
      <c r="F2810" s="546"/>
      <c r="G2810" s="545" t="str">
        <f>G2809</f>
        <v xml:space="preserve">G2040.40 </v>
      </c>
      <c r="H2810" s="544" t="s">
        <v>4423</v>
      </c>
      <c r="I2810" s="543" t="s">
        <v>4316</v>
      </c>
      <c r="J2810" s="552"/>
      <c r="K2810" s="552"/>
      <c r="L2810" s="551"/>
      <c r="M2810" s="540">
        <f>J2810*L2810</f>
        <v>0</v>
      </c>
    </row>
    <row r="2811" spans="2:13" ht="15.75" outlineLevel="3">
      <c r="B2811" s="529"/>
      <c r="E2811" s="538" t="s">
        <v>4424</v>
      </c>
      <c r="F2811" s="537" t="s">
        <v>4425</v>
      </c>
      <c r="G2811" s="536"/>
      <c r="H2811" s="535" t="s">
        <v>85</v>
      </c>
      <c r="I2811" s="534" t="s">
        <v>85</v>
      </c>
      <c r="J2811" s="533"/>
      <c r="K2811" s="533"/>
      <c r="L2811" s="532" t="str">
        <f>IF(J2811&lt;&gt;0,SUMIF(G:G,E2811,M:M)/J2811,"")</f>
        <v/>
      </c>
      <c r="M2811" s="531">
        <f>IF(J2811="",SUMIF(G:G,E2811,M:M),J2811*L2811)</f>
        <v>0</v>
      </c>
    </row>
    <row r="2812" spans="2:13" ht="15.75" outlineLevel="4">
      <c r="B2812" s="529"/>
      <c r="E2812" s="547"/>
      <c r="F2812" s="546"/>
      <c r="G2812" s="545" t="str">
        <f>E2811</f>
        <v xml:space="preserve">G2040.70 </v>
      </c>
      <c r="H2812" s="544" t="s">
        <v>4426</v>
      </c>
      <c r="I2812" s="543" t="s">
        <v>4427</v>
      </c>
      <c r="J2812" s="552"/>
      <c r="K2812" s="552"/>
      <c r="L2812" s="551"/>
      <c r="M2812" s="540">
        <f>J2812*L2812</f>
        <v>0</v>
      </c>
    </row>
    <row r="2813" spans="2:13" ht="15.75" outlineLevel="3">
      <c r="B2813" s="529"/>
      <c r="E2813" s="538" t="s">
        <v>4428</v>
      </c>
      <c r="F2813" s="537" t="s">
        <v>4429</v>
      </c>
      <c r="G2813" s="536"/>
      <c r="H2813" s="535" t="s">
        <v>85</v>
      </c>
      <c r="I2813" s="534" t="s">
        <v>85</v>
      </c>
      <c r="J2813" s="533"/>
      <c r="K2813" s="533"/>
      <c r="L2813" s="532" t="str">
        <f>IF(J2813&lt;&gt;0,SUMIF(G:G,E2813,M:M)/J2813,"")</f>
        <v/>
      </c>
      <c r="M2813" s="531">
        <f>IF(J2813="",SUMIF(G:G,E2813,M:M),J2813*L2813)</f>
        <v>0</v>
      </c>
    </row>
    <row r="2814" spans="2:13" ht="15.75" outlineLevel="4">
      <c r="B2814" s="529"/>
      <c r="E2814" s="547"/>
      <c r="F2814" s="546"/>
      <c r="G2814" s="545" t="str">
        <f>E2813</f>
        <v xml:space="preserve">G2040.80 </v>
      </c>
      <c r="H2814" s="544" t="s">
        <v>4430</v>
      </c>
      <c r="I2814" s="543" t="s">
        <v>4431</v>
      </c>
      <c r="J2814" s="552"/>
      <c r="K2814" s="552"/>
      <c r="L2814" s="551"/>
      <c r="M2814" s="540">
        <f t="shared" ref="M2814:M2819" si="263">J2814*L2814</f>
        <v>0</v>
      </c>
    </row>
    <row r="2815" spans="2:13" ht="15.75" outlineLevel="4">
      <c r="B2815" s="529"/>
      <c r="E2815" s="547"/>
      <c r="F2815" s="546"/>
      <c r="G2815" s="545" t="str">
        <f>G2814</f>
        <v xml:space="preserve">G2040.80 </v>
      </c>
      <c r="H2815" s="544" t="s">
        <v>4432</v>
      </c>
      <c r="I2815" s="543" t="s">
        <v>4433</v>
      </c>
      <c r="J2815" s="552"/>
      <c r="K2815" s="552"/>
      <c r="L2815" s="551"/>
      <c r="M2815" s="540">
        <f t="shared" si="263"/>
        <v>0</v>
      </c>
    </row>
    <row r="2816" spans="2:13" ht="15.75" outlineLevel="4">
      <c r="B2816" s="529"/>
      <c r="E2816" s="547"/>
      <c r="F2816" s="546"/>
      <c r="G2816" s="545" t="str">
        <f>G2815</f>
        <v xml:space="preserve">G2040.80 </v>
      </c>
      <c r="H2816" s="544" t="s">
        <v>4434</v>
      </c>
      <c r="I2816" s="543" t="s">
        <v>4435</v>
      </c>
      <c r="J2816" s="552"/>
      <c r="K2816" s="552"/>
      <c r="L2816" s="551"/>
      <c r="M2816" s="540">
        <f t="shared" si="263"/>
        <v>0</v>
      </c>
    </row>
    <row r="2817" spans="2:13" ht="15.75" outlineLevel="4">
      <c r="B2817" s="529"/>
      <c r="E2817" s="547"/>
      <c r="F2817" s="546"/>
      <c r="G2817" s="545" t="str">
        <f>G2816</f>
        <v xml:space="preserve">G2040.80 </v>
      </c>
      <c r="H2817" s="544" t="s">
        <v>4436</v>
      </c>
      <c r="I2817" s="543" t="s">
        <v>4437</v>
      </c>
      <c r="J2817" s="552"/>
      <c r="K2817" s="552"/>
      <c r="L2817" s="551"/>
      <c r="M2817" s="540">
        <f t="shared" si="263"/>
        <v>0</v>
      </c>
    </row>
    <row r="2818" spans="2:13" ht="15.75" outlineLevel="4">
      <c r="B2818" s="529"/>
      <c r="E2818" s="547"/>
      <c r="F2818" s="546"/>
      <c r="G2818" s="545" t="str">
        <f>G2817</f>
        <v xml:space="preserve">G2040.80 </v>
      </c>
      <c r="H2818" s="544" t="s">
        <v>4438</v>
      </c>
      <c r="I2818" s="543" t="s">
        <v>4439</v>
      </c>
      <c r="J2818" s="552"/>
      <c r="K2818" s="552"/>
      <c r="L2818" s="551"/>
      <c r="M2818" s="540">
        <f t="shared" si="263"/>
        <v>0</v>
      </c>
    </row>
    <row r="2819" spans="2:13" ht="15.75" outlineLevel="4">
      <c r="B2819" s="529"/>
      <c r="E2819" s="547"/>
      <c r="F2819" s="546"/>
      <c r="G2819" s="545" t="str">
        <f>G2818</f>
        <v xml:space="preserve">G2040.80 </v>
      </c>
      <c r="H2819" s="544" t="s">
        <v>4440</v>
      </c>
      <c r="I2819" s="543" t="s">
        <v>4441</v>
      </c>
      <c r="J2819" s="552"/>
      <c r="K2819" s="552"/>
      <c r="L2819" s="551"/>
      <c r="M2819" s="540">
        <f t="shared" si="263"/>
        <v>0</v>
      </c>
    </row>
    <row r="2820" spans="2:13" s="553" customFormat="1" ht="17.25" customHeight="1" outlineLevel="2">
      <c r="B2820" s="561"/>
      <c r="C2820" s="560"/>
      <c r="D2820" s="560" t="s">
        <v>4442</v>
      </c>
      <c r="E2820" s="560" t="s">
        <v>4443</v>
      </c>
      <c r="F2820" s="560"/>
      <c r="G2820" s="559"/>
      <c r="H2820" s="558" t="s">
        <v>85</v>
      </c>
      <c r="I2820" s="557" t="s">
        <v>85</v>
      </c>
      <c r="J2820" s="556"/>
      <c r="K2820" s="556"/>
      <c r="L2820" s="555" t="str">
        <f>IF(J2820&lt;&gt;0,SUMIF(E:E,"G2050*",M:M)/J2820,"")</f>
        <v/>
      </c>
      <c r="M2820" s="554">
        <f>IF(J2820="",SUMIF(E:E,"G2050*",M:M),L2820*J2820)</f>
        <v>0</v>
      </c>
    </row>
    <row r="2821" spans="2:13" ht="15.75" outlineLevel="3">
      <c r="B2821" s="529"/>
      <c r="E2821" s="538" t="s">
        <v>4444</v>
      </c>
      <c r="F2821" s="537" t="s">
        <v>4445</v>
      </c>
      <c r="G2821" s="536"/>
      <c r="H2821" s="535" t="s">
        <v>85</v>
      </c>
      <c r="I2821" s="534" t="s">
        <v>85</v>
      </c>
      <c r="J2821" s="533"/>
      <c r="K2821" s="533"/>
      <c r="L2821" s="532" t="str">
        <f>IF(J2821&lt;&gt;0,SUMIF(G:G,E2821,M:M)/J2821,"")</f>
        <v/>
      </c>
      <c r="M2821" s="531">
        <f>IF(J2821="",SUMIF(G:G,E2821,M:M),J2821*L2821)</f>
        <v>0</v>
      </c>
    </row>
    <row r="2822" spans="2:13" ht="28.5" outlineLevel="4">
      <c r="B2822" s="529"/>
      <c r="E2822" s="547"/>
      <c r="F2822" s="546"/>
      <c r="G2822" s="545" t="str">
        <f>E2821</f>
        <v xml:space="preserve">G2050.10 </v>
      </c>
      <c r="H2822" s="544" t="s">
        <v>4446</v>
      </c>
      <c r="I2822" s="543" t="s">
        <v>4447</v>
      </c>
      <c r="J2822" s="552"/>
      <c r="K2822" s="552"/>
      <c r="L2822" s="551"/>
      <c r="M2822" s="540">
        <f t="shared" ref="M2822:M2836" si="264">J2822*L2822</f>
        <v>0</v>
      </c>
    </row>
    <row r="2823" spans="2:13" ht="15.75" outlineLevel="4">
      <c r="B2823" s="529"/>
      <c r="E2823" s="547"/>
      <c r="F2823" s="546"/>
      <c r="G2823" s="545" t="str">
        <f t="shared" ref="G2823:G2836" si="265">G2822</f>
        <v xml:space="preserve">G2050.10 </v>
      </c>
      <c r="H2823" s="550" t="s">
        <v>4448</v>
      </c>
      <c r="I2823" s="543" t="s">
        <v>4447</v>
      </c>
      <c r="J2823" s="552"/>
      <c r="K2823" s="552"/>
      <c r="L2823" s="551"/>
      <c r="M2823" s="540">
        <f t="shared" si="264"/>
        <v>0</v>
      </c>
    </row>
    <row r="2824" spans="2:13" ht="15.75" outlineLevel="4">
      <c r="B2824" s="529"/>
      <c r="E2824" s="547"/>
      <c r="F2824" s="546"/>
      <c r="G2824" s="545" t="str">
        <f t="shared" si="265"/>
        <v xml:space="preserve">G2050.10 </v>
      </c>
      <c r="H2824" s="544" t="s">
        <v>4449</v>
      </c>
      <c r="I2824" s="543" t="s">
        <v>4450</v>
      </c>
      <c r="J2824" s="552"/>
      <c r="K2824" s="552"/>
      <c r="L2824" s="551"/>
      <c r="M2824" s="540">
        <f t="shared" si="264"/>
        <v>0</v>
      </c>
    </row>
    <row r="2825" spans="2:13" ht="15.75" outlineLevel="4">
      <c r="B2825" s="529"/>
      <c r="E2825" s="547"/>
      <c r="F2825" s="546"/>
      <c r="G2825" s="545" t="str">
        <f t="shared" si="265"/>
        <v xml:space="preserve">G2050.10 </v>
      </c>
      <c r="H2825" s="550" t="s">
        <v>4451</v>
      </c>
      <c r="I2825" s="543" t="s">
        <v>4452</v>
      </c>
      <c r="J2825" s="552"/>
      <c r="K2825" s="552"/>
      <c r="L2825" s="551"/>
      <c r="M2825" s="540">
        <f t="shared" si="264"/>
        <v>0</v>
      </c>
    </row>
    <row r="2826" spans="2:13" ht="15.75" outlineLevel="4">
      <c r="B2826" s="529"/>
      <c r="E2826" s="547"/>
      <c r="F2826" s="546"/>
      <c r="G2826" s="545" t="str">
        <f t="shared" si="265"/>
        <v xml:space="preserve">G2050.10 </v>
      </c>
      <c r="H2826" s="550" t="s">
        <v>4453</v>
      </c>
      <c r="I2826" s="543" t="s">
        <v>4454</v>
      </c>
      <c r="J2826" s="552"/>
      <c r="K2826" s="552"/>
      <c r="L2826" s="551"/>
      <c r="M2826" s="540">
        <f t="shared" si="264"/>
        <v>0</v>
      </c>
    </row>
    <row r="2827" spans="2:13" ht="15.75" outlineLevel="4">
      <c r="B2827" s="529"/>
      <c r="E2827" s="547"/>
      <c r="F2827" s="546"/>
      <c r="G2827" s="545" t="str">
        <f t="shared" si="265"/>
        <v xml:space="preserve">G2050.10 </v>
      </c>
      <c r="H2827" s="550" t="s">
        <v>4455</v>
      </c>
      <c r="I2827" s="543" t="s">
        <v>4456</v>
      </c>
      <c r="J2827" s="552"/>
      <c r="K2827" s="552"/>
      <c r="L2827" s="551"/>
      <c r="M2827" s="540">
        <f t="shared" si="264"/>
        <v>0</v>
      </c>
    </row>
    <row r="2828" spans="2:13" ht="15.75" outlineLevel="4">
      <c r="B2828" s="529"/>
      <c r="E2828" s="547"/>
      <c r="F2828" s="546"/>
      <c r="G2828" s="545" t="str">
        <f t="shared" si="265"/>
        <v xml:space="preserve">G2050.10 </v>
      </c>
      <c r="H2828" s="550" t="s">
        <v>4457</v>
      </c>
      <c r="I2828" s="543" t="s">
        <v>4458</v>
      </c>
      <c r="J2828" s="552"/>
      <c r="K2828" s="552"/>
      <c r="L2828" s="551"/>
      <c r="M2828" s="540">
        <f t="shared" si="264"/>
        <v>0</v>
      </c>
    </row>
    <row r="2829" spans="2:13" ht="15.75" outlineLevel="4">
      <c r="B2829" s="529"/>
      <c r="E2829" s="547"/>
      <c r="F2829" s="546"/>
      <c r="G2829" s="545" t="str">
        <f t="shared" si="265"/>
        <v xml:space="preserve">G2050.10 </v>
      </c>
      <c r="H2829" s="544" t="s">
        <v>4459</v>
      </c>
      <c r="I2829" s="543" t="s">
        <v>85</v>
      </c>
      <c r="J2829" s="552"/>
      <c r="K2829" s="552"/>
      <c r="L2829" s="551"/>
      <c r="M2829" s="540">
        <f t="shared" si="264"/>
        <v>0</v>
      </c>
    </row>
    <row r="2830" spans="2:13" ht="15.75" outlineLevel="4">
      <c r="B2830" s="529"/>
      <c r="E2830" s="547"/>
      <c r="F2830" s="546"/>
      <c r="G2830" s="545" t="str">
        <f t="shared" si="265"/>
        <v xml:space="preserve">G2050.10 </v>
      </c>
      <c r="H2830" s="550" t="s">
        <v>4460</v>
      </c>
      <c r="I2830" s="543" t="s">
        <v>4461</v>
      </c>
      <c r="J2830" s="552"/>
      <c r="K2830" s="552"/>
      <c r="L2830" s="551"/>
      <c r="M2830" s="540">
        <f t="shared" si="264"/>
        <v>0</v>
      </c>
    </row>
    <row r="2831" spans="2:13" ht="15.75" outlineLevel="4">
      <c r="B2831" s="529"/>
      <c r="E2831" s="547"/>
      <c r="F2831" s="546"/>
      <c r="G2831" s="545" t="str">
        <f t="shared" si="265"/>
        <v xml:space="preserve">G2050.10 </v>
      </c>
      <c r="H2831" s="550" t="s">
        <v>4462</v>
      </c>
      <c r="I2831" s="543" t="s">
        <v>4463</v>
      </c>
      <c r="J2831" s="552"/>
      <c r="K2831" s="552"/>
      <c r="L2831" s="551"/>
      <c r="M2831" s="540">
        <f t="shared" si="264"/>
        <v>0</v>
      </c>
    </row>
    <row r="2832" spans="2:13" ht="15.75" outlineLevel="4">
      <c r="B2832" s="529"/>
      <c r="E2832" s="547"/>
      <c r="F2832" s="546"/>
      <c r="G2832" s="545" t="str">
        <f t="shared" si="265"/>
        <v xml:space="preserve">G2050.10 </v>
      </c>
      <c r="H2832" s="544" t="s">
        <v>3408</v>
      </c>
      <c r="I2832" s="543" t="s">
        <v>85</v>
      </c>
      <c r="J2832" s="552"/>
      <c r="K2832" s="552"/>
      <c r="L2832" s="551"/>
      <c r="M2832" s="540">
        <f t="shared" si="264"/>
        <v>0</v>
      </c>
    </row>
    <row r="2833" spans="2:13" ht="15.75" outlineLevel="4">
      <c r="B2833" s="529"/>
      <c r="E2833" s="547"/>
      <c r="F2833" s="546"/>
      <c r="G2833" s="545" t="str">
        <f t="shared" si="265"/>
        <v xml:space="preserve">G2050.10 </v>
      </c>
      <c r="H2833" s="550" t="s">
        <v>4464</v>
      </c>
      <c r="I2833" s="543" t="s">
        <v>4465</v>
      </c>
      <c r="J2833" s="552"/>
      <c r="K2833" s="552"/>
      <c r="L2833" s="551"/>
      <c r="M2833" s="540">
        <f t="shared" si="264"/>
        <v>0</v>
      </c>
    </row>
    <row r="2834" spans="2:13" ht="15.75" outlineLevel="4">
      <c r="B2834" s="529"/>
      <c r="E2834" s="547"/>
      <c r="F2834" s="546"/>
      <c r="G2834" s="545" t="str">
        <f t="shared" si="265"/>
        <v xml:space="preserve">G2050.10 </v>
      </c>
      <c r="H2834" s="550" t="s">
        <v>4466</v>
      </c>
      <c r="I2834" s="543" t="s">
        <v>4467</v>
      </c>
      <c r="J2834" s="552"/>
      <c r="K2834" s="552"/>
      <c r="L2834" s="551"/>
      <c r="M2834" s="540">
        <f t="shared" si="264"/>
        <v>0</v>
      </c>
    </row>
    <row r="2835" spans="2:13" ht="15.75" outlineLevel="4">
      <c r="B2835" s="529"/>
      <c r="E2835" s="547"/>
      <c r="F2835" s="546"/>
      <c r="G2835" s="545" t="str">
        <f t="shared" si="265"/>
        <v xml:space="preserve">G2050.10 </v>
      </c>
      <c r="H2835" s="550" t="s">
        <v>4468</v>
      </c>
      <c r="I2835" s="543" t="s">
        <v>4469</v>
      </c>
      <c r="J2835" s="552"/>
      <c r="K2835" s="552"/>
      <c r="L2835" s="551"/>
      <c r="M2835" s="540">
        <f t="shared" si="264"/>
        <v>0</v>
      </c>
    </row>
    <row r="2836" spans="2:13" ht="15.75" outlineLevel="4">
      <c r="B2836" s="529"/>
      <c r="E2836" s="547"/>
      <c r="F2836" s="546"/>
      <c r="G2836" s="545" t="str">
        <f t="shared" si="265"/>
        <v xml:space="preserve">G2050.10 </v>
      </c>
      <c r="H2836" s="544" t="s">
        <v>4470</v>
      </c>
      <c r="I2836" s="543" t="s">
        <v>4471</v>
      </c>
      <c r="J2836" s="552"/>
      <c r="K2836" s="552"/>
      <c r="L2836" s="551"/>
      <c r="M2836" s="540">
        <f t="shared" si="264"/>
        <v>0</v>
      </c>
    </row>
    <row r="2837" spans="2:13" ht="15.75" outlineLevel="3">
      <c r="B2837" s="529"/>
      <c r="E2837" s="538" t="s">
        <v>4472</v>
      </c>
      <c r="F2837" s="537" t="s">
        <v>4473</v>
      </c>
      <c r="G2837" s="536"/>
      <c r="H2837" s="535" t="s">
        <v>85</v>
      </c>
      <c r="I2837" s="534" t="s">
        <v>85</v>
      </c>
      <c r="J2837" s="533"/>
      <c r="K2837" s="533"/>
      <c r="L2837" s="532" t="str">
        <f>IF(J2837&lt;&gt;0,SUMIF(G:G,E2837,M:M)/J2837,"")</f>
        <v/>
      </c>
      <c r="M2837" s="531">
        <f>IF(J2837="",SUMIF(G:G,E2837,M:M),J2837*L2837)</f>
        <v>0</v>
      </c>
    </row>
    <row r="2838" spans="2:13" ht="28.5" outlineLevel="4">
      <c r="B2838" s="529"/>
      <c r="E2838" s="547"/>
      <c r="F2838" s="546"/>
      <c r="G2838" s="545" t="str">
        <f>E2837</f>
        <v xml:space="preserve">G2050.30 </v>
      </c>
      <c r="H2838" s="544" t="s">
        <v>4474</v>
      </c>
      <c r="I2838" s="543" t="s">
        <v>4447</v>
      </c>
      <c r="J2838" s="552"/>
      <c r="K2838" s="552"/>
      <c r="L2838" s="551"/>
      <c r="M2838" s="540">
        <f t="shared" ref="M2838:M2843" si="266">J2838*L2838</f>
        <v>0</v>
      </c>
    </row>
    <row r="2839" spans="2:13" ht="15.75" outlineLevel="4">
      <c r="B2839" s="529"/>
      <c r="E2839" s="547"/>
      <c r="F2839" s="546"/>
      <c r="G2839" s="545" t="str">
        <f>G2838</f>
        <v xml:space="preserve">G2050.30 </v>
      </c>
      <c r="H2839" s="550" t="s">
        <v>4448</v>
      </c>
      <c r="I2839" s="543" t="s">
        <v>4447</v>
      </c>
      <c r="J2839" s="552"/>
      <c r="K2839" s="552"/>
      <c r="L2839" s="551"/>
      <c r="M2839" s="540">
        <f t="shared" si="266"/>
        <v>0</v>
      </c>
    </row>
    <row r="2840" spans="2:13" ht="15.75" outlineLevel="4">
      <c r="B2840" s="529"/>
      <c r="E2840" s="547"/>
      <c r="F2840" s="546"/>
      <c r="G2840" s="545" t="str">
        <f>G2839</f>
        <v xml:space="preserve">G2050.30 </v>
      </c>
      <c r="H2840" s="544" t="s">
        <v>4475</v>
      </c>
      <c r="I2840" s="543" t="s">
        <v>4450</v>
      </c>
      <c r="J2840" s="552"/>
      <c r="K2840" s="552"/>
      <c r="L2840" s="551"/>
      <c r="M2840" s="540">
        <f t="shared" si="266"/>
        <v>0</v>
      </c>
    </row>
    <row r="2841" spans="2:13" ht="15.75" outlineLevel="4">
      <c r="B2841" s="529"/>
      <c r="E2841" s="547"/>
      <c r="F2841" s="546"/>
      <c r="G2841" s="545" t="str">
        <f>G2840</f>
        <v xml:space="preserve">G2050.30 </v>
      </c>
      <c r="H2841" s="550" t="s">
        <v>4476</v>
      </c>
      <c r="I2841" s="543" t="s">
        <v>4477</v>
      </c>
      <c r="J2841" s="552"/>
      <c r="K2841" s="552"/>
      <c r="L2841" s="551"/>
      <c r="M2841" s="540">
        <f t="shared" si="266"/>
        <v>0</v>
      </c>
    </row>
    <row r="2842" spans="2:13" ht="15.75" outlineLevel="4">
      <c r="B2842" s="529"/>
      <c r="E2842" s="547"/>
      <c r="F2842" s="546"/>
      <c r="G2842" s="545" t="str">
        <f>G2841</f>
        <v xml:space="preserve">G2050.30 </v>
      </c>
      <c r="H2842" s="544" t="s">
        <v>4478</v>
      </c>
      <c r="I2842" s="543" t="s">
        <v>4479</v>
      </c>
      <c r="J2842" s="552"/>
      <c r="K2842" s="552"/>
      <c r="L2842" s="551"/>
      <c r="M2842" s="540">
        <f t="shared" si="266"/>
        <v>0</v>
      </c>
    </row>
    <row r="2843" spans="2:13" ht="15.75" outlineLevel="4">
      <c r="B2843" s="529"/>
      <c r="E2843" s="547"/>
      <c r="F2843" s="546"/>
      <c r="G2843" s="545" t="str">
        <f>G2842</f>
        <v xml:space="preserve">G2050.30 </v>
      </c>
      <c r="H2843" s="544" t="s">
        <v>4480</v>
      </c>
      <c r="I2843" s="543" t="s">
        <v>4427</v>
      </c>
      <c r="J2843" s="552"/>
      <c r="K2843" s="552"/>
      <c r="L2843" s="551"/>
      <c r="M2843" s="540">
        <f t="shared" si="266"/>
        <v>0</v>
      </c>
    </row>
    <row r="2844" spans="2:13" ht="15.75" outlineLevel="3">
      <c r="B2844" s="529"/>
      <c r="E2844" s="538" t="s">
        <v>4481</v>
      </c>
      <c r="F2844" s="537" t="s">
        <v>4482</v>
      </c>
      <c r="G2844" s="536"/>
      <c r="H2844" s="535" t="s">
        <v>85</v>
      </c>
      <c r="I2844" s="534" t="s">
        <v>85</v>
      </c>
      <c r="J2844" s="533"/>
      <c r="K2844" s="533"/>
      <c r="L2844" s="532" t="str">
        <f>IF(J2844&lt;&gt;0,SUMIF(G:G,E2844,M:M)/J2844,"")</f>
        <v/>
      </c>
      <c r="M2844" s="531">
        <f>IF(J2844="",SUMIF(G:G,E2844,M:M),J2844*L2844)</f>
        <v>0</v>
      </c>
    </row>
    <row r="2845" spans="2:13" ht="15.75" outlineLevel="4">
      <c r="B2845" s="529"/>
      <c r="E2845" s="528"/>
      <c r="F2845" s="527"/>
      <c r="G2845" s="526" t="str">
        <f>E2844</f>
        <v xml:space="preserve">G2050.50 </v>
      </c>
      <c r="H2845" s="530" t="s">
        <v>4483</v>
      </c>
      <c r="I2845" s="524" t="s">
        <v>4447</v>
      </c>
      <c r="J2845" s="571"/>
      <c r="K2845" s="571"/>
      <c r="L2845" s="570"/>
      <c r="M2845" s="521">
        <f t="shared" ref="M2845:M2852" si="267">J2845*L2845</f>
        <v>0</v>
      </c>
    </row>
    <row r="2846" spans="2:13" ht="15.75" outlineLevel="4">
      <c r="B2846" s="529"/>
      <c r="E2846" s="528"/>
      <c r="F2846" s="527"/>
      <c r="G2846" s="526" t="str">
        <f t="shared" ref="G2846:G2852" si="268">G2845</f>
        <v xml:space="preserve">G2050.50 </v>
      </c>
      <c r="H2846" s="525" t="s">
        <v>4448</v>
      </c>
      <c r="I2846" s="524" t="s">
        <v>4447</v>
      </c>
      <c r="J2846" s="571"/>
      <c r="K2846" s="571"/>
      <c r="L2846" s="570"/>
      <c r="M2846" s="521">
        <f t="shared" si="267"/>
        <v>0</v>
      </c>
    </row>
    <row r="2847" spans="2:13" ht="15.75" outlineLevel="4">
      <c r="B2847" s="529"/>
      <c r="E2847" s="528"/>
      <c r="F2847" s="527"/>
      <c r="G2847" s="526" t="str">
        <f t="shared" si="268"/>
        <v xml:space="preserve">G2050.50 </v>
      </c>
      <c r="H2847" s="530" t="s">
        <v>4484</v>
      </c>
      <c r="I2847" s="524" t="s">
        <v>85</v>
      </c>
      <c r="J2847" s="571"/>
      <c r="K2847" s="571"/>
      <c r="L2847" s="570"/>
      <c r="M2847" s="521">
        <f t="shared" si="267"/>
        <v>0</v>
      </c>
    </row>
    <row r="2848" spans="2:13" ht="15.75" outlineLevel="4">
      <c r="B2848" s="529"/>
      <c r="E2848" s="528"/>
      <c r="F2848" s="527"/>
      <c r="G2848" s="526" t="str">
        <f t="shared" si="268"/>
        <v xml:space="preserve">G2050.50 </v>
      </c>
      <c r="H2848" s="525" t="s">
        <v>4485</v>
      </c>
      <c r="I2848" s="524" t="s">
        <v>4486</v>
      </c>
      <c r="J2848" s="571"/>
      <c r="K2848" s="571"/>
      <c r="L2848" s="570"/>
      <c r="M2848" s="521">
        <f t="shared" si="267"/>
        <v>0</v>
      </c>
    </row>
    <row r="2849" spans="2:13" ht="15.75" outlineLevel="4">
      <c r="B2849" s="529"/>
      <c r="E2849" s="528"/>
      <c r="F2849" s="527"/>
      <c r="G2849" s="526" t="str">
        <f t="shared" si="268"/>
        <v xml:space="preserve">G2050.50 </v>
      </c>
      <c r="H2849" s="530" t="s">
        <v>4487</v>
      </c>
      <c r="I2849" s="524" t="s">
        <v>4488</v>
      </c>
      <c r="J2849" s="571"/>
      <c r="K2849" s="571"/>
      <c r="L2849" s="570"/>
      <c r="M2849" s="521">
        <f t="shared" si="267"/>
        <v>0</v>
      </c>
    </row>
    <row r="2850" spans="2:13" ht="15.75" outlineLevel="4">
      <c r="B2850" s="529"/>
      <c r="E2850" s="528"/>
      <c r="F2850" s="527"/>
      <c r="G2850" s="526" t="str">
        <f t="shared" si="268"/>
        <v xml:space="preserve">G2050.50 </v>
      </c>
      <c r="H2850" s="525" t="s">
        <v>4489</v>
      </c>
      <c r="I2850" s="524" t="s">
        <v>4490</v>
      </c>
      <c r="J2850" s="571"/>
      <c r="K2850" s="571"/>
      <c r="L2850" s="570"/>
      <c r="M2850" s="521">
        <f t="shared" si="267"/>
        <v>0</v>
      </c>
    </row>
    <row r="2851" spans="2:13" ht="15.75" outlineLevel="4">
      <c r="B2851" s="529"/>
      <c r="E2851" s="528"/>
      <c r="F2851" s="527"/>
      <c r="G2851" s="526" t="str">
        <f t="shared" si="268"/>
        <v xml:space="preserve">G2050.50 </v>
      </c>
      <c r="H2851" s="525" t="s">
        <v>4491</v>
      </c>
      <c r="I2851" s="524" t="s">
        <v>4492</v>
      </c>
      <c r="J2851" s="571"/>
      <c r="K2851" s="571"/>
      <c r="L2851" s="570"/>
      <c r="M2851" s="521">
        <f t="shared" si="267"/>
        <v>0</v>
      </c>
    </row>
    <row r="2852" spans="2:13" ht="15.75" outlineLevel="4">
      <c r="B2852" s="529"/>
      <c r="E2852" s="528"/>
      <c r="F2852" s="527"/>
      <c r="G2852" s="526" t="str">
        <f t="shared" si="268"/>
        <v xml:space="preserve">G2050.50 </v>
      </c>
      <c r="H2852" s="530" t="s">
        <v>4493</v>
      </c>
      <c r="I2852" s="524" t="s">
        <v>4427</v>
      </c>
      <c r="J2852" s="571"/>
      <c r="K2852" s="571"/>
      <c r="L2852" s="570"/>
      <c r="M2852" s="521">
        <f t="shared" si="267"/>
        <v>0</v>
      </c>
    </row>
    <row r="2853" spans="2:13" s="553" customFormat="1" ht="17.25" customHeight="1" outlineLevel="2">
      <c r="B2853" s="561"/>
      <c r="C2853" s="560"/>
      <c r="D2853" s="560" t="s">
        <v>4494</v>
      </c>
      <c r="E2853" s="560" t="s">
        <v>4495</v>
      </c>
      <c r="F2853" s="560"/>
      <c r="G2853" s="559"/>
      <c r="H2853" s="558" t="s">
        <v>85</v>
      </c>
      <c r="I2853" s="557" t="s">
        <v>85</v>
      </c>
      <c r="J2853" s="556"/>
      <c r="K2853" s="556"/>
      <c r="L2853" s="555" t="str">
        <f>IF(J2853&lt;&gt;0,SUMIF(E:E,"G2060*",M:M)/J2853,"")</f>
        <v/>
      </c>
      <c r="M2853" s="554">
        <f>IF(J2853="",SUMIF(E:E,"G2060*",M:M),L2853*J2853)</f>
        <v>0</v>
      </c>
    </row>
    <row r="2854" spans="2:13" ht="15.75" outlineLevel="3">
      <c r="B2854" s="529"/>
      <c r="E2854" s="538" t="s">
        <v>4496</v>
      </c>
      <c r="F2854" s="537" t="s">
        <v>4497</v>
      </c>
      <c r="G2854" s="536"/>
      <c r="H2854" s="535" t="s">
        <v>85</v>
      </c>
      <c r="I2854" s="534" t="s">
        <v>85</v>
      </c>
      <c r="J2854" s="533"/>
      <c r="K2854" s="533"/>
      <c r="L2854" s="532" t="str">
        <f>IF(J2854&lt;&gt;0,SUMIF(G:G,E2854,M:M)/J2854,"")</f>
        <v/>
      </c>
      <c r="M2854" s="531">
        <f>IF(J2854="",SUMIF(G:G,E2854,M:M),J2854*L2854)</f>
        <v>0</v>
      </c>
    </row>
    <row r="2855" spans="2:13" ht="15.75" outlineLevel="4">
      <c r="B2855" s="529"/>
      <c r="E2855" s="547"/>
      <c r="F2855" s="546"/>
      <c r="G2855" s="545" t="str">
        <f>E2854</f>
        <v xml:space="preserve">G2060.10 </v>
      </c>
      <c r="H2855" s="544" t="s">
        <v>4498</v>
      </c>
      <c r="I2855" s="543" t="s">
        <v>4499</v>
      </c>
      <c r="J2855" s="552"/>
      <c r="K2855" s="552"/>
      <c r="L2855" s="551"/>
      <c r="M2855" s="540">
        <f t="shared" ref="M2855:M2862" si="269">J2855*L2855</f>
        <v>0</v>
      </c>
    </row>
    <row r="2856" spans="2:13" ht="28.5" outlineLevel="4">
      <c r="B2856" s="529"/>
      <c r="E2856" s="547"/>
      <c r="F2856" s="546"/>
      <c r="G2856" s="545" t="str">
        <f t="shared" ref="G2856:G2862" si="270">G2855</f>
        <v xml:space="preserve">G2060.10 </v>
      </c>
      <c r="H2856" s="544" t="s">
        <v>4500</v>
      </c>
      <c r="I2856" s="543" t="s">
        <v>4447</v>
      </c>
      <c r="J2856" s="552"/>
      <c r="K2856" s="552"/>
      <c r="L2856" s="551"/>
      <c r="M2856" s="540">
        <f t="shared" si="269"/>
        <v>0</v>
      </c>
    </row>
    <row r="2857" spans="2:13" ht="15.75" outlineLevel="4">
      <c r="B2857" s="529"/>
      <c r="E2857" s="547"/>
      <c r="F2857" s="546"/>
      <c r="G2857" s="545" t="str">
        <f t="shared" si="270"/>
        <v xml:space="preserve">G2060.10 </v>
      </c>
      <c r="H2857" s="544" t="s">
        <v>4501</v>
      </c>
      <c r="I2857" s="543" t="s">
        <v>3846</v>
      </c>
      <c r="J2857" s="552"/>
      <c r="K2857" s="552"/>
      <c r="L2857" s="551"/>
      <c r="M2857" s="540">
        <f t="shared" si="269"/>
        <v>0</v>
      </c>
    </row>
    <row r="2858" spans="2:13" ht="15.75" outlineLevel="4">
      <c r="B2858" s="529"/>
      <c r="E2858" s="547"/>
      <c r="F2858" s="546"/>
      <c r="G2858" s="545" t="str">
        <f t="shared" si="270"/>
        <v xml:space="preserve">G2060.10 </v>
      </c>
      <c r="H2858" s="544" t="s">
        <v>4502</v>
      </c>
      <c r="I2858" s="543" t="s">
        <v>85</v>
      </c>
      <c r="J2858" s="552"/>
      <c r="K2858" s="552"/>
      <c r="L2858" s="551"/>
      <c r="M2858" s="540">
        <f t="shared" si="269"/>
        <v>0</v>
      </c>
    </row>
    <row r="2859" spans="2:13" ht="28.5" outlineLevel="4">
      <c r="B2859" s="529"/>
      <c r="E2859" s="547"/>
      <c r="F2859" s="546"/>
      <c r="G2859" s="545" t="str">
        <f t="shared" si="270"/>
        <v xml:space="preserve">G2060.10 </v>
      </c>
      <c r="H2859" s="550" t="s">
        <v>4503</v>
      </c>
      <c r="I2859" s="543" t="s">
        <v>3849</v>
      </c>
      <c r="J2859" s="552"/>
      <c r="K2859" s="552"/>
      <c r="L2859" s="551"/>
      <c r="M2859" s="540">
        <f t="shared" si="269"/>
        <v>0</v>
      </c>
    </row>
    <row r="2860" spans="2:13" ht="15.75" outlineLevel="4">
      <c r="B2860" s="529"/>
      <c r="E2860" s="547"/>
      <c r="F2860" s="546"/>
      <c r="G2860" s="545" t="str">
        <f t="shared" si="270"/>
        <v xml:space="preserve">G2060.10 </v>
      </c>
      <c r="H2860" s="550" t="s">
        <v>4504</v>
      </c>
      <c r="I2860" s="543" t="s">
        <v>3851</v>
      </c>
      <c r="J2860" s="552"/>
      <c r="K2860" s="552"/>
      <c r="L2860" s="551"/>
      <c r="M2860" s="540">
        <f t="shared" si="269"/>
        <v>0</v>
      </c>
    </row>
    <row r="2861" spans="2:13" ht="28.5" outlineLevel="4">
      <c r="B2861" s="529"/>
      <c r="E2861" s="547"/>
      <c r="F2861" s="546"/>
      <c r="G2861" s="545" t="str">
        <f t="shared" si="270"/>
        <v xml:space="preserve">G2060.10 </v>
      </c>
      <c r="H2861" s="550" t="s">
        <v>4505</v>
      </c>
      <c r="I2861" s="543" t="s">
        <v>3853</v>
      </c>
      <c r="J2861" s="552"/>
      <c r="K2861" s="552"/>
      <c r="L2861" s="551"/>
      <c r="M2861" s="540">
        <f t="shared" si="269"/>
        <v>0</v>
      </c>
    </row>
    <row r="2862" spans="2:13" ht="15.75" outlineLevel="4">
      <c r="B2862" s="529"/>
      <c r="E2862" s="547"/>
      <c r="F2862" s="546"/>
      <c r="G2862" s="545" t="str">
        <f t="shared" si="270"/>
        <v xml:space="preserve">G2060.10 </v>
      </c>
      <c r="H2862" s="544" t="s">
        <v>4506</v>
      </c>
      <c r="I2862" s="543" t="s">
        <v>3855</v>
      </c>
      <c r="J2862" s="552"/>
      <c r="K2862" s="552"/>
      <c r="L2862" s="551"/>
      <c r="M2862" s="540">
        <f t="shared" si="269"/>
        <v>0</v>
      </c>
    </row>
    <row r="2863" spans="2:13" ht="15.75" outlineLevel="3">
      <c r="B2863" s="529"/>
      <c r="E2863" s="538" t="s">
        <v>4507</v>
      </c>
      <c r="F2863" s="537" t="s">
        <v>4508</v>
      </c>
      <c r="G2863" s="536"/>
      <c r="H2863" s="535" t="s">
        <v>85</v>
      </c>
      <c r="I2863" s="534" t="s">
        <v>85</v>
      </c>
      <c r="J2863" s="533"/>
      <c r="K2863" s="533"/>
      <c r="L2863" s="532" t="str">
        <f>IF(J2863&lt;&gt;0,SUMIF(G:G,E2863,M:M)/J2863,"")</f>
        <v/>
      </c>
      <c r="M2863" s="531">
        <f>IF(J2863="",SUMIF(G:G,E2863,M:M),J2863*L2863)</f>
        <v>0</v>
      </c>
    </row>
    <row r="2864" spans="2:13" ht="15.75" outlineLevel="4">
      <c r="B2864" s="529"/>
      <c r="E2864" s="547"/>
      <c r="F2864" s="546"/>
      <c r="G2864" s="545" t="str">
        <f>E2863</f>
        <v xml:space="preserve">G2060.20 </v>
      </c>
      <c r="H2864" s="544" t="s">
        <v>4509</v>
      </c>
      <c r="I2864" s="543" t="s">
        <v>4510</v>
      </c>
      <c r="J2864" s="552"/>
      <c r="K2864" s="552"/>
      <c r="L2864" s="551"/>
      <c r="M2864" s="540">
        <f t="shared" ref="M2864:M2873" si="271">J2864*L2864</f>
        <v>0</v>
      </c>
    </row>
    <row r="2865" spans="2:13" ht="28.5" outlineLevel="4">
      <c r="B2865" s="529"/>
      <c r="E2865" s="547"/>
      <c r="F2865" s="546"/>
      <c r="G2865" s="545" t="str">
        <f t="shared" ref="G2865:G2873" si="272">G2864</f>
        <v xml:space="preserve">G2060.20 </v>
      </c>
      <c r="H2865" s="544" t="s">
        <v>4511</v>
      </c>
      <c r="I2865" s="543" t="s">
        <v>4447</v>
      </c>
      <c r="J2865" s="552"/>
      <c r="K2865" s="552"/>
      <c r="L2865" s="551"/>
      <c r="M2865" s="540">
        <f t="shared" si="271"/>
        <v>0</v>
      </c>
    </row>
    <row r="2866" spans="2:13" ht="15.75" outlineLevel="4">
      <c r="B2866" s="529"/>
      <c r="E2866" s="547"/>
      <c r="F2866" s="546"/>
      <c r="G2866" s="545" t="str">
        <f t="shared" si="272"/>
        <v xml:space="preserve">G2060.20 </v>
      </c>
      <c r="H2866" s="544" t="s">
        <v>4512</v>
      </c>
      <c r="I2866" s="543" t="s">
        <v>4513</v>
      </c>
      <c r="J2866" s="552"/>
      <c r="K2866" s="552"/>
      <c r="L2866" s="551"/>
      <c r="M2866" s="540">
        <f t="shared" si="271"/>
        <v>0</v>
      </c>
    </row>
    <row r="2867" spans="2:13" ht="15.75" outlineLevel="4">
      <c r="B2867" s="529"/>
      <c r="E2867" s="547"/>
      <c r="F2867" s="546"/>
      <c r="G2867" s="545" t="str">
        <f t="shared" si="272"/>
        <v xml:space="preserve">G2060.20 </v>
      </c>
      <c r="H2867" s="550" t="s">
        <v>4514</v>
      </c>
      <c r="I2867" s="543" t="s">
        <v>4515</v>
      </c>
      <c r="J2867" s="552"/>
      <c r="K2867" s="552"/>
      <c r="L2867" s="551"/>
      <c r="M2867" s="540">
        <f t="shared" si="271"/>
        <v>0</v>
      </c>
    </row>
    <row r="2868" spans="2:13" ht="15.75" outlineLevel="4">
      <c r="B2868" s="529"/>
      <c r="E2868" s="547"/>
      <c r="F2868" s="546"/>
      <c r="G2868" s="545" t="str">
        <f t="shared" si="272"/>
        <v xml:space="preserve">G2060.20 </v>
      </c>
      <c r="H2868" s="550" t="s">
        <v>4516</v>
      </c>
      <c r="I2868" s="543" t="s">
        <v>4517</v>
      </c>
      <c r="J2868" s="552"/>
      <c r="K2868" s="552"/>
      <c r="L2868" s="551"/>
      <c r="M2868" s="540">
        <f t="shared" si="271"/>
        <v>0</v>
      </c>
    </row>
    <row r="2869" spans="2:13" ht="28.5" outlineLevel="4">
      <c r="B2869" s="529"/>
      <c r="E2869" s="547"/>
      <c r="F2869" s="546"/>
      <c r="G2869" s="545" t="str">
        <f t="shared" si="272"/>
        <v xml:space="preserve">G2060.20 </v>
      </c>
      <c r="H2869" s="550" t="s">
        <v>4518</v>
      </c>
      <c r="I2869" s="543" t="s">
        <v>4519</v>
      </c>
      <c r="J2869" s="552"/>
      <c r="K2869" s="552"/>
      <c r="L2869" s="551"/>
      <c r="M2869" s="540">
        <f t="shared" si="271"/>
        <v>0</v>
      </c>
    </row>
    <row r="2870" spans="2:13" ht="15.75" outlineLevel="4">
      <c r="B2870" s="529"/>
      <c r="E2870" s="547"/>
      <c r="F2870" s="546"/>
      <c r="G2870" s="545" t="str">
        <f t="shared" si="272"/>
        <v xml:space="preserve">G2060.20 </v>
      </c>
      <c r="H2870" s="550" t="s">
        <v>4520</v>
      </c>
      <c r="I2870" s="543" t="s">
        <v>4521</v>
      </c>
      <c r="J2870" s="552"/>
      <c r="K2870" s="552"/>
      <c r="L2870" s="551"/>
      <c r="M2870" s="540">
        <f t="shared" si="271"/>
        <v>0</v>
      </c>
    </row>
    <row r="2871" spans="2:13" ht="15.75" outlineLevel="4">
      <c r="B2871" s="529"/>
      <c r="E2871" s="547"/>
      <c r="F2871" s="546"/>
      <c r="G2871" s="545" t="str">
        <f t="shared" si="272"/>
        <v xml:space="preserve">G2060.20 </v>
      </c>
      <c r="H2871" s="550" t="s">
        <v>4522</v>
      </c>
      <c r="I2871" s="543" t="s">
        <v>4523</v>
      </c>
      <c r="J2871" s="552"/>
      <c r="K2871" s="552"/>
      <c r="L2871" s="551"/>
      <c r="M2871" s="540">
        <f t="shared" si="271"/>
        <v>0</v>
      </c>
    </row>
    <row r="2872" spans="2:13" ht="15.75" outlineLevel="4">
      <c r="B2872" s="529"/>
      <c r="E2872" s="547"/>
      <c r="F2872" s="546"/>
      <c r="G2872" s="545" t="str">
        <f t="shared" si="272"/>
        <v xml:space="preserve">G2060.20 </v>
      </c>
      <c r="H2872" s="550" t="s">
        <v>4524</v>
      </c>
      <c r="I2872" s="543" t="s">
        <v>4525</v>
      </c>
      <c r="J2872" s="552"/>
      <c r="K2872" s="552"/>
      <c r="L2872" s="551"/>
      <c r="M2872" s="540">
        <f t="shared" si="271"/>
        <v>0</v>
      </c>
    </row>
    <row r="2873" spans="2:13" ht="15.75" outlineLevel="4">
      <c r="B2873" s="529"/>
      <c r="E2873" s="547"/>
      <c r="F2873" s="546"/>
      <c r="G2873" s="545" t="str">
        <f t="shared" si="272"/>
        <v xml:space="preserve">G2060.20 </v>
      </c>
      <c r="H2873" s="550" t="s">
        <v>4526</v>
      </c>
      <c r="I2873" s="543" t="s">
        <v>4527</v>
      </c>
      <c r="J2873" s="552"/>
      <c r="K2873" s="552"/>
      <c r="L2873" s="551"/>
      <c r="M2873" s="540">
        <f t="shared" si="271"/>
        <v>0</v>
      </c>
    </row>
    <row r="2874" spans="2:13" ht="15.75" outlineLevel="3">
      <c r="B2874" s="529"/>
      <c r="E2874" s="538" t="s">
        <v>4528</v>
      </c>
      <c r="F2874" s="537" t="s">
        <v>4529</v>
      </c>
      <c r="G2874" s="536"/>
      <c r="H2874" s="535" t="s">
        <v>85</v>
      </c>
      <c r="I2874" s="534" t="s">
        <v>85</v>
      </c>
      <c r="J2874" s="533"/>
      <c r="K2874" s="533"/>
      <c r="L2874" s="532" t="str">
        <f>IF(J2874&lt;&gt;0,SUMIF(G:G,E2874,M:M)/J2874,"")</f>
        <v/>
      </c>
      <c r="M2874" s="531">
        <f>IF(J2874="",SUMIF(G:G,E2874,M:M),J2874*L2874)</f>
        <v>0</v>
      </c>
    </row>
    <row r="2875" spans="2:13" ht="15.75" outlineLevel="4">
      <c r="B2875" s="529"/>
      <c r="E2875" s="547"/>
      <c r="F2875" s="546"/>
      <c r="G2875" s="545" t="str">
        <f>E2874</f>
        <v xml:space="preserve">G2060.25 </v>
      </c>
      <c r="H2875" s="544" t="s">
        <v>4530</v>
      </c>
      <c r="I2875" s="543" t="s">
        <v>4531</v>
      </c>
      <c r="J2875" s="552"/>
      <c r="K2875" s="552"/>
      <c r="L2875" s="551"/>
      <c r="M2875" s="540">
        <f>J2875*L2875</f>
        <v>0</v>
      </c>
    </row>
    <row r="2876" spans="2:13" ht="15.75" outlineLevel="4">
      <c r="B2876" s="529"/>
      <c r="E2876" s="547"/>
      <c r="F2876" s="546"/>
      <c r="G2876" s="545" t="str">
        <f>G2875</f>
        <v xml:space="preserve">G2060.25 </v>
      </c>
      <c r="H2876" s="544" t="s">
        <v>4532</v>
      </c>
      <c r="I2876" s="543" t="s">
        <v>4533</v>
      </c>
      <c r="J2876" s="552"/>
      <c r="K2876" s="552"/>
      <c r="L2876" s="551"/>
      <c r="M2876" s="540">
        <f>J2876*L2876</f>
        <v>0</v>
      </c>
    </row>
    <row r="2877" spans="2:13" ht="15.75" outlineLevel="4">
      <c r="B2877" s="529"/>
      <c r="E2877" s="547"/>
      <c r="F2877" s="546"/>
      <c r="G2877" s="545" t="str">
        <f>G2876</f>
        <v xml:space="preserve">G2060.25 </v>
      </c>
      <c r="H2877" s="544" t="s">
        <v>4534</v>
      </c>
      <c r="I2877" s="543" t="s">
        <v>4535</v>
      </c>
      <c r="J2877" s="552"/>
      <c r="K2877" s="552"/>
      <c r="L2877" s="551"/>
      <c r="M2877" s="540">
        <f>J2877*L2877</f>
        <v>0</v>
      </c>
    </row>
    <row r="2878" spans="2:13" ht="15.75" outlineLevel="4">
      <c r="B2878" s="529"/>
      <c r="E2878" s="547"/>
      <c r="F2878" s="546"/>
      <c r="G2878" s="545" t="str">
        <f>G2877</f>
        <v xml:space="preserve">G2060.25 </v>
      </c>
      <c r="H2878" s="544" t="s">
        <v>4536</v>
      </c>
      <c r="I2878" s="543" t="s">
        <v>4537</v>
      </c>
      <c r="J2878" s="552"/>
      <c r="K2878" s="552"/>
      <c r="L2878" s="551"/>
      <c r="M2878" s="540">
        <f>J2878*L2878</f>
        <v>0</v>
      </c>
    </row>
    <row r="2879" spans="2:13" ht="15.75" outlineLevel="4">
      <c r="B2879" s="529"/>
      <c r="E2879" s="547"/>
      <c r="F2879" s="546"/>
      <c r="G2879" s="545" t="str">
        <f>G2878</f>
        <v xml:space="preserve">G2060.25 </v>
      </c>
      <c r="H2879" s="544" t="s">
        <v>4538</v>
      </c>
      <c r="I2879" s="543" t="s">
        <v>4539</v>
      </c>
      <c r="J2879" s="552"/>
      <c r="K2879" s="552"/>
      <c r="L2879" s="551"/>
      <c r="M2879" s="540">
        <f>J2879*L2879</f>
        <v>0</v>
      </c>
    </row>
    <row r="2880" spans="2:13" ht="15.75" outlineLevel="3">
      <c r="B2880" s="529"/>
      <c r="E2880" s="538" t="s">
        <v>4540</v>
      </c>
      <c r="F2880" s="537" t="s">
        <v>4541</v>
      </c>
      <c r="G2880" s="536"/>
      <c r="H2880" s="535" t="s">
        <v>85</v>
      </c>
      <c r="I2880" s="534" t="s">
        <v>85</v>
      </c>
      <c r="J2880" s="533"/>
      <c r="K2880" s="533"/>
      <c r="L2880" s="532" t="str">
        <f>IF(J2880&lt;&gt;0,SUMIF(G:G,E2880,M:M)/J2880,"")</f>
        <v/>
      </c>
      <c r="M2880" s="531">
        <f>IF(J2880="",SUMIF(G:G,E2880,M:M),J2880*L2880)</f>
        <v>0</v>
      </c>
    </row>
    <row r="2881" spans="2:13" ht="15.75" outlineLevel="4">
      <c r="B2881" s="529"/>
      <c r="E2881" s="547"/>
      <c r="F2881" s="546"/>
      <c r="G2881" s="545" t="str">
        <f>E2880</f>
        <v xml:space="preserve">G2060.30 </v>
      </c>
      <c r="H2881" s="544" t="s">
        <v>4542</v>
      </c>
      <c r="I2881" s="543" t="s">
        <v>1110</v>
      </c>
      <c r="J2881" s="552"/>
      <c r="K2881" s="552"/>
      <c r="L2881" s="551"/>
      <c r="M2881" s="540">
        <f>J2881*L2881</f>
        <v>0</v>
      </c>
    </row>
    <row r="2882" spans="2:13" ht="15.75" outlineLevel="3">
      <c r="B2882" s="529"/>
      <c r="E2882" s="538" t="s">
        <v>4543</v>
      </c>
      <c r="F2882" s="537" t="s">
        <v>4544</v>
      </c>
      <c r="G2882" s="536"/>
      <c r="H2882" s="535" t="s">
        <v>85</v>
      </c>
      <c r="I2882" s="534" t="s">
        <v>85</v>
      </c>
      <c r="J2882" s="533"/>
      <c r="K2882" s="533"/>
      <c r="L2882" s="532" t="str">
        <f>IF(J2882&lt;&gt;0,SUMIF(G:G,E2882,M:M)/J2882,"")</f>
        <v/>
      </c>
      <c r="M2882" s="531">
        <f>IF(J2882="",SUMIF(G:G,E2882,M:M),J2882*L2882)</f>
        <v>0</v>
      </c>
    </row>
    <row r="2883" spans="2:13" ht="15.75" outlineLevel="4">
      <c r="B2883" s="529"/>
      <c r="E2883" s="547"/>
      <c r="F2883" s="546"/>
      <c r="G2883" s="545" t="str">
        <f>E2882</f>
        <v xml:space="preserve">G2060.35 </v>
      </c>
      <c r="H2883" s="544" t="s">
        <v>4545</v>
      </c>
      <c r="I2883" s="543" t="s">
        <v>4546</v>
      </c>
      <c r="J2883" s="552"/>
      <c r="K2883" s="552"/>
      <c r="L2883" s="551"/>
      <c r="M2883" s="540">
        <f t="shared" ref="M2883:M2889" si="273">J2883*L2883</f>
        <v>0</v>
      </c>
    </row>
    <row r="2884" spans="2:13" ht="15.75" outlineLevel="4">
      <c r="B2884" s="529"/>
      <c r="E2884" s="547"/>
      <c r="F2884" s="546"/>
      <c r="G2884" s="545" t="str">
        <f t="shared" ref="G2884:G2889" si="274">G2883</f>
        <v xml:space="preserve">G2060.35 </v>
      </c>
      <c r="H2884" s="544" t="s">
        <v>4547</v>
      </c>
      <c r="I2884" s="543" t="s">
        <v>4447</v>
      </c>
      <c r="J2884" s="552"/>
      <c r="K2884" s="552"/>
      <c r="L2884" s="551"/>
      <c r="M2884" s="540">
        <f t="shared" si="273"/>
        <v>0</v>
      </c>
    </row>
    <row r="2885" spans="2:13" ht="15.75" outlineLevel="4">
      <c r="B2885" s="529"/>
      <c r="E2885" s="547"/>
      <c r="F2885" s="546"/>
      <c r="G2885" s="545" t="str">
        <f t="shared" si="274"/>
        <v xml:space="preserve">G2060.35 </v>
      </c>
      <c r="H2885" s="550" t="s">
        <v>649</v>
      </c>
      <c r="I2885" s="543" t="s">
        <v>4447</v>
      </c>
      <c r="J2885" s="552"/>
      <c r="K2885" s="552"/>
      <c r="L2885" s="551"/>
      <c r="M2885" s="540">
        <f t="shared" si="273"/>
        <v>0</v>
      </c>
    </row>
    <row r="2886" spans="2:13" ht="15.75" outlineLevel="4">
      <c r="B2886" s="529"/>
      <c r="E2886" s="547"/>
      <c r="F2886" s="546"/>
      <c r="G2886" s="545" t="str">
        <f t="shared" si="274"/>
        <v xml:space="preserve">G2060.35 </v>
      </c>
      <c r="H2886" s="544" t="s">
        <v>4548</v>
      </c>
      <c r="I2886" s="543" t="s">
        <v>4549</v>
      </c>
      <c r="J2886" s="552"/>
      <c r="K2886" s="552"/>
      <c r="L2886" s="551"/>
      <c r="M2886" s="540">
        <f t="shared" si="273"/>
        <v>0</v>
      </c>
    </row>
    <row r="2887" spans="2:13" ht="15.75" outlineLevel="4">
      <c r="B2887" s="529"/>
      <c r="E2887" s="547"/>
      <c r="F2887" s="546"/>
      <c r="G2887" s="545" t="str">
        <f t="shared" si="274"/>
        <v xml:space="preserve">G2060.35 </v>
      </c>
      <c r="H2887" s="550" t="s">
        <v>4550</v>
      </c>
      <c r="I2887" s="543" t="s">
        <v>4551</v>
      </c>
      <c r="J2887" s="552"/>
      <c r="K2887" s="552"/>
      <c r="L2887" s="551"/>
      <c r="M2887" s="540">
        <f t="shared" si="273"/>
        <v>0</v>
      </c>
    </row>
    <row r="2888" spans="2:13" ht="15.75" outlineLevel="4">
      <c r="B2888" s="529"/>
      <c r="E2888" s="547"/>
      <c r="F2888" s="546"/>
      <c r="G2888" s="545" t="str">
        <f t="shared" si="274"/>
        <v xml:space="preserve">G2060.35 </v>
      </c>
      <c r="H2888" s="550" t="s">
        <v>4552</v>
      </c>
      <c r="I2888" s="543" t="s">
        <v>4553</v>
      </c>
      <c r="J2888" s="552"/>
      <c r="K2888" s="552"/>
      <c r="L2888" s="551"/>
      <c r="M2888" s="540">
        <f t="shared" si="273"/>
        <v>0</v>
      </c>
    </row>
    <row r="2889" spans="2:13" ht="15.75" outlineLevel="4">
      <c r="B2889" s="529"/>
      <c r="E2889" s="547"/>
      <c r="F2889" s="546"/>
      <c r="G2889" s="545" t="str">
        <f t="shared" si="274"/>
        <v xml:space="preserve">G2060.35 </v>
      </c>
      <c r="H2889" s="550" t="s">
        <v>4554</v>
      </c>
      <c r="I2889" s="543" t="s">
        <v>4555</v>
      </c>
      <c r="J2889" s="552"/>
      <c r="K2889" s="552"/>
      <c r="L2889" s="551"/>
      <c r="M2889" s="540">
        <f t="shared" si="273"/>
        <v>0</v>
      </c>
    </row>
    <row r="2890" spans="2:13" ht="15.75" outlineLevel="3">
      <c r="B2890" s="529"/>
      <c r="E2890" s="538" t="s">
        <v>4556</v>
      </c>
      <c r="F2890" s="537" t="s">
        <v>4557</v>
      </c>
      <c r="G2890" s="536"/>
      <c r="H2890" s="535" t="s">
        <v>85</v>
      </c>
      <c r="I2890" s="534" t="s">
        <v>85</v>
      </c>
      <c r="J2890" s="533"/>
      <c r="K2890" s="533"/>
      <c r="L2890" s="532" t="str">
        <f>IF(J2890&lt;&gt;0,SUMIF(G:G,E2890,M:M)/J2890,"")</f>
        <v/>
      </c>
      <c r="M2890" s="531">
        <f>IF(J2890="",SUMIF(G:G,E2890,M:M),J2890*L2890)</f>
        <v>0</v>
      </c>
    </row>
    <row r="2891" spans="2:13" ht="15.75" outlineLevel="4">
      <c r="B2891" s="529"/>
      <c r="E2891" s="547"/>
      <c r="F2891" s="546"/>
      <c r="G2891" s="545" t="str">
        <f>E2890</f>
        <v xml:space="preserve">G2060.40 </v>
      </c>
      <c r="H2891" s="544" t="s">
        <v>4558</v>
      </c>
      <c r="I2891" s="543" t="s">
        <v>4559</v>
      </c>
      <c r="J2891" s="552"/>
      <c r="K2891" s="552"/>
      <c r="L2891" s="551"/>
      <c r="M2891" s="540">
        <f t="shared" ref="M2891:M2899" si="275">J2891*L2891</f>
        <v>0</v>
      </c>
    </row>
    <row r="2892" spans="2:13" ht="28.5" outlineLevel="4">
      <c r="B2892" s="529"/>
      <c r="E2892" s="547"/>
      <c r="F2892" s="546"/>
      <c r="G2892" s="545" t="str">
        <f t="shared" ref="G2892:G2899" si="276">G2891</f>
        <v xml:space="preserve">G2060.40 </v>
      </c>
      <c r="H2892" s="544" t="s">
        <v>4560</v>
      </c>
      <c r="I2892" s="543" t="s">
        <v>4447</v>
      </c>
      <c r="J2892" s="552"/>
      <c r="K2892" s="552"/>
      <c r="L2892" s="551"/>
      <c r="M2892" s="540">
        <f t="shared" si="275"/>
        <v>0</v>
      </c>
    </row>
    <row r="2893" spans="2:13" ht="15.75" outlineLevel="4">
      <c r="B2893" s="529"/>
      <c r="E2893" s="547"/>
      <c r="F2893" s="546"/>
      <c r="G2893" s="545" t="str">
        <f t="shared" si="276"/>
        <v xml:space="preserve">G2060.40 </v>
      </c>
      <c r="H2893" s="550" t="s">
        <v>848</v>
      </c>
      <c r="I2893" s="543" t="s">
        <v>4447</v>
      </c>
      <c r="J2893" s="552"/>
      <c r="K2893" s="552"/>
      <c r="L2893" s="551"/>
      <c r="M2893" s="540">
        <f t="shared" si="275"/>
        <v>0</v>
      </c>
    </row>
    <row r="2894" spans="2:13" ht="15.75" outlineLevel="4">
      <c r="B2894" s="529"/>
      <c r="E2894" s="547"/>
      <c r="F2894" s="546"/>
      <c r="G2894" s="545" t="str">
        <f t="shared" si="276"/>
        <v xml:space="preserve">G2060.40 </v>
      </c>
      <c r="H2894" s="544" t="s">
        <v>4561</v>
      </c>
      <c r="I2894" s="543" t="s">
        <v>85</v>
      </c>
      <c r="J2894" s="552"/>
      <c r="K2894" s="552"/>
      <c r="L2894" s="551"/>
      <c r="M2894" s="540">
        <f t="shared" si="275"/>
        <v>0</v>
      </c>
    </row>
    <row r="2895" spans="2:13" ht="28.5" outlineLevel="4">
      <c r="B2895" s="529"/>
      <c r="E2895" s="547"/>
      <c r="F2895" s="546"/>
      <c r="G2895" s="545" t="str">
        <f t="shared" si="276"/>
        <v xml:space="preserve">G2060.40 </v>
      </c>
      <c r="H2895" s="550" t="s">
        <v>4562</v>
      </c>
      <c r="I2895" s="543" t="s">
        <v>85</v>
      </c>
      <c r="J2895" s="552"/>
      <c r="K2895" s="552"/>
      <c r="L2895" s="551"/>
      <c r="M2895" s="540">
        <f t="shared" si="275"/>
        <v>0</v>
      </c>
    </row>
    <row r="2896" spans="2:13" ht="15.75" outlineLevel="4">
      <c r="B2896" s="529"/>
      <c r="E2896" s="547"/>
      <c r="F2896" s="546"/>
      <c r="G2896" s="545" t="str">
        <f t="shared" si="276"/>
        <v xml:space="preserve">G2060.40 </v>
      </c>
      <c r="H2896" s="550" t="s">
        <v>4563</v>
      </c>
      <c r="I2896" s="543" t="s">
        <v>85</v>
      </c>
      <c r="J2896" s="552"/>
      <c r="K2896" s="552"/>
      <c r="L2896" s="551"/>
      <c r="M2896" s="540">
        <f t="shared" si="275"/>
        <v>0</v>
      </c>
    </row>
    <row r="2897" spans="2:13" ht="15.75" outlineLevel="4">
      <c r="B2897" s="529"/>
      <c r="E2897" s="547"/>
      <c r="F2897" s="546"/>
      <c r="G2897" s="545" t="str">
        <f t="shared" si="276"/>
        <v xml:space="preserve">G2060.40 </v>
      </c>
      <c r="H2897" s="544" t="s">
        <v>4564</v>
      </c>
      <c r="I2897" s="543" t="s">
        <v>4565</v>
      </c>
      <c r="J2897" s="552"/>
      <c r="K2897" s="552"/>
      <c r="L2897" s="551"/>
      <c r="M2897" s="540">
        <f t="shared" si="275"/>
        <v>0</v>
      </c>
    </row>
    <row r="2898" spans="2:13" ht="15.75" outlineLevel="4">
      <c r="B2898" s="529"/>
      <c r="E2898" s="547"/>
      <c r="F2898" s="546"/>
      <c r="G2898" s="545" t="str">
        <f t="shared" si="276"/>
        <v xml:space="preserve">G2060.40 </v>
      </c>
      <c r="H2898" s="544" t="s">
        <v>4566</v>
      </c>
      <c r="I2898" s="543" t="s">
        <v>4567</v>
      </c>
      <c r="J2898" s="552"/>
      <c r="K2898" s="552"/>
      <c r="L2898" s="551"/>
      <c r="M2898" s="540">
        <f t="shared" si="275"/>
        <v>0</v>
      </c>
    </row>
    <row r="2899" spans="2:13" ht="15.75" outlineLevel="4">
      <c r="B2899" s="529"/>
      <c r="E2899" s="547"/>
      <c r="F2899" s="546"/>
      <c r="G2899" s="545" t="str">
        <f t="shared" si="276"/>
        <v xml:space="preserve">G2060.40 </v>
      </c>
      <c r="H2899" s="544" t="s">
        <v>4568</v>
      </c>
      <c r="I2899" s="543" t="s">
        <v>4569</v>
      </c>
      <c r="J2899" s="552"/>
      <c r="K2899" s="552"/>
      <c r="L2899" s="551"/>
      <c r="M2899" s="540">
        <f t="shared" si="275"/>
        <v>0</v>
      </c>
    </row>
    <row r="2900" spans="2:13" ht="15.75" outlineLevel="3">
      <c r="B2900" s="529"/>
      <c r="E2900" s="538" t="s">
        <v>4570</v>
      </c>
      <c r="F2900" s="537" t="s">
        <v>4571</v>
      </c>
      <c r="G2900" s="536"/>
      <c r="H2900" s="535" t="s">
        <v>85</v>
      </c>
      <c r="I2900" s="534" t="s">
        <v>85</v>
      </c>
      <c r="J2900" s="533"/>
      <c r="K2900" s="533"/>
      <c r="L2900" s="532" t="str">
        <f>IF(J2900&lt;&gt;0,SUMIF(G:G,E2900,M:M)/J2900,"")</f>
        <v/>
      </c>
      <c r="M2900" s="531">
        <f>IF(J2900="",SUMIF(G:G,E2900,M:M),J2900*L2900)</f>
        <v>0</v>
      </c>
    </row>
    <row r="2901" spans="2:13" ht="15.75" outlineLevel="4">
      <c r="B2901" s="529"/>
      <c r="E2901" s="547"/>
      <c r="F2901" s="546"/>
      <c r="G2901" s="545" t="str">
        <f>E2900</f>
        <v xml:space="preserve">G2060.45 </v>
      </c>
      <c r="H2901" s="544" t="s">
        <v>4572</v>
      </c>
      <c r="I2901" s="543" t="s">
        <v>4573</v>
      </c>
      <c r="J2901" s="552"/>
      <c r="K2901" s="552"/>
      <c r="L2901" s="551"/>
      <c r="M2901" s="540">
        <f>J2901*L2901</f>
        <v>0</v>
      </c>
    </row>
    <row r="2902" spans="2:13" ht="15.75" outlineLevel="3">
      <c r="B2902" s="529"/>
      <c r="E2902" s="538" t="s">
        <v>4574</v>
      </c>
      <c r="F2902" s="537" t="s">
        <v>4575</v>
      </c>
      <c r="G2902" s="536"/>
      <c r="H2902" s="535" t="s">
        <v>85</v>
      </c>
      <c r="I2902" s="534" t="s">
        <v>85</v>
      </c>
      <c r="J2902" s="533"/>
      <c r="K2902" s="533"/>
      <c r="L2902" s="532" t="str">
        <f>IF(J2902&lt;&gt;0,SUMIF(G:G,E2902,M:M)/J2902,"")</f>
        <v/>
      </c>
      <c r="M2902" s="531">
        <f>IF(J2902="",SUMIF(G:G,E2902,M:M),J2902*L2902)</f>
        <v>0</v>
      </c>
    </row>
    <row r="2903" spans="2:13" ht="15.75" outlineLevel="4">
      <c r="B2903" s="529"/>
      <c r="E2903" s="547"/>
      <c r="F2903" s="546"/>
      <c r="G2903" s="545" t="str">
        <f>E2902</f>
        <v xml:space="preserve">G2060.50 </v>
      </c>
      <c r="H2903" s="544" t="s">
        <v>4576</v>
      </c>
      <c r="I2903" s="543" t="s">
        <v>85</v>
      </c>
      <c r="J2903" s="552"/>
      <c r="K2903" s="552"/>
      <c r="L2903" s="551"/>
      <c r="M2903" s="540">
        <f>J2903*L2903</f>
        <v>0</v>
      </c>
    </row>
    <row r="2904" spans="2:13" ht="15.75" outlineLevel="4">
      <c r="B2904" s="529"/>
      <c r="E2904" s="547"/>
      <c r="F2904" s="546"/>
      <c r="G2904" s="545" t="str">
        <f>G2903</f>
        <v xml:space="preserve">G2060.50 </v>
      </c>
      <c r="H2904" s="550" t="s">
        <v>3129</v>
      </c>
      <c r="I2904" s="543" t="s">
        <v>3130</v>
      </c>
      <c r="J2904" s="552"/>
      <c r="K2904" s="552"/>
      <c r="L2904" s="551"/>
      <c r="M2904" s="540">
        <f>J2904*L2904</f>
        <v>0</v>
      </c>
    </row>
    <row r="2905" spans="2:13" ht="15.75" outlineLevel="3">
      <c r="B2905" s="529"/>
      <c r="E2905" s="538" t="s">
        <v>4577</v>
      </c>
      <c r="F2905" s="537" t="s">
        <v>4578</v>
      </c>
      <c r="G2905" s="536"/>
      <c r="H2905" s="535" t="s">
        <v>85</v>
      </c>
      <c r="I2905" s="534" t="s">
        <v>85</v>
      </c>
      <c r="J2905" s="533"/>
      <c r="K2905" s="533"/>
      <c r="L2905" s="532" t="str">
        <f>IF(J2905&lt;&gt;0,SUMIF(G:G,E2905,M:M)/J2905,"")</f>
        <v/>
      </c>
      <c r="M2905" s="531">
        <f>IF(J2905="",SUMIF(G:G,E2905,M:M),J2905*L2905)</f>
        <v>0</v>
      </c>
    </row>
    <row r="2906" spans="2:13" ht="15.75" outlineLevel="4">
      <c r="B2906" s="529"/>
      <c r="E2906" s="547"/>
      <c r="F2906" s="546"/>
      <c r="G2906" s="545" t="str">
        <f>E2905</f>
        <v xml:space="preserve">G2060.60 </v>
      </c>
      <c r="H2906" s="544" t="s">
        <v>4579</v>
      </c>
      <c r="I2906" s="543" t="s">
        <v>4580</v>
      </c>
      <c r="J2906" s="552"/>
      <c r="K2906" s="552"/>
      <c r="L2906" s="551"/>
      <c r="M2906" s="540">
        <f t="shared" ref="M2906:M2919" si="277">J2906*L2906</f>
        <v>0</v>
      </c>
    </row>
    <row r="2907" spans="2:13" ht="28.5" outlineLevel="4">
      <c r="B2907" s="529"/>
      <c r="E2907" s="547"/>
      <c r="F2907" s="546"/>
      <c r="G2907" s="545" t="str">
        <f t="shared" ref="G2907:G2919" si="278">G2906</f>
        <v xml:space="preserve">G2060.60 </v>
      </c>
      <c r="H2907" s="544" t="s">
        <v>4581</v>
      </c>
      <c r="I2907" s="543" t="s">
        <v>4447</v>
      </c>
      <c r="J2907" s="552"/>
      <c r="K2907" s="552"/>
      <c r="L2907" s="551"/>
      <c r="M2907" s="540">
        <f t="shared" si="277"/>
        <v>0</v>
      </c>
    </row>
    <row r="2908" spans="2:13" ht="15.75" outlineLevel="4">
      <c r="B2908" s="529"/>
      <c r="E2908" s="547"/>
      <c r="F2908" s="546"/>
      <c r="G2908" s="545" t="str">
        <f t="shared" si="278"/>
        <v xml:space="preserve">G2060.60 </v>
      </c>
      <c r="H2908" s="550" t="s">
        <v>4582</v>
      </c>
      <c r="I2908" s="543" t="s">
        <v>4447</v>
      </c>
      <c r="J2908" s="552"/>
      <c r="K2908" s="552"/>
      <c r="L2908" s="551"/>
      <c r="M2908" s="540">
        <f t="shared" si="277"/>
        <v>0</v>
      </c>
    </row>
    <row r="2909" spans="2:13" ht="15.75" outlineLevel="4">
      <c r="B2909" s="529"/>
      <c r="E2909" s="547"/>
      <c r="F2909" s="546"/>
      <c r="G2909" s="545" t="str">
        <f t="shared" si="278"/>
        <v xml:space="preserve">G2060.60 </v>
      </c>
      <c r="H2909" s="544" t="s">
        <v>4583</v>
      </c>
      <c r="I2909" s="543" t="s">
        <v>4584</v>
      </c>
      <c r="J2909" s="552"/>
      <c r="K2909" s="552"/>
      <c r="L2909" s="551"/>
      <c r="M2909" s="540">
        <f t="shared" si="277"/>
        <v>0</v>
      </c>
    </row>
    <row r="2910" spans="2:13" ht="15.75" outlineLevel="4">
      <c r="B2910" s="529"/>
      <c r="E2910" s="547"/>
      <c r="F2910" s="546"/>
      <c r="G2910" s="545" t="str">
        <f t="shared" si="278"/>
        <v xml:space="preserve">G2060.60 </v>
      </c>
      <c r="H2910" s="544" t="s">
        <v>4585</v>
      </c>
      <c r="I2910" s="543" t="s">
        <v>4586</v>
      </c>
      <c r="J2910" s="552"/>
      <c r="K2910" s="552"/>
      <c r="L2910" s="551"/>
      <c r="M2910" s="540">
        <f t="shared" si="277"/>
        <v>0</v>
      </c>
    </row>
    <row r="2911" spans="2:13" ht="15.75" outlineLevel="4">
      <c r="B2911" s="529"/>
      <c r="E2911" s="547"/>
      <c r="F2911" s="546"/>
      <c r="G2911" s="545" t="str">
        <f t="shared" si="278"/>
        <v xml:space="preserve">G2060.60 </v>
      </c>
      <c r="H2911" s="544" t="s">
        <v>4587</v>
      </c>
      <c r="I2911" s="543" t="s">
        <v>4588</v>
      </c>
      <c r="J2911" s="552"/>
      <c r="K2911" s="552"/>
      <c r="L2911" s="551"/>
      <c r="M2911" s="540">
        <f t="shared" si="277"/>
        <v>0</v>
      </c>
    </row>
    <row r="2912" spans="2:13" ht="15.75" outlineLevel="4">
      <c r="B2912" s="529"/>
      <c r="E2912" s="547"/>
      <c r="F2912" s="546"/>
      <c r="G2912" s="545" t="str">
        <f t="shared" si="278"/>
        <v xml:space="preserve">G2060.60 </v>
      </c>
      <c r="H2912" s="544" t="s">
        <v>4589</v>
      </c>
      <c r="I2912" s="543" t="s">
        <v>4590</v>
      </c>
      <c r="J2912" s="552"/>
      <c r="K2912" s="552"/>
      <c r="L2912" s="551"/>
      <c r="M2912" s="540">
        <f t="shared" si="277"/>
        <v>0</v>
      </c>
    </row>
    <row r="2913" spans="2:13" ht="15.75" outlineLevel="4">
      <c r="B2913" s="529"/>
      <c r="E2913" s="547"/>
      <c r="F2913" s="546"/>
      <c r="G2913" s="545" t="str">
        <f t="shared" si="278"/>
        <v xml:space="preserve">G2060.60 </v>
      </c>
      <c r="H2913" s="544" t="s">
        <v>4591</v>
      </c>
      <c r="I2913" s="543" t="s">
        <v>4592</v>
      </c>
      <c r="J2913" s="552"/>
      <c r="K2913" s="552"/>
      <c r="L2913" s="551"/>
      <c r="M2913" s="540">
        <f t="shared" si="277"/>
        <v>0</v>
      </c>
    </row>
    <row r="2914" spans="2:13" ht="15.75" outlineLevel="4">
      <c r="B2914" s="529"/>
      <c r="E2914" s="547"/>
      <c r="F2914" s="546"/>
      <c r="G2914" s="545" t="str">
        <f t="shared" si="278"/>
        <v xml:space="preserve">G2060.60 </v>
      </c>
      <c r="H2914" s="544" t="s">
        <v>4593</v>
      </c>
      <c r="I2914" s="543" t="s">
        <v>4594</v>
      </c>
      <c r="J2914" s="552"/>
      <c r="K2914" s="552"/>
      <c r="L2914" s="551"/>
      <c r="M2914" s="540">
        <f t="shared" si="277"/>
        <v>0</v>
      </c>
    </row>
    <row r="2915" spans="2:13" ht="15.75" outlineLevel="4">
      <c r="B2915" s="529"/>
      <c r="E2915" s="547"/>
      <c r="F2915" s="546"/>
      <c r="G2915" s="545" t="str">
        <f t="shared" si="278"/>
        <v xml:space="preserve">G2060.60 </v>
      </c>
      <c r="H2915" s="544" t="s">
        <v>4595</v>
      </c>
      <c r="I2915" s="543" t="s">
        <v>4596</v>
      </c>
      <c r="J2915" s="552"/>
      <c r="K2915" s="552"/>
      <c r="L2915" s="551"/>
      <c r="M2915" s="540">
        <f t="shared" si="277"/>
        <v>0</v>
      </c>
    </row>
    <row r="2916" spans="2:13" ht="15.75" outlineLevel="4">
      <c r="B2916" s="529"/>
      <c r="E2916" s="547"/>
      <c r="F2916" s="546"/>
      <c r="G2916" s="545" t="str">
        <f t="shared" si="278"/>
        <v xml:space="preserve">G2060.60 </v>
      </c>
      <c r="H2916" s="544" t="s">
        <v>4597</v>
      </c>
      <c r="I2916" s="543" t="s">
        <v>4598</v>
      </c>
      <c r="J2916" s="552"/>
      <c r="K2916" s="552"/>
      <c r="L2916" s="551"/>
      <c r="M2916" s="540">
        <f t="shared" si="277"/>
        <v>0</v>
      </c>
    </row>
    <row r="2917" spans="2:13" ht="15.75" outlineLevel="4">
      <c r="B2917" s="529"/>
      <c r="E2917" s="547"/>
      <c r="F2917" s="546"/>
      <c r="G2917" s="545" t="str">
        <f t="shared" si="278"/>
        <v xml:space="preserve">G2060.60 </v>
      </c>
      <c r="H2917" s="544" t="s">
        <v>4599</v>
      </c>
      <c r="I2917" s="543" t="s">
        <v>4600</v>
      </c>
      <c r="J2917" s="552"/>
      <c r="K2917" s="552"/>
      <c r="L2917" s="551"/>
      <c r="M2917" s="540">
        <f t="shared" si="277"/>
        <v>0</v>
      </c>
    </row>
    <row r="2918" spans="2:13" ht="15.75" outlineLevel="4">
      <c r="B2918" s="529"/>
      <c r="E2918" s="547"/>
      <c r="F2918" s="546"/>
      <c r="G2918" s="545" t="str">
        <f t="shared" si="278"/>
        <v xml:space="preserve">G2060.60 </v>
      </c>
      <c r="H2918" s="544" t="s">
        <v>4601</v>
      </c>
      <c r="I2918" s="543" t="s">
        <v>4602</v>
      </c>
      <c r="J2918" s="552"/>
      <c r="K2918" s="552"/>
      <c r="L2918" s="551"/>
      <c r="M2918" s="540">
        <f t="shared" si="277"/>
        <v>0</v>
      </c>
    </row>
    <row r="2919" spans="2:13" ht="15.75" outlineLevel="4">
      <c r="B2919" s="529"/>
      <c r="E2919" s="547"/>
      <c r="F2919" s="546"/>
      <c r="G2919" s="545" t="str">
        <f t="shared" si="278"/>
        <v xml:space="preserve">G2060.60 </v>
      </c>
      <c r="H2919" s="544" t="s">
        <v>4603</v>
      </c>
      <c r="I2919" s="543" t="s">
        <v>4604</v>
      </c>
      <c r="J2919" s="552"/>
      <c r="K2919" s="552"/>
      <c r="L2919" s="551"/>
      <c r="M2919" s="540">
        <f t="shared" si="277"/>
        <v>0</v>
      </c>
    </row>
    <row r="2920" spans="2:13" ht="15.75" outlineLevel="3">
      <c r="B2920" s="529"/>
      <c r="E2920" s="538" t="s">
        <v>4605</v>
      </c>
      <c r="F2920" s="537" t="s">
        <v>4606</v>
      </c>
      <c r="G2920" s="536"/>
      <c r="H2920" s="535" t="s">
        <v>85</v>
      </c>
      <c r="I2920" s="534" t="s">
        <v>85</v>
      </c>
      <c r="J2920" s="533"/>
      <c r="K2920" s="533"/>
      <c r="L2920" s="532" t="str">
        <f>IF(J2920&lt;&gt;0,SUMIF(G:G,E2920,M:M)/J2920,"")</f>
        <v/>
      </c>
      <c r="M2920" s="531">
        <f>IF(J2920="",SUMIF(G:G,E2920,M:M),J2920*L2920)</f>
        <v>0</v>
      </c>
    </row>
    <row r="2921" spans="2:13" ht="15.75" outlineLevel="4">
      <c r="B2921" s="529"/>
      <c r="E2921" s="547"/>
      <c r="F2921" s="546"/>
      <c r="G2921" s="545" t="str">
        <f>E2920</f>
        <v xml:space="preserve">G2060.70 </v>
      </c>
      <c r="H2921" s="544" t="s">
        <v>4607</v>
      </c>
      <c r="I2921" s="543" t="s">
        <v>4608</v>
      </c>
      <c r="J2921" s="552"/>
      <c r="K2921" s="552"/>
      <c r="L2921" s="551"/>
      <c r="M2921" s="540">
        <f>J2921*L2921</f>
        <v>0</v>
      </c>
    </row>
    <row r="2922" spans="2:13" ht="28.5" outlineLevel="4">
      <c r="B2922" s="529"/>
      <c r="E2922" s="547"/>
      <c r="F2922" s="546"/>
      <c r="G2922" s="545" t="str">
        <f>G2921</f>
        <v xml:space="preserve">G2060.70 </v>
      </c>
      <c r="H2922" s="544" t="s">
        <v>4609</v>
      </c>
      <c r="I2922" s="543" t="s">
        <v>4447</v>
      </c>
      <c r="J2922" s="552"/>
      <c r="K2922" s="552"/>
      <c r="L2922" s="551"/>
      <c r="M2922" s="540">
        <f>J2922*L2922</f>
        <v>0</v>
      </c>
    </row>
    <row r="2923" spans="2:13" ht="15.75" outlineLevel="4">
      <c r="B2923" s="529"/>
      <c r="E2923" s="547"/>
      <c r="F2923" s="546"/>
      <c r="G2923" s="545" t="str">
        <f>G2922</f>
        <v xml:space="preserve">G2060.70 </v>
      </c>
      <c r="H2923" s="550" t="s">
        <v>4610</v>
      </c>
      <c r="I2923" s="543" t="s">
        <v>4447</v>
      </c>
      <c r="J2923" s="552"/>
      <c r="K2923" s="552"/>
      <c r="L2923" s="551"/>
      <c r="M2923" s="540">
        <f>J2923*L2923</f>
        <v>0</v>
      </c>
    </row>
    <row r="2924" spans="2:13" ht="15.75" outlineLevel="4">
      <c r="B2924" s="529"/>
      <c r="E2924" s="547"/>
      <c r="F2924" s="546"/>
      <c r="G2924" s="545" t="str">
        <f>G2923</f>
        <v xml:space="preserve">G2060.70 </v>
      </c>
      <c r="H2924" s="544" t="s">
        <v>4611</v>
      </c>
      <c r="I2924" s="543" t="s">
        <v>4612</v>
      </c>
      <c r="J2924" s="552"/>
      <c r="K2924" s="552"/>
      <c r="L2924" s="551"/>
      <c r="M2924" s="540">
        <f>J2924*L2924</f>
        <v>0</v>
      </c>
    </row>
    <row r="2925" spans="2:13" ht="15.75" outlineLevel="4">
      <c r="B2925" s="529"/>
      <c r="E2925" s="547"/>
      <c r="F2925" s="546"/>
      <c r="G2925" s="545" t="str">
        <f>G2924</f>
        <v xml:space="preserve">G2060.70 </v>
      </c>
      <c r="H2925" s="544" t="s">
        <v>4613</v>
      </c>
      <c r="I2925" s="543" t="s">
        <v>4614</v>
      </c>
      <c r="J2925" s="552"/>
      <c r="K2925" s="552"/>
      <c r="L2925" s="551"/>
      <c r="M2925" s="540">
        <f>J2925*L2925</f>
        <v>0</v>
      </c>
    </row>
    <row r="2926" spans="2:13" ht="15.75" outlineLevel="3">
      <c r="B2926" s="529"/>
      <c r="E2926" s="538" t="s">
        <v>4615</v>
      </c>
      <c r="F2926" s="537" t="s">
        <v>4616</v>
      </c>
      <c r="G2926" s="536"/>
      <c r="H2926" s="535" t="s">
        <v>85</v>
      </c>
      <c r="I2926" s="534" t="s">
        <v>85</v>
      </c>
      <c r="J2926" s="533"/>
      <c r="K2926" s="533"/>
      <c r="L2926" s="532" t="str">
        <f>IF(J2926&lt;&gt;0,SUMIF(G:G,E2926,M:M)/J2926,"")</f>
        <v/>
      </c>
      <c r="M2926" s="531">
        <f>IF(J2926="",SUMIF(G:G,E2926,M:M),J2926*L2926)</f>
        <v>0</v>
      </c>
    </row>
    <row r="2927" spans="2:13" ht="15.75" outlineLevel="4">
      <c r="B2927" s="529"/>
      <c r="E2927" s="547"/>
      <c r="F2927" s="546"/>
      <c r="G2927" s="545" t="str">
        <f>E2926</f>
        <v xml:space="preserve">G2060.80 </v>
      </c>
      <c r="H2927" s="544" t="s">
        <v>4617</v>
      </c>
      <c r="I2927" s="543" t="s">
        <v>4618</v>
      </c>
      <c r="J2927" s="552"/>
      <c r="K2927" s="552"/>
      <c r="L2927" s="551"/>
      <c r="M2927" s="540">
        <f>J2927*L2927</f>
        <v>0</v>
      </c>
    </row>
    <row r="2928" spans="2:13" ht="15.75" outlineLevel="4">
      <c r="B2928" s="529"/>
      <c r="E2928" s="547"/>
      <c r="F2928" s="546"/>
      <c r="G2928" s="545" t="str">
        <f>G2927</f>
        <v xml:space="preserve">G2060.80 </v>
      </c>
      <c r="H2928" s="544" t="s">
        <v>4619</v>
      </c>
      <c r="I2928" s="543" t="s">
        <v>4620</v>
      </c>
      <c r="J2928" s="552"/>
      <c r="K2928" s="552"/>
      <c r="L2928" s="551"/>
      <c r="M2928" s="540">
        <f>J2928*L2928</f>
        <v>0</v>
      </c>
    </row>
    <row r="2929" spans="2:13" ht="15.75" outlineLevel="4">
      <c r="B2929" s="529"/>
      <c r="E2929" s="547"/>
      <c r="F2929" s="546"/>
      <c r="G2929" s="545" t="str">
        <f>G2928</f>
        <v xml:space="preserve">G2060.80 </v>
      </c>
      <c r="H2929" s="544" t="s">
        <v>4621</v>
      </c>
      <c r="I2929" s="543" t="s">
        <v>4622</v>
      </c>
      <c r="J2929" s="552"/>
      <c r="K2929" s="552"/>
      <c r="L2929" s="551"/>
      <c r="M2929" s="540">
        <f>J2929*L2929</f>
        <v>0</v>
      </c>
    </row>
    <row r="2930" spans="2:13" ht="15.75" outlineLevel="3">
      <c r="B2930" s="529"/>
      <c r="E2930" s="538" t="s">
        <v>4623</v>
      </c>
      <c r="F2930" s="537" t="s">
        <v>4624</v>
      </c>
      <c r="G2930" s="536"/>
      <c r="H2930" s="535" t="s">
        <v>85</v>
      </c>
      <c r="I2930" s="534" t="s">
        <v>85</v>
      </c>
      <c r="J2930" s="533"/>
      <c r="K2930" s="533"/>
      <c r="L2930" s="532" t="str">
        <f>IF(J2930&lt;&gt;0,SUMIF(G:G,E2930,M:M)/J2930,"")</f>
        <v/>
      </c>
      <c r="M2930" s="531">
        <f>IF(J2930="",SUMIF(G:G,E2930,M:M),J2930*L2930)</f>
        <v>0</v>
      </c>
    </row>
    <row r="2931" spans="2:13" ht="15.75" outlineLevel="4">
      <c r="B2931" s="529"/>
      <c r="E2931" s="528"/>
      <c r="F2931" s="527"/>
      <c r="G2931" s="526" t="str">
        <f>E2930</f>
        <v xml:space="preserve">G2060.85 </v>
      </c>
      <c r="H2931" s="530" t="s">
        <v>4625</v>
      </c>
      <c r="I2931" s="524" t="s">
        <v>4626</v>
      </c>
      <c r="J2931" s="571"/>
      <c r="K2931" s="571"/>
      <c r="L2931" s="570"/>
      <c r="M2931" s="521">
        <f>J2931*L2931</f>
        <v>0</v>
      </c>
    </row>
    <row r="2932" spans="2:13" ht="15.75" outlineLevel="4">
      <c r="B2932" s="529"/>
      <c r="E2932" s="528"/>
      <c r="F2932" s="527"/>
      <c r="G2932" s="526" t="str">
        <f>G2931</f>
        <v xml:space="preserve">G2060.85 </v>
      </c>
      <c r="H2932" s="530" t="s">
        <v>4627</v>
      </c>
      <c r="I2932" s="524" t="s">
        <v>4628</v>
      </c>
      <c r="J2932" s="571"/>
      <c r="K2932" s="571"/>
      <c r="L2932" s="570"/>
      <c r="M2932" s="521">
        <f>J2932*L2932</f>
        <v>0</v>
      </c>
    </row>
    <row r="2933" spans="2:13" s="553" customFormat="1" ht="17.25" customHeight="1" outlineLevel="2">
      <c r="B2933" s="561"/>
      <c r="C2933" s="560"/>
      <c r="D2933" s="560" t="s">
        <v>4629</v>
      </c>
      <c r="E2933" s="560" t="s">
        <v>4630</v>
      </c>
      <c r="F2933" s="560"/>
      <c r="G2933" s="559"/>
      <c r="H2933" s="558" t="s">
        <v>85</v>
      </c>
      <c r="I2933" s="557" t="s">
        <v>85</v>
      </c>
      <c r="J2933" s="556"/>
      <c r="K2933" s="556"/>
      <c r="L2933" s="555" t="str">
        <f>IF(J2933&lt;&gt;0,SUMIF(E:E,"G2080*",M:M)/J2933,"")</f>
        <v/>
      </c>
      <c r="M2933" s="554">
        <f>IF(J2933="",SUMIF(E:E,"G2080*",M:M),L2933*J2933)</f>
        <v>0</v>
      </c>
    </row>
    <row r="2934" spans="2:13" ht="15.75" outlineLevel="3">
      <c r="B2934" s="529"/>
      <c r="E2934" s="538" t="s">
        <v>4631</v>
      </c>
      <c r="F2934" s="537" t="s">
        <v>4632</v>
      </c>
      <c r="G2934" s="536"/>
      <c r="H2934" s="535" t="s">
        <v>85</v>
      </c>
      <c r="I2934" s="534" t="s">
        <v>85</v>
      </c>
      <c r="J2934" s="533"/>
      <c r="K2934" s="533"/>
      <c r="L2934" s="532" t="str">
        <f>IF(J2934&lt;&gt;0,SUMIF(G:G,E2934,M:M)/J2934,"")</f>
        <v/>
      </c>
      <c r="M2934" s="531">
        <f>IF(J2934="",SUMIF(G:G,E2934,M:M),J2934*L2934)</f>
        <v>0</v>
      </c>
    </row>
    <row r="2935" spans="2:13" ht="15.75" outlineLevel="4">
      <c r="B2935" s="529"/>
      <c r="E2935" s="547"/>
      <c r="F2935" s="546"/>
      <c r="G2935" s="545" t="str">
        <f>E2934</f>
        <v xml:space="preserve">G2080.10 </v>
      </c>
      <c r="H2935" s="544" t="s">
        <v>4633</v>
      </c>
      <c r="I2935" s="543" t="s">
        <v>4634</v>
      </c>
      <c r="J2935" s="552"/>
      <c r="K2935" s="552"/>
      <c r="L2935" s="551"/>
      <c r="M2935" s="540">
        <f>J2935*L2935</f>
        <v>0</v>
      </c>
    </row>
    <row r="2936" spans="2:13" ht="28.5" outlineLevel="4">
      <c r="B2936" s="529"/>
      <c r="E2936" s="547"/>
      <c r="F2936" s="546"/>
      <c r="G2936" s="545" t="str">
        <f>G2935</f>
        <v xml:space="preserve">G2080.10 </v>
      </c>
      <c r="H2936" s="544" t="s">
        <v>4635</v>
      </c>
      <c r="I2936" s="543" t="s">
        <v>4447</v>
      </c>
      <c r="J2936" s="552"/>
      <c r="K2936" s="552"/>
      <c r="L2936" s="551"/>
      <c r="M2936" s="540">
        <f>J2936*L2936</f>
        <v>0</v>
      </c>
    </row>
    <row r="2937" spans="2:13" ht="15.75" outlineLevel="4">
      <c r="B2937" s="529"/>
      <c r="E2937" s="547"/>
      <c r="F2937" s="546"/>
      <c r="G2937" s="545" t="str">
        <f>G2936</f>
        <v xml:space="preserve">G2080.10 </v>
      </c>
      <c r="H2937" s="544" t="s">
        <v>4636</v>
      </c>
      <c r="I2937" s="543" t="s">
        <v>4637</v>
      </c>
      <c r="J2937" s="552"/>
      <c r="K2937" s="552"/>
      <c r="L2937" s="551"/>
      <c r="M2937" s="540">
        <f>J2937*L2937</f>
        <v>0</v>
      </c>
    </row>
    <row r="2938" spans="2:13" ht="15.75" outlineLevel="4">
      <c r="B2938" s="529"/>
      <c r="E2938" s="547"/>
      <c r="F2938" s="546"/>
      <c r="G2938" s="545" t="str">
        <f>G2937</f>
        <v xml:space="preserve">G2080.10 </v>
      </c>
      <c r="H2938" s="544" t="s">
        <v>4638</v>
      </c>
      <c r="I2938" s="543" t="s">
        <v>4639</v>
      </c>
      <c r="J2938" s="552"/>
      <c r="K2938" s="552"/>
      <c r="L2938" s="551"/>
      <c r="M2938" s="540">
        <f>J2938*L2938</f>
        <v>0</v>
      </c>
    </row>
    <row r="2939" spans="2:13" ht="15.75" outlineLevel="4">
      <c r="B2939" s="529"/>
      <c r="E2939" s="547"/>
      <c r="F2939" s="546"/>
      <c r="G2939" s="545" t="str">
        <f>G2938</f>
        <v xml:space="preserve">G2080.10 </v>
      </c>
      <c r="H2939" s="544" t="s">
        <v>4640</v>
      </c>
      <c r="I2939" s="543" t="s">
        <v>4641</v>
      </c>
      <c r="J2939" s="552"/>
      <c r="K2939" s="552"/>
      <c r="L2939" s="551"/>
      <c r="M2939" s="540">
        <f>J2939*L2939</f>
        <v>0</v>
      </c>
    </row>
    <row r="2940" spans="2:13" ht="15.75" outlineLevel="3">
      <c r="B2940" s="529"/>
      <c r="E2940" s="538" t="s">
        <v>4642</v>
      </c>
      <c r="F2940" s="537" t="s">
        <v>4643</v>
      </c>
      <c r="G2940" s="536"/>
      <c r="H2940" s="535" t="s">
        <v>85</v>
      </c>
      <c r="I2940" s="534" t="s">
        <v>85</v>
      </c>
      <c r="J2940" s="533"/>
      <c r="K2940" s="533"/>
      <c r="L2940" s="532" t="str">
        <f>IF(J2940&lt;&gt;0,SUMIF(G:G,E2940,M:M)/J2940,"")</f>
        <v/>
      </c>
      <c r="M2940" s="531">
        <f>IF(J2940="",SUMIF(G:G,E2940,M:M),J2940*L2940)</f>
        <v>0</v>
      </c>
    </row>
    <row r="2941" spans="2:13" ht="15.75" outlineLevel="4">
      <c r="B2941" s="529"/>
      <c r="E2941" s="547"/>
      <c r="F2941" s="546"/>
      <c r="G2941" s="545" t="str">
        <f>E2940</f>
        <v xml:space="preserve">G2080.20 </v>
      </c>
      <c r="H2941" s="544" t="s">
        <v>4644</v>
      </c>
      <c r="I2941" s="543" t="s">
        <v>4645</v>
      </c>
      <c r="J2941" s="552"/>
      <c r="K2941" s="552"/>
      <c r="L2941" s="551"/>
      <c r="M2941" s="540">
        <f t="shared" ref="M2941:M2946" si="279">J2941*L2941</f>
        <v>0</v>
      </c>
    </row>
    <row r="2942" spans="2:13" ht="15.75" outlineLevel="4">
      <c r="B2942" s="529"/>
      <c r="E2942" s="547"/>
      <c r="F2942" s="546"/>
      <c r="G2942" s="545" t="str">
        <f>G2941</f>
        <v xml:space="preserve">G2080.20 </v>
      </c>
      <c r="H2942" s="544" t="s">
        <v>4646</v>
      </c>
      <c r="I2942" s="543" t="s">
        <v>4647</v>
      </c>
      <c r="J2942" s="552"/>
      <c r="K2942" s="552"/>
      <c r="L2942" s="551"/>
      <c r="M2942" s="540">
        <f t="shared" si="279"/>
        <v>0</v>
      </c>
    </row>
    <row r="2943" spans="2:13" ht="15.75" outlineLevel="4">
      <c r="B2943" s="529"/>
      <c r="E2943" s="547"/>
      <c r="F2943" s="546"/>
      <c r="G2943" s="545" t="str">
        <f>G2942</f>
        <v xml:space="preserve">G2080.20 </v>
      </c>
      <c r="H2943" s="544" t="s">
        <v>4648</v>
      </c>
      <c r="I2943" s="543" t="s">
        <v>4649</v>
      </c>
      <c r="J2943" s="552"/>
      <c r="K2943" s="552"/>
      <c r="L2943" s="551"/>
      <c r="M2943" s="540">
        <f t="shared" si="279"/>
        <v>0</v>
      </c>
    </row>
    <row r="2944" spans="2:13" ht="15.75" outlineLevel="4">
      <c r="B2944" s="529"/>
      <c r="E2944" s="547"/>
      <c r="F2944" s="546"/>
      <c r="G2944" s="545" t="str">
        <f>G2943</f>
        <v xml:space="preserve">G2080.20 </v>
      </c>
      <c r="H2944" s="544" t="s">
        <v>4650</v>
      </c>
      <c r="I2944" s="543" t="s">
        <v>4651</v>
      </c>
      <c r="J2944" s="552"/>
      <c r="K2944" s="552"/>
      <c r="L2944" s="551"/>
      <c r="M2944" s="540">
        <f t="shared" si="279"/>
        <v>0</v>
      </c>
    </row>
    <row r="2945" spans="2:13" ht="15.75" outlineLevel="4">
      <c r="B2945" s="529"/>
      <c r="E2945" s="547"/>
      <c r="F2945" s="546"/>
      <c r="G2945" s="545" t="str">
        <f>G2944</f>
        <v xml:space="preserve">G2080.20 </v>
      </c>
      <c r="H2945" s="544" t="s">
        <v>4652</v>
      </c>
      <c r="I2945" s="543" t="s">
        <v>4653</v>
      </c>
      <c r="J2945" s="552"/>
      <c r="K2945" s="552"/>
      <c r="L2945" s="551"/>
      <c r="M2945" s="540">
        <f t="shared" si="279"/>
        <v>0</v>
      </c>
    </row>
    <row r="2946" spans="2:13" ht="15.75" outlineLevel="4">
      <c r="B2946" s="529"/>
      <c r="E2946" s="547"/>
      <c r="F2946" s="546"/>
      <c r="G2946" s="545" t="str">
        <f>G2945</f>
        <v xml:space="preserve">G2080.20 </v>
      </c>
      <c r="H2946" s="544" t="s">
        <v>4654</v>
      </c>
      <c r="I2946" s="543" t="s">
        <v>4655</v>
      </c>
      <c r="J2946" s="552"/>
      <c r="K2946" s="552"/>
      <c r="L2946" s="551"/>
      <c r="M2946" s="540">
        <f t="shared" si="279"/>
        <v>0</v>
      </c>
    </row>
    <row r="2947" spans="2:13" ht="15.75" outlineLevel="3">
      <c r="B2947" s="529"/>
      <c r="E2947" s="538" t="s">
        <v>4656</v>
      </c>
      <c r="F2947" s="537" t="s">
        <v>4657</v>
      </c>
      <c r="G2947" s="536"/>
      <c r="H2947" s="535" t="s">
        <v>85</v>
      </c>
      <c r="I2947" s="534" t="s">
        <v>85</v>
      </c>
      <c r="J2947" s="533"/>
      <c r="K2947" s="533"/>
      <c r="L2947" s="532" t="str">
        <f>IF(J2947&lt;&gt;0,SUMIF(G:G,E2947,M:M)/J2947,"")</f>
        <v/>
      </c>
      <c r="M2947" s="531">
        <f>IF(J2947="",SUMIF(G:G,E2947,M:M),J2947*L2947)</f>
        <v>0</v>
      </c>
    </row>
    <row r="2948" spans="2:13" ht="15.75" outlineLevel="4">
      <c r="B2948" s="529"/>
      <c r="E2948" s="547"/>
      <c r="F2948" s="546"/>
      <c r="G2948" s="545" t="str">
        <f>E2947</f>
        <v xml:space="preserve">G2080.30 </v>
      </c>
      <c r="H2948" s="544" t="s">
        <v>4658</v>
      </c>
      <c r="I2948" s="543" t="s">
        <v>4659</v>
      </c>
      <c r="J2948" s="552"/>
      <c r="K2948" s="552"/>
      <c r="L2948" s="551"/>
      <c r="M2948" s="540">
        <f>J2948*L2948</f>
        <v>0</v>
      </c>
    </row>
    <row r="2949" spans="2:13" ht="15.75" outlineLevel="4">
      <c r="B2949" s="529"/>
      <c r="E2949" s="547"/>
      <c r="F2949" s="546"/>
      <c r="G2949" s="545" t="str">
        <f>G2948</f>
        <v xml:space="preserve">G2080.30 </v>
      </c>
      <c r="H2949" s="544" t="s">
        <v>4660</v>
      </c>
      <c r="I2949" s="543" t="s">
        <v>4661</v>
      </c>
      <c r="J2949" s="552"/>
      <c r="K2949" s="552"/>
      <c r="L2949" s="551"/>
      <c r="M2949" s="540">
        <f>J2949*L2949</f>
        <v>0</v>
      </c>
    </row>
    <row r="2950" spans="2:13" ht="15.75" outlineLevel="4">
      <c r="B2950" s="529"/>
      <c r="E2950" s="547"/>
      <c r="F2950" s="546"/>
      <c r="G2950" s="545" t="str">
        <f>G2949</f>
        <v xml:space="preserve">G2080.30 </v>
      </c>
      <c r="H2950" s="544" t="s">
        <v>4662</v>
      </c>
      <c r="I2950" s="543" t="s">
        <v>4663</v>
      </c>
      <c r="J2950" s="552"/>
      <c r="K2950" s="552"/>
      <c r="L2950" s="551"/>
      <c r="M2950" s="540">
        <f>J2950*L2950</f>
        <v>0</v>
      </c>
    </row>
    <row r="2951" spans="2:13" ht="15.75" outlineLevel="4">
      <c r="B2951" s="529"/>
      <c r="E2951" s="547"/>
      <c r="F2951" s="546"/>
      <c r="G2951" s="545" t="str">
        <f>G2950</f>
        <v xml:space="preserve">G2080.30 </v>
      </c>
      <c r="H2951" s="544" t="s">
        <v>4664</v>
      </c>
      <c r="I2951" s="543" t="s">
        <v>4665</v>
      </c>
      <c r="J2951" s="552"/>
      <c r="K2951" s="552"/>
      <c r="L2951" s="551"/>
      <c r="M2951" s="540">
        <f>J2951*L2951</f>
        <v>0</v>
      </c>
    </row>
    <row r="2952" spans="2:13" ht="15.75" outlineLevel="4">
      <c r="B2952" s="529"/>
      <c r="E2952" s="547"/>
      <c r="F2952" s="546"/>
      <c r="G2952" s="545" t="str">
        <f>G2951</f>
        <v xml:space="preserve">G2080.30 </v>
      </c>
      <c r="H2952" s="544" t="s">
        <v>4666</v>
      </c>
      <c r="I2952" s="543" t="s">
        <v>4667</v>
      </c>
      <c r="J2952" s="552"/>
      <c r="K2952" s="552"/>
      <c r="L2952" s="551"/>
      <c r="M2952" s="540">
        <f>J2952*L2952</f>
        <v>0</v>
      </c>
    </row>
    <row r="2953" spans="2:13" ht="15.75" outlineLevel="3">
      <c r="B2953" s="529"/>
      <c r="E2953" s="538" t="s">
        <v>4668</v>
      </c>
      <c r="F2953" s="537" t="s">
        <v>4669</v>
      </c>
      <c r="G2953" s="536"/>
      <c r="H2953" s="535" t="s">
        <v>85</v>
      </c>
      <c r="I2953" s="534" t="s">
        <v>85</v>
      </c>
      <c r="J2953" s="533"/>
      <c r="K2953" s="533"/>
      <c r="L2953" s="532" t="str">
        <f>IF(J2953&lt;&gt;0,SUMIF(G:G,E2953,M:M)/J2953,"")</f>
        <v/>
      </c>
      <c r="M2953" s="531">
        <f>IF(J2953="",SUMIF(G:G,E2953,M:M),J2953*L2953)</f>
        <v>0</v>
      </c>
    </row>
    <row r="2954" spans="2:13" ht="15.75" outlineLevel="4">
      <c r="B2954" s="529"/>
      <c r="E2954" s="547"/>
      <c r="F2954" s="546"/>
      <c r="G2954" s="545" t="str">
        <f>E2953</f>
        <v xml:space="preserve">G2080.50 </v>
      </c>
      <c r="H2954" s="544" t="s">
        <v>4670</v>
      </c>
      <c r="I2954" s="543" t="s">
        <v>4671</v>
      </c>
      <c r="J2954" s="552"/>
      <c r="K2954" s="552"/>
      <c r="L2954" s="551"/>
      <c r="M2954" s="540">
        <f t="shared" ref="M2954:M2961" si="280">J2954*L2954</f>
        <v>0</v>
      </c>
    </row>
    <row r="2955" spans="2:13" ht="15.75" outlineLevel="4">
      <c r="B2955" s="529"/>
      <c r="E2955" s="547"/>
      <c r="F2955" s="546"/>
      <c r="G2955" s="545" t="str">
        <f t="shared" ref="G2955:G2961" si="281">G2954</f>
        <v xml:space="preserve">G2080.50 </v>
      </c>
      <c r="H2955" s="544" t="s">
        <v>4672</v>
      </c>
      <c r="I2955" s="543" t="s">
        <v>4673</v>
      </c>
      <c r="J2955" s="552"/>
      <c r="K2955" s="552"/>
      <c r="L2955" s="551"/>
      <c r="M2955" s="540">
        <f t="shared" si="280"/>
        <v>0</v>
      </c>
    </row>
    <row r="2956" spans="2:13" ht="15.75" outlineLevel="4">
      <c r="B2956" s="529"/>
      <c r="E2956" s="547"/>
      <c r="F2956" s="546"/>
      <c r="G2956" s="545" t="str">
        <f t="shared" si="281"/>
        <v xml:space="preserve">G2080.50 </v>
      </c>
      <c r="H2956" s="544" t="s">
        <v>4674</v>
      </c>
      <c r="I2956" s="543" t="s">
        <v>4675</v>
      </c>
      <c r="J2956" s="552"/>
      <c r="K2956" s="552"/>
      <c r="L2956" s="551"/>
      <c r="M2956" s="540">
        <f t="shared" si="280"/>
        <v>0</v>
      </c>
    </row>
    <row r="2957" spans="2:13" ht="15.75" outlineLevel="4">
      <c r="B2957" s="529"/>
      <c r="E2957" s="547"/>
      <c r="F2957" s="546"/>
      <c r="G2957" s="545" t="str">
        <f t="shared" si="281"/>
        <v xml:space="preserve">G2080.50 </v>
      </c>
      <c r="H2957" s="544" t="s">
        <v>4536</v>
      </c>
      <c r="I2957" s="543" t="s">
        <v>4676</v>
      </c>
      <c r="J2957" s="552"/>
      <c r="K2957" s="552"/>
      <c r="L2957" s="551"/>
      <c r="M2957" s="540">
        <f t="shared" si="280"/>
        <v>0</v>
      </c>
    </row>
    <row r="2958" spans="2:13" ht="15.75" outlineLevel="4">
      <c r="B2958" s="529"/>
      <c r="E2958" s="547"/>
      <c r="F2958" s="546"/>
      <c r="G2958" s="545" t="str">
        <f t="shared" si="281"/>
        <v xml:space="preserve">G2080.50 </v>
      </c>
      <c r="H2958" s="544" t="s">
        <v>4677</v>
      </c>
      <c r="I2958" s="543" t="s">
        <v>4678</v>
      </c>
      <c r="J2958" s="552"/>
      <c r="K2958" s="552"/>
      <c r="L2958" s="551"/>
      <c r="M2958" s="540">
        <f t="shared" si="280"/>
        <v>0</v>
      </c>
    </row>
    <row r="2959" spans="2:13" ht="15.75" outlineLevel="4">
      <c r="B2959" s="529"/>
      <c r="E2959" s="547"/>
      <c r="F2959" s="546"/>
      <c r="G2959" s="545" t="str">
        <f t="shared" si="281"/>
        <v xml:space="preserve">G2080.50 </v>
      </c>
      <c r="H2959" s="544" t="s">
        <v>4679</v>
      </c>
      <c r="I2959" s="543" t="s">
        <v>4680</v>
      </c>
      <c r="J2959" s="552"/>
      <c r="K2959" s="552"/>
      <c r="L2959" s="551"/>
      <c r="M2959" s="540">
        <f t="shared" si="280"/>
        <v>0</v>
      </c>
    </row>
    <row r="2960" spans="2:13" ht="15.75" outlineLevel="4">
      <c r="B2960" s="529"/>
      <c r="E2960" s="547"/>
      <c r="F2960" s="546"/>
      <c r="G2960" s="545" t="str">
        <f t="shared" si="281"/>
        <v xml:space="preserve">G2080.50 </v>
      </c>
      <c r="H2960" s="544" t="s">
        <v>4681</v>
      </c>
      <c r="I2960" s="543" t="s">
        <v>85</v>
      </c>
      <c r="J2960" s="552"/>
      <c r="K2960" s="552"/>
      <c r="L2960" s="551"/>
      <c r="M2960" s="540">
        <f t="shared" si="280"/>
        <v>0</v>
      </c>
    </row>
    <row r="2961" spans="2:13" ht="15.75" outlineLevel="4">
      <c r="B2961" s="529"/>
      <c r="E2961" s="547"/>
      <c r="F2961" s="546"/>
      <c r="G2961" s="545" t="str">
        <f t="shared" si="281"/>
        <v xml:space="preserve">G2080.50 </v>
      </c>
      <c r="H2961" s="544" t="s">
        <v>4682</v>
      </c>
      <c r="I2961" s="543" t="s">
        <v>85</v>
      </c>
      <c r="J2961" s="552"/>
      <c r="K2961" s="552"/>
      <c r="L2961" s="551"/>
      <c r="M2961" s="540">
        <f t="shared" si="280"/>
        <v>0</v>
      </c>
    </row>
    <row r="2962" spans="2:13" ht="15.75" outlineLevel="3">
      <c r="B2962" s="529"/>
      <c r="E2962" s="538" t="s">
        <v>4683</v>
      </c>
      <c r="F2962" s="537" t="s">
        <v>4684</v>
      </c>
      <c r="G2962" s="536"/>
      <c r="H2962" s="535" t="s">
        <v>85</v>
      </c>
      <c r="I2962" s="534" t="s">
        <v>85</v>
      </c>
      <c r="J2962" s="533"/>
      <c r="K2962" s="533"/>
      <c r="L2962" s="532" t="str">
        <f>IF(J2962&lt;&gt;0,SUMIF(G:G,E2962,M:M)/J2962,"")</f>
        <v/>
      </c>
      <c r="M2962" s="531">
        <f>IF(J2962="",SUMIF(G:G,E2962,M:M),J2962*L2962)</f>
        <v>0</v>
      </c>
    </row>
    <row r="2963" spans="2:13" ht="15.75" outlineLevel="4">
      <c r="B2963" s="529"/>
      <c r="E2963" s="547"/>
      <c r="F2963" s="546"/>
      <c r="G2963" s="545" t="str">
        <f>E2962</f>
        <v xml:space="preserve">G2080.70 </v>
      </c>
      <c r="H2963" s="544" t="s">
        <v>4685</v>
      </c>
      <c r="I2963" s="543" t="s">
        <v>4686</v>
      </c>
      <c r="J2963" s="552"/>
      <c r="K2963" s="552"/>
      <c r="L2963" s="551"/>
      <c r="M2963" s="540">
        <f>J2963*L2963</f>
        <v>0</v>
      </c>
    </row>
    <row r="2964" spans="2:13" ht="15.75" outlineLevel="3">
      <c r="B2964" s="529"/>
      <c r="E2964" s="538" t="s">
        <v>4687</v>
      </c>
      <c r="F2964" s="537" t="s">
        <v>4688</v>
      </c>
      <c r="G2964" s="536"/>
      <c r="H2964" s="535" t="s">
        <v>85</v>
      </c>
      <c r="I2964" s="534" t="s">
        <v>85</v>
      </c>
      <c r="J2964" s="533"/>
      <c r="K2964" s="533"/>
      <c r="L2964" s="532" t="str">
        <f>IF(J2964&lt;&gt;0,SUMIF(G:G,E2964,M:M)/J2964,"")</f>
        <v/>
      </c>
      <c r="M2964" s="531">
        <f>IF(J2964="",SUMIF(G:G,E2964,M:M),J2964*L2964)</f>
        <v>0</v>
      </c>
    </row>
    <row r="2965" spans="2:13" ht="15.75" outlineLevel="4">
      <c r="B2965" s="529"/>
      <c r="E2965" s="528"/>
      <c r="F2965" s="527"/>
      <c r="G2965" s="526" t="str">
        <f>E2964</f>
        <v xml:space="preserve">G2080.80 </v>
      </c>
      <c r="H2965" s="530" t="s">
        <v>4689</v>
      </c>
      <c r="I2965" s="524" t="s">
        <v>4690</v>
      </c>
      <c r="J2965" s="571"/>
      <c r="K2965" s="571"/>
      <c r="L2965" s="570"/>
      <c r="M2965" s="521">
        <f>J2965*L2965</f>
        <v>0</v>
      </c>
    </row>
    <row r="2966" spans="2:13" ht="15.75" outlineLevel="4">
      <c r="B2966" s="529"/>
      <c r="E2966" s="528"/>
      <c r="F2966" s="527"/>
      <c r="G2966" s="526" t="str">
        <f>G2965</f>
        <v xml:space="preserve">G2080.80 </v>
      </c>
      <c r="H2966" s="530" t="s">
        <v>4691</v>
      </c>
      <c r="I2966" s="524" t="s">
        <v>4692</v>
      </c>
      <c r="J2966" s="571"/>
      <c r="K2966" s="571"/>
      <c r="L2966" s="570"/>
      <c r="M2966" s="521">
        <f>J2966*L2966</f>
        <v>0</v>
      </c>
    </row>
    <row r="2967" spans="2:13" s="553" customFormat="1" ht="19.5" customHeight="1" outlineLevel="1">
      <c r="B2967" s="569"/>
      <c r="C2967" s="568" t="s">
        <v>4693</v>
      </c>
      <c r="D2967" s="568" t="s">
        <v>4694</v>
      </c>
      <c r="E2967" s="568"/>
      <c r="F2967" s="568"/>
      <c r="G2967" s="567"/>
      <c r="H2967" s="566" t="s">
        <v>85</v>
      </c>
      <c r="I2967" s="565" t="s">
        <v>85</v>
      </c>
      <c r="J2967" s="564"/>
      <c r="K2967" s="564"/>
      <c r="L2967" s="563" t="str">
        <f>IF(J2967&lt;&gt;0,SUMIF(D:D,"G30*",M:M)/J2967,"")</f>
        <v/>
      </c>
      <c r="M2967" s="562">
        <f>IF(J2967="",SUMIF(D:D,"G30*",M:M),J2967*L2967)</f>
        <v>0</v>
      </c>
    </row>
    <row r="2968" spans="2:13" s="553" customFormat="1" ht="17.25" customHeight="1" outlineLevel="2">
      <c r="B2968" s="561"/>
      <c r="C2968" s="560"/>
      <c r="D2968" s="560" t="s">
        <v>4695</v>
      </c>
      <c r="E2968" s="560" t="s">
        <v>4696</v>
      </c>
      <c r="F2968" s="560"/>
      <c r="G2968" s="559"/>
      <c r="H2968" s="558" t="s">
        <v>85</v>
      </c>
      <c r="I2968" s="557" t="s">
        <v>4697</v>
      </c>
      <c r="J2968" s="556"/>
      <c r="K2968" s="556"/>
      <c r="L2968" s="555" t="str">
        <f>IF(J2968&lt;&gt;0,SUMIF(E:E,"G3010*",M:M)/J2968,"")</f>
        <v/>
      </c>
      <c r="M2968" s="554">
        <f>IF(J2968="",SUMIF(E:E,"G3010*",M:M),L2968*J2968)</f>
        <v>0</v>
      </c>
    </row>
    <row r="2969" spans="2:13" ht="15.75" outlineLevel="3">
      <c r="B2969" s="529"/>
      <c r="E2969" s="538" t="s">
        <v>4698</v>
      </c>
      <c r="F2969" s="537" t="s">
        <v>4699</v>
      </c>
      <c r="G2969" s="536"/>
      <c r="H2969" s="535" t="s">
        <v>85</v>
      </c>
      <c r="I2969" s="534" t="s">
        <v>85</v>
      </c>
      <c r="J2969" s="533"/>
      <c r="K2969" s="533"/>
      <c r="L2969" s="532" t="str">
        <f>IF(J2969&lt;&gt;0,SUMIF(G:G,E2969,M:M)/J2969,"")</f>
        <v/>
      </c>
      <c r="M2969" s="531">
        <f>IF(J2969="",SUMIF(G:G,E2969,M:M),J2969*L2969)</f>
        <v>0</v>
      </c>
    </row>
    <row r="2970" spans="2:13" ht="28.5" outlineLevel="4">
      <c r="B2970" s="529"/>
      <c r="E2970" s="547"/>
      <c r="F2970" s="546"/>
      <c r="G2970" s="545" t="str">
        <f>E2969</f>
        <v xml:space="preserve">G3010.10 </v>
      </c>
      <c r="H2970" s="544" t="s">
        <v>4700</v>
      </c>
      <c r="I2970" s="543" t="s">
        <v>4701</v>
      </c>
      <c r="J2970" s="552"/>
      <c r="K2970" s="552"/>
      <c r="L2970" s="551"/>
      <c r="M2970" s="540">
        <f t="shared" ref="M2970:M2984" si="282">J2970*L2970</f>
        <v>0</v>
      </c>
    </row>
    <row r="2971" spans="2:13" ht="15.75" outlineLevel="4">
      <c r="B2971" s="529"/>
      <c r="E2971" s="547"/>
      <c r="F2971" s="546"/>
      <c r="G2971" s="545" t="str">
        <f t="shared" ref="G2971:G2984" si="283">G2970</f>
        <v xml:space="preserve">G3010.10 </v>
      </c>
      <c r="H2971" s="544" t="s">
        <v>4702</v>
      </c>
      <c r="I2971" s="543" t="s">
        <v>85</v>
      </c>
      <c r="J2971" s="552"/>
      <c r="K2971" s="552"/>
      <c r="L2971" s="551"/>
      <c r="M2971" s="540">
        <f t="shared" si="282"/>
        <v>0</v>
      </c>
    </row>
    <row r="2972" spans="2:13" ht="15.75" outlineLevel="4">
      <c r="B2972" s="529"/>
      <c r="E2972" s="547"/>
      <c r="F2972" s="546"/>
      <c r="G2972" s="545" t="str">
        <f t="shared" si="283"/>
        <v xml:space="preserve">G3010.10 </v>
      </c>
      <c r="H2972" s="544" t="s">
        <v>4703</v>
      </c>
      <c r="I2972" s="543" t="s">
        <v>4704</v>
      </c>
      <c r="J2972" s="552"/>
      <c r="K2972" s="552"/>
      <c r="L2972" s="551"/>
      <c r="M2972" s="540">
        <f t="shared" si="282"/>
        <v>0</v>
      </c>
    </row>
    <row r="2973" spans="2:13" ht="15.75" outlineLevel="4">
      <c r="B2973" s="529"/>
      <c r="E2973" s="547"/>
      <c r="F2973" s="546"/>
      <c r="G2973" s="545" t="str">
        <f t="shared" si="283"/>
        <v xml:space="preserve">G3010.10 </v>
      </c>
      <c r="H2973" s="544" t="s">
        <v>4705</v>
      </c>
      <c r="I2973" s="543" t="s">
        <v>4706</v>
      </c>
      <c r="J2973" s="552"/>
      <c r="K2973" s="552"/>
      <c r="L2973" s="551"/>
      <c r="M2973" s="540">
        <f t="shared" si="282"/>
        <v>0</v>
      </c>
    </row>
    <row r="2974" spans="2:13" ht="15.75" outlineLevel="4">
      <c r="B2974" s="529"/>
      <c r="E2974" s="547"/>
      <c r="F2974" s="546"/>
      <c r="G2974" s="545" t="str">
        <f t="shared" si="283"/>
        <v xml:space="preserve">G3010.10 </v>
      </c>
      <c r="H2974" s="544" t="s">
        <v>4707</v>
      </c>
      <c r="I2974" s="543" t="s">
        <v>4708</v>
      </c>
      <c r="J2974" s="552"/>
      <c r="K2974" s="552"/>
      <c r="L2974" s="551"/>
      <c r="M2974" s="540">
        <f t="shared" si="282"/>
        <v>0</v>
      </c>
    </row>
    <row r="2975" spans="2:13" ht="15.75" outlineLevel="4">
      <c r="B2975" s="529"/>
      <c r="E2975" s="547"/>
      <c r="F2975" s="546"/>
      <c r="G2975" s="545" t="str">
        <f t="shared" si="283"/>
        <v xml:space="preserve">G3010.10 </v>
      </c>
      <c r="H2975" s="550" t="s">
        <v>4709</v>
      </c>
      <c r="I2975" s="543" t="s">
        <v>4710</v>
      </c>
      <c r="J2975" s="552"/>
      <c r="K2975" s="552"/>
      <c r="L2975" s="551"/>
      <c r="M2975" s="540">
        <f t="shared" si="282"/>
        <v>0</v>
      </c>
    </row>
    <row r="2976" spans="2:13" ht="15.75" outlineLevel="4">
      <c r="B2976" s="529"/>
      <c r="E2976" s="547"/>
      <c r="F2976" s="546"/>
      <c r="G2976" s="545" t="str">
        <f t="shared" si="283"/>
        <v xml:space="preserve">G3010.10 </v>
      </c>
      <c r="H2976" s="550" t="s">
        <v>4711</v>
      </c>
      <c r="I2976" s="543" t="s">
        <v>4712</v>
      </c>
      <c r="J2976" s="552"/>
      <c r="K2976" s="552"/>
      <c r="L2976" s="551"/>
      <c r="M2976" s="540">
        <f t="shared" si="282"/>
        <v>0</v>
      </c>
    </row>
    <row r="2977" spans="2:13" ht="15.75" outlineLevel="4">
      <c r="B2977" s="529"/>
      <c r="E2977" s="547"/>
      <c r="F2977" s="546"/>
      <c r="G2977" s="545" t="str">
        <f t="shared" si="283"/>
        <v xml:space="preserve">G3010.10 </v>
      </c>
      <c r="H2977" s="550" t="s">
        <v>4713</v>
      </c>
      <c r="I2977" s="543" t="s">
        <v>4714</v>
      </c>
      <c r="J2977" s="552"/>
      <c r="K2977" s="552"/>
      <c r="L2977" s="551"/>
      <c r="M2977" s="540">
        <f t="shared" si="282"/>
        <v>0</v>
      </c>
    </row>
    <row r="2978" spans="2:13" ht="15.75" outlineLevel="4">
      <c r="B2978" s="529"/>
      <c r="E2978" s="547"/>
      <c r="F2978" s="546"/>
      <c r="G2978" s="545" t="str">
        <f t="shared" si="283"/>
        <v xml:space="preserve">G3010.10 </v>
      </c>
      <c r="H2978" s="550" t="s">
        <v>4715</v>
      </c>
      <c r="I2978" s="543" t="s">
        <v>4716</v>
      </c>
      <c r="J2978" s="552"/>
      <c r="K2978" s="552"/>
      <c r="L2978" s="551"/>
      <c r="M2978" s="540">
        <f t="shared" si="282"/>
        <v>0</v>
      </c>
    </row>
    <row r="2979" spans="2:13" ht="15.75" outlineLevel="4">
      <c r="B2979" s="529"/>
      <c r="E2979" s="547"/>
      <c r="F2979" s="546"/>
      <c r="G2979" s="545" t="str">
        <f t="shared" si="283"/>
        <v xml:space="preserve">G3010.10 </v>
      </c>
      <c r="H2979" s="550" t="s">
        <v>4717</v>
      </c>
      <c r="I2979" s="543" t="s">
        <v>4718</v>
      </c>
      <c r="J2979" s="552"/>
      <c r="K2979" s="552"/>
      <c r="L2979" s="551"/>
      <c r="M2979" s="540">
        <f t="shared" si="282"/>
        <v>0</v>
      </c>
    </row>
    <row r="2980" spans="2:13" ht="15.75" outlineLevel="4">
      <c r="B2980" s="529"/>
      <c r="E2980" s="547"/>
      <c r="F2980" s="546"/>
      <c r="G2980" s="545" t="str">
        <f t="shared" si="283"/>
        <v xml:space="preserve">G3010.10 </v>
      </c>
      <c r="H2980" s="544" t="s">
        <v>4719</v>
      </c>
      <c r="I2980" s="543" t="s">
        <v>4720</v>
      </c>
      <c r="J2980" s="552"/>
      <c r="K2980" s="552"/>
      <c r="L2980" s="551"/>
      <c r="M2980" s="540">
        <f t="shared" si="282"/>
        <v>0</v>
      </c>
    </row>
    <row r="2981" spans="2:13" ht="15.75" outlineLevel="4">
      <c r="B2981" s="529"/>
      <c r="E2981" s="547"/>
      <c r="F2981" s="546"/>
      <c r="G2981" s="545" t="str">
        <f t="shared" si="283"/>
        <v xml:space="preserve">G3010.10 </v>
      </c>
      <c r="H2981" s="544" t="s">
        <v>4721</v>
      </c>
      <c r="I2981" s="543" t="s">
        <v>4722</v>
      </c>
      <c r="J2981" s="552"/>
      <c r="K2981" s="552"/>
      <c r="L2981" s="551"/>
      <c r="M2981" s="540">
        <f t="shared" si="282"/>
        <v>0</v>
      </c>
    </row>
    <row r="2982" spans="2:13" ht="15.75" outlineLevel="4">
      <c r="B2982" s="529"/>
      <c r="E2982" s="547"/>
      <c r="F2982" s="546"/>
      <c r="G2982" s="545" t="str">
        <f t="shared" si="283"/>
        <v xml:space="preserve">G3010.10 </v>
      </c>
      <c r="H2982" s="544" t="s">
        <v>4723</v>
      </c>
      <c r="I2982" s="543" t="s">
        <v>4724</v>
      </c>
      <c r="J2982" s="552"/>
      <c r="K2982" s="552"/>
      <c r="L2982" s="551"/>
      <c r="M2982" s="540">
        <f t="shared" si="282"/>
        <v>0</v>
      </c>
    </row>
    <row r="2983" spans="2:13" ht="15.75" outlineLevel="4">
      <c r="B2983" s="529"/>
      <c r="E2983" s="547"/>
      <c r="F2983" s="546"/>
      <c r="G2983" s="545" t="str">
        <f t="shared" si="283"/>
        <v xml:space="preserve">G3010.10 </v>
      </c>
      <c r="H2983" s="550" t="s">
        <v>4725</v>
      </c>
      <c r="I2983" s="543" t="s">
        <v>4726</v>
      </c>
      <c r="J2983" s="552"/>
      <c r="K2983" s="552"/>
      <c r="L2983" s="551"/>
      <c r="M2983" s="540">
        <f t="shared" si="282"/>
        <v>0</v>
      </c>
    </row>
    <row r="2984" spans="2:13" ht="29.25" customHeight="1" outlineLevel="4">
      <c r="B2984" s="529"/>
      <c r="E2984" s="547"/>
      <c r="F2984" s="546"/>
      <c r="G2984" s="545" t="str">
        <f t="shared" si="283"/>
        <v xml:space="preserve">G3010.10 </v>
      </c>
      <c r="H2984" s="550" t="s">
        <v>4727</v>
      </c>
      <c r="I2984" s="543" t="s">
        <v>4728</v>
      </c>
      <c r="J2984" s="552"/>
      <c r="K2984" s="552"/>
      <c r="L2984" s="551"/>
      <c r="M2984" s="540">
        <f t="shared" si="282"/>
        <v>0</v>
      </c>
    </row>
    <row r="2985" spans="2:13" ht="15.75" outlineLevel="3">
      <c r="B2985" s="529"/>
      <c r="E2985" s="538" t="s">
        <v>4729</v>
      </c>
      <c r="F2985" s="537" t="s">
        <v>4730</v>
      </c>
      <c r="G2985" s="536"/>
      <c r="H2985" s="535" t="s">
        <v>85</v>
      </c>
      <c r="I2985" s="534" t="s">
        <v>85</v>
      </c>
      <c r="J2985" s="533"/>
      <c r="K2985" s="533"/>
      <c r="L2985" s="532" t="str">
        <f>IF(J2985&lt;&gt;0,SUMIF(G:G,E2985,M:M)/J2985,"")</f>
        <v/>
      </c>
      <c r="M2985" s="531">
        <f>IF(J2985="",SUMIF(G:G,E2985,M:M),J2985*L2985)</f>
        <v>0</v>
      </c>
    </row>
    <row r="2986" spans="2:13" ht="28.5" outlineLevel="4">
      <c r="B2986" s="529"/>
      <c r="E2986" s="547"/>
      <c r="F2986" s="546"/>
      <c r="G2986" s="545" t="str">
        <f>E2985</f>
        <v xml:space="preserve">G3010.30 </v>
      </c>
      <c r="H2986" s="544" t="s">
        <v>4731</v>
      </c>
      <c r="I2986" s="543" t="s">
        <v>4701</v>
      </c>
      <c r="J2986" s="552"/>
      <c r="K2986" s="552"/>
      <c r="L2986" s="551"/>
      <c r="M2986" s="540">
        <f t="shared" ref="M2986:M2998" si="284">J2986*L2986</f>
        <v>0</v>
      </c>
    </row>
    <row r="2987" spans="2:13" ht="15.75" outlineLevel="4">
      <c r="B2987" s="529"/>
      <c r="E2987" s="547"/>
      <c r="F2987" s="546"/>
      <c r="G2987" s="545" t="str">
        <f t="shared" ref="G2987:G2998" si="285">G2986</f>
        <v xml:space="preserve">G3010.30 </v>
      </c>
      <c r="H2987" s="544" t="s">
        <v>4703</v>
      </c>
      <c r="I2987" s="543" t="s">
        <v>4704</v>
      </c>
      <c r="J2987" s="552"/>
      <c r="K2987" s="552"/>
      <c r="L2987" s="551"/>
      <c r="M2987" s="540">
        <f t="shared" si="284"/>
        <v>0</v>
      </c>
    </row>
    <row r="2988" spans="2:13" ht="15.75" outlineLevel="4">
      <c r="B2988" s="529"/>
      <c r="E2988" s="547"/>
      <c r="F2988" s="546"/>
      <c r="G2988" s="545" t="str">
        <f t="shared" si="285"/>
        <v xml:space="preserve">G3010.30 </v>
      </c>
      <c r="H2988" s="544" t="s">
        <v>4705</v>
      </c>
      <c r="I2988" s="543" t="s">
        <v>4732</v>
      </c>
      <c r="J2988" s="552"/>
      <c r="K2988" s="552"/>
      <c r="L2988" s="551"/>
      <c r="M2988" s="540">
        <f t="shared" si="284"/>
        <v>0</v>
      </c>
    </row>
    <row r="2989" spans="2:13" ht="15.75" outlineLevel="4">
      <c r="B2989" s="529"/>
      <c r="E2989" s="547"/>
      <c r="F2989" s="546"/>
      <c r="G2989" s="545" t="str">
        <f t="shared" si="285"/>
        <v xml:space="preserve">G3010.30 </v>
      </c>
      <c r="H2989" s="544" t="s">
        <v>4707</v>
      </c>
      <c r="I2989" s="543" t="s">
        <v>4708</v>
      </c>
      <c r="J2989" s="552"/>
      <c r="K2989" s="552"/>
      <c r="L2989" s="551"/>
      <c r="M2989" s="540">
        <f t="shared" si="284"/>
        <v>0</v>
      </c>
    </row>
    <row r="2990" spans="2:13" ht="15.75" outlineLevel="4">
      <c r="B2990" s="529"/>
      <c r="E2990" s="547"/>
      <c r="F2990" s="546"/>
      <c r="G2990" s="545" t="str">
        <f t="shared" si="285"/>
        <v xml:space="preserve">G3010.30 </v>
      </c>
      <c r="H2990" s="550" t="s">
        <v>4709</v>
      </c>
      <c r="I2990" s="543" t="s">
        <v>4710</v>
      </c>
      <c r="J2990" s="552"/>
      <c r="K2990" s="552"/>
      <c r="L2990" s="551"/>
      <c r="M2990" s="540">
        <f t="shared" si="284"/>
        <v>0</v>
      </c>
    </row>
    <row r="2991" spans="2:13" ht="15.75" outlineLevel="4">
      <c r="B2991" s="529"/>
      <c r="E2991" s="547"/>
      <c r="F2991" s="546"/>
      <c r="G2991" s="545" t="str">
        <f t="shared" si="285"/>
        <v xml:space="preserve">G3010.30 </v>
      </c>
      <c r="H2991" s="544" t="s">
        <v>4711</v>
      </c>
      <c r="I2991" s="543" t="s">
        <v>4712</v>
      </c>
      <c r="J2991" s="552"/>
      <c r="K2991" s="552"/>
      <c r="L2991" s="551"/>
      <c r="M2991" s="540">
        <f t="shared" si="284"/>
        <v>0</v>
      </c>
    </row>
    <row r="2992" spans="2:13" ht="15.75" outlineLevel="4">
      <c r="B2992" s="529"/>
      <c r="E2992" s="547"/>
      <c r="F2992" s="546"/>
      <c r="G2992" s="545" t="str">
        <f t="shared" si="285"/>
        <v xml:space="preserve">G3010.30 </v>
      </c>
      <c r="H2992" s="550" t="s">
        <v>4713</v>
      </c>
      <c r="I2992" s="543" t="s">
        <v>4714</v>
      </c>
      <c r="J2992" s="552"/>
      <c r="K2992" s="552"/>
      <c r="L2992" s="551"/>
      <c r="M2992" s="540">
        <f t="shared" si="284"/>
        <v>0</v>
      </c>
    </row>
    <row r="2993" spans="2:13" ht="15.75" outlineLevel="4">
      <c r="B2993" s="529"/>
      <c r="E2993" s="547"/>
      <c r="F2993" s="546"/>
      <c r="G2993" s="545" t="str">
        <f t="shared" si="285"/>
        <v xml:space="preserve">G3010.30 </v>
      </c>
      <c r="H2993" s="550" t="s">
        <v>4715</v>
      </c>
      <c r="I2993" s="543" t="s">
        <v>4716</v>
      </c>
      <c r="J2993" s="552"/>
      <c r="K2993" s="552"/>
      <c r="L2993" s="551"/>
      <c r="M2993" s="540">
        <f t="shared" si="284"/>
        <v>0</v>
      </c>
    </row>
    <row r="2994" spans="2:13" ht="15.75" outlineLevel="4">
      <c r="B2994" s="529"/>
      <c r="E2994" s="547"/>
      <c r="F2994" s="546"/>
      <c r="G2994" s="545" t="str">
        <f t="shared" si="285"/>
        <v xml:space="preserve">G3010.30 </v>
      </c>
      <c r="H2994" s="550" t="s">
        <v>4717</v>
      </c>
      <c r="I2994" s="543" t="s">
        <v>4718</v>
      </c>
      <c r="J2994" s="552"/>
      <c r="K2994" s="552"/>
      <c r="L2994" s="551"/>
      <c r="M2994" s="540">
        <f t="shared" si="284"/>
        <v>0</v>
      </c>
    </row>
    <row r="2995" spans="2:13" ht="15.75" outlineLevel="4">
      <c r="B2995" s="529"/>
      <c r="E2995" s="547"/>
      <c r="F2995" s="546"/>
      <c r="G2995" s="545" t="str">
        <f t="shared" si="285"/>
        <v xml:space="preserve">G3010.30 </v>
      </c>
      <c r="H2995" s="544" t="s">
        <v>4721</v>
      </c>
      <c r="I2995" s="543" t="s">
        <v>4722</v>
      </c>
      <c r="J2995" s="552"/>
      <c r="K2995" s="552"/>
      <c r="L2995" s="551"/>
      <c r="M2995" s="540">
        <f t="shared" si="284"/>
        <v>0</v>
      </c>
    </row>
    <row r="2996" spans="2:13" ht="15.75" outlineLevel="4">
      <c r="B2996" s="529"/>
      <c r="E2996" s="547"/>
      <c r="F2996" s="546"/>
      <c r="G2996" s="545" t="str">
        <f t="shared" si="285"/>
        <v xml:space="preserve">G3010.30 </v>
      </c>
      <c r="H2996" s="544" t="s">
        <v>4733</v>
      </c>
      <c r="I2996" s="543" t="s">
        <v>4734</v>
      </c>
      <c r="J2996" s="552"/>
      <c r="K2996" s="552"/>
      <c r="L2996" s="551"/>
      <c r="M2996" s="540">
        <f t="shared" si="284"/>
        <v>0</v>
      </c>
    </row>
    <row r="2997" spans="2:13" ht="15.75" outlineLevel="4">
      <c r="B2997" s="529"/>
      <c r="E2997" s="547"/>
      <c r="F2997" s="546"/>
      <c r="G2997" s="545" t="str">
        <f t="shared" si="285"/>
        <v xml:space="preserve">G3010.30 </v>
      </c>
      <c r="H2997" s="550" t="s">
        <v>4735</v>
      </c>
      <c r="I2997" s="543" t="s">
        <v>4726</v>
      </c>
      <c r="J2997" s="552"/>
      <c r="K2997" s="552"/>
      <c r="L2997" s="551"/>
      <c r="M2997" s="540">
        <f t="shared" si="284"/>
        <v>0</v>
      </c>
    </row>
    <row r="2998" spans="2:13" ht="15.75" outlineLevel="4">
      <c r="B2998" s="529"/>
      <c r="E2998" s="547"/>
      <c r="F2998" s="546"/>
      <c r="G2998" s="545" t="str">
        <f t="shared" si="285"/>
        <v xml:space="preserve">G3010.30 </v>
      </c>
      <c r="H2998" s="550" t="s">
        <v>4736</v>
      </c>
      <c r="I2998" s="543" t="s">
        <v>4728</v>
      </c>
      <c r="J2998" s="552"/>
      <c r="K2998" s="552"/>
      <c r="L2998" s="551"/>
      <c r="M2998" s="540">
        <f t="shared" si="284"/>
        <v>0</v>
      </c>
    </row>
    <row r="2999" spans="2:13" ht="15.75" outlineLevel="3">
      <c r="B2999" s="529"/>
      <c r="E2999" s="538" t="s">
        <v>4737</v>
      </c>
      <c r="F2999" s="537" t="s">
        <v>4738</v>
      </c>
      <c r="G2999" s="536"/>
      <c r="H2999" s="535" t="s">
        <v>85</v>
      </c>
      <c r="I2999" s="534" t="s">
        <v>85</v>
      </c>
      <c r="J2999" s="533"/>
      <c r="K2999" s="533"/>
      <c r="L2999" s="532" t="str">
        <f>IF(J2999&lt;&gt;0,SUMIF(G:G,E2999,M:M)/J2999,"")</f>
        <v/>
      </c>
      <c r="M2999" s="531">
        <f>IF(J2999="",SUMIF(G:G,E2999,M:M),J2999*L2999)</f>
        <v>0</v>
      </c>
    </row>
    <row r="3000" spans="2:13" ht="28.5" outlineLevel="4">
      <c r="B3000" s="529"/>
      <c r="E3000" s="528"/>
      <c r="F3000" s="527"/>
      <c r="G3000" s="526" t="str">
        <f>E2999</f>
        <v xml:space="preserve">G3010.50 </v>
      </c>
      <c r="H3000" s="530" t="s">
        <v>4739</v>
      </c>
      <c r="I3000" s="524" t="s">
        <v>4701</v>
      </c>
      <c r="J3000" s="571"/>
      <c r="K3000" s="571"/>
      <c r="L3000" s="570"/>
      <c r="M3000" s="521">
        <f t="shared" ref="M3000:M3011" si="286">J3000*L3000</f>
        <v>0</v>
      </c>
    </row>
    <row r="3001" spans="2:13" ht="15.75" outlineLevel="4">
      <c r="B3001" s="529"/>
      <c r="E3001" s="528"/>
      <c r="F3001" s="527"/>
      <c r="G3001" s="526" t="str">
        <f t="shared" ref="G3001:G3011" si="287">G3000</f>
        <v xml:space="preserve">G3010.50 </v>
      </c>
      <c r="H3001" s="530" t="s">
        <v>4740</v>
      </c>
      <c r="I3001" s="524" t="s">
        <v>4741</v>
      </c>
      <c r="J3001" s="571"/>
      <c r="K3001" s="571"/>
      <c r="L3001" s="570"/>
      <c r="M3001" s="521">
        <f t="shared" si="286"/>
        <v>0</v>
      </c>
    </row>
    <row r="3002" spans="2:13" ht="15.75" outlineLevel="4">
      <c r="B3002" s="529"/>
      <c r="E3002" s="528"/>
      <c r="F3002" s="527"/>
      <c r="G3002" s="526" t="str">
        <f t="shared" si="287"/>
        <v xml:space="preserve">G3010.50 </v>
      </c>
      <c r="H3002" s="530" t="s">
        <v>4705</v>
      </c>
      <c r="I3002" s="524" t="s">
        <v>4706</v>
      </c>
      <c r="J3002" s="571"/>
      <c r="K3002" s="571"/>
      <c r="L3002" s="570"/>
      <c r="M3002" s="521">
        <f t="shared" si="286"/>
        <v>0</v>
      </c>
    </row>
    <row r="3003" spans="2:13" ht="15.75" outlineLevel="4">
      <c r="B3003" s="529"/>
      <c r="E3003" s="528"/>
      <c r="F3003" s="527"/>
      <c r="G3003" s="526" t="str">
        <f t="shared" si="287"/>
        <v xml:space="preserve">G3010.50 </v>
      </c>
      <c r="H3003" s="530" t="s">
        <v>4707</v>
      </c>
      <c r="I3003" s="524" t="s">
        <v>4708</v>
      </c>
      <c r="J3003" s="571"/>
      <c r="K3003" s="571"/>
      <c r="L3003" s="570"/>
      <c r="M3003" s="521">
        <f t="shared" si="286"/>
        <v>0</v>
      </c>
    </row>
    <row r="3004" spans="2:13" ht="15.75" outlineLevel="4">
      <c r="B3004" s="529"/>
      <c r="E3004" s="528"/>
      <c r="F3004" s="527"/>
      <c r="G3004" s="526" t="str">
        <f t="shared" si="287"/>
        <v xml:space="preserve">G3010.50 </v>
      </c>
      <c r="H3004" s="525" t="s">
        <v>4709</v>
      </c>
      <c r="I3004" s="524" t="s">
        <v>4710</v>
      </c>
      <c r="J3004" s="571"/>
      <c r="K3004" s="571"/>
      <c r="L3004" s="570"/>
      <c r="M3004" s="521">
        <f t="shared" si="286"/>
        <v>0</v>
      </c>
    </row>
    <row r="3005" spans="2:13" ht="15.75" outlineLevel="4">
      <c r="B3005" s="529"/>
      <c r="E3005" s="528"/>
      <c r="F3005" s="527"/>
      <c r="G3005" s="526" t="str">
        <f t="shared" si="287"/>
        <v xml:space="preserve">G3010.50 </v>
      </c>
      <c r="H3005" s="525" t="s">
        <v>4711</v>
      </c>
      <c r="I3005" s="524" t="s">
        <v>4712</v>
      </c>
      <c r="J3005" s="571"/>
      <c r="K3005" s="571"/>
      <c r="L3005" s="570"/>
      <c r="M3005" s="521">
        <f t="shared" si="286"/>
        <v>0</v>
      </c>
    </row>
    <row r="3006" spans="2:13" ht="15.75" outlineLevel="4">
      <c r="B3006" s="529"/>
      <c r="E3006" s="528"/>
      <c r="F3006" s="527"/>
      <c r="G3006" s="526" t="str">
        <f t="shared" si="287"/>
        <v xml:space="preserve">G3010.50 </v>
      </c>
      <c r="H3006" s="525" t="s">
        <v>4715</v>
      </c>
      <c r="I3006" s="524" t="s">
        <v>4716</v>
      </c>
      <c r="J3006" s="571"/>
      <c r="K3006" s="571"/>
      <c r="L3006" s="570"/>
      <c r="M3006" s="521">
        <f t="shared" si="286"/>
        <v>0</v>
      </c>
    </row>
    <row r="3007" spans="2:13" ht="15.75" outlineLevel="4">
      <c r="B3007" s="529"/>
      <c r="E3007" s="528"/>
      <c r="F3007" s="527"/>
      <c r="G3007" s="526" t="str">
        <f t="shared" si="287"/>
        <v xml:space="preserve">G3010.50 </v>
      </c>
      <c r="H3007" s="525" t="s">
        <v>4717</v>
      </c>
      <c r="I3007" s="524" t="s">
        <v>4718</v>
      </c>
      <c r="J3007" s="571"/>
      <c r="K3007" s="571"/>
      <c r="L3007" s="570"/>
      <c r="M3007" s="521">
        <f t="shared" si="286"/>
        <v>0</v>
      </c>
    </row>
    <row r="3008" spans="2:13" ht="15.75" outlineLevel="4">
      <c r="B3008" s="529"/>
      <c r="E3008" s="528"/>
      <c r="F3008" s="527"/>
      <c r="G3008" s="526" t="str">
        <f t="shared" si="287"/>
        <v xml:space="preserve">G3010.50 </v>
      </c>
      <c r="H3008" s="530" t="s">
        <v>4721</v>
      </c>
      <c r="I3008" s="524" t="s">
        <v>4722</v>
      </c>
      <c r="J3008" s="571"/>
      <c r="K3008" s="571"/>
      <c r="L3008" s="570"/>
      <c r="M3008" s="521">
        <f t="shared" si="286"/>
        <v>0</v>
      </c>
    </row>
    <row r="3009" spans="2:13" ht="15.75" outlineLevel="4">
      <c r="B3009" s="529"/>
      <c r="E3009" s="528"/>
      <c r="F3009" s="527"/>
      <c r="G3009" s="526" t="str">
        <f t="shared" si="287"/>
        <v xml:space="preserve">G3010.50 </v>
      </c>
      <c r="H3009" s="530" t="s">
        <v>4742</v>
      </c>
      <c r="I3009" s="524" t="s">
        <v>4743</v>
      </c>
      <c r="J3009" s="571"/>
      <c r="K3009" s="571"/>
      <c r="L3009" s="570"/>
      <c r="M3009" s="521">
        <f t="shared" si="286"/>
        <v>0</v>
      </c>
    </row>
    <row r="3010" spans="2:13" ht="28.5" outlineLevel="4">
      <c r="B3010" s="529"/>
      <c r="E3010" s="528"/>
      <c r="F3010" s="527"/>
      <c r="G3010" s="526" t="str">
        <f t="shared" si="287"/>
        <v xml:space="preserve">G3010.50 </v>
      </c>
      <c r="H3010" s="525" t="s">
        <v>4744</v>
      </c>
      <c r="I3010" s="524" t="s">
        <v>4745</v>
      </c>
      <c r="J3010" s="571"/>
      <c r="K3010" s="571"/>
      <c r="L3010" s="570"/>
      <c r="M3010" s="521">
        <f t="shared" si="286"/>
        <v>0</v>
      </c>
    </row>
    <row r="3011" spans="2:13" ht="28.5" outlineLevel="4">
      <c r="B3011" s="529"/>
      <c r="E3011" s="528"/>
      <c r="F3011" s="527"/>
      <c r="G3011" s="526" t="str">
        <f t="shared" si="287"/>
        <v xml:space="preserve">G3010.50 </v>
      </c>
      <c r="H3011" s="525" t="s">
        <v>4746</v>
      </c>
      <c r="I3011" s="524" t="s">
        <v>4747</v>
      </c>
      <c r="J3011" s="571"/>
      <c r="K3011" s="571"/>
      <c r="L3011" s="570"/>
      <c r="M3011" s="521">
        <f t="shared" si="286"/>
        <v>0</v>
      </c>
    </row>
    <row r="3012" spans="2:13" s="553" customFormat="1" ht="17.25" customHeight="1" outlineLevel="2">
      <c r="B3012" s="561"/>
      <c r="C3012" s="560"/>
      <c r="D3012" s="560" t="s">
        <v>4748</v>
      </c>
      <c r="E3012" s="560" t="s">
        <v>4749</v>
      </c>
      <c r="F3012" s="560"/>
      <c r="G3012" s="559"/>
      <c r="H3012" s="558" t="s">
        <v>85</v>
      </c>
      <c r="I3012" s="557" t="s">
        <v>4750</v>
      </c>
      <c r="J3012" s="556"/>
      <c r="K3012" s="556"/>
      <c r="L3012" s="555" t="str">
        <f>IF(J3012&lt;&gt;0,SUMIF(E:E,"G3020*",M:M)/J3012,"")</f>
        <v/>
      </c>
      <c r="M3012" s="554">
        <f>IF(J3012="",SUMIF(E:E,"G3020*",M:M),L3012*J3012)</f>
        <v>0</v>
      </c>
    </row>
    <row r="3013" spans="2:13" ht="15.75" outlineLevel="3">
      <c r="B3013" s="529"/>
      <c r="E3013" s="538" t="s">
        <v>4751</v>
      </c>
      <c r="F3013" s="537" t="s">
        <v>4752</v>
      </c>
      <c r="G3013" s="536"/>
      <c r="H3013" s="535" t="s">
        <v>85</v>
      </c>
      <c r="I3013" s="534" t="s">
        <v>85</v>
      </c>
      <c r="J3013" s="533"/>
      <c r="K3013" s="533"/>
      <c r="L3013" s="532" t="str">
        <f>IF(J3013&lt;&gt;0,SUMIF(G:G,E3013,M:M)/J3013,"")</f>
        <v/>
      </c>
      <c r="M3013" s="531">
        <f>IF(J3013="",SUMIF(G:G,E3013,M:M),J3013*L3013)</f>
        <v>0</v>
      </c>
    </row>
    <row r="3014" spans="2:13" ht="15.75" outlineLevel="4">
      <c r="B3014" s="529"/>
      <c r="E3014" s="547"/>
      <c r="F3014" s="546"/>
      <c r="G3014" s="545" t="str">
        <f>E3013</f>
        <v xml:space="preserve">G3020.10 </v>
      </c>
      <c r="H3014" s="544" t="s">
        <v>4752</v>
      </c>
      <c r="I3014" s="543"/>
      <c r="J3014" s="552"/>
      <c r="K3014" s="552"/>
      <c r="L3014" s="551"/>
      <c r="M3014" s="540">
        <f>J3014*L3014</f>
        <v>0</v>
      </c>
    </row>
    <row r="3015" spans="2:13" ht="15.75" outlineLevel="3">
      <c r="B3015" s="529"/>
      <c r="E3015" s="538" t="s">
        <v>4753</v>
      </c>
      <c r="F3015" s="537" t="s">
        <v>1802</v>
      </c>
      <c r="G3015" s="536"/>
      <c r="H3015" s="535" t="s">
        <v>85</v>
      </c>
      <c r="I3015" s="534" t="s">
        <v>85</v>
      </c>
      <c r="J3015" s="533"/>
      <c r="K3015" s="533"/>
      <c r="L3015" s="532" t="str">
        <f>IF(J3015&lt;&gt;0,SUMIF(G:G,E3015,M:M)/J3015,"")</f>
        <v/>
      </c>
      <c r="M3015" s="531">
        <f>IF(J3015="",SUMIF(G:G,E3015,M:M),J3015*L3015)</f>
        <v>0</v>
      </c>
    </row>
    <row r="3016" spans="2:13" ht="15.75" outlineLevel="4">
      <c r="B3016" s="529"/>
      <c r="E3016" s="547"/>
      <c r="F3016" s="546"/>
      <c r="G3016" s="545" t="str">
        <f>E3015</f>
        <v xml:space="preserve">G3020.20 </v>
      </c>
      <c r="H3016" s="544" t="s">
        <v>4754</v>
      </c>
      <c r="I3016" s="543" t="s">
        <v>4755</v>
      </c>
      <c r="J3016" s="552"/>
      <c r="K3016" s="552"/>
      <c r="L3016" s="551"/>
      <c r="M3016" s="540">
        <f>J3016*L3016</f>
        <v>0</v>
      </c>
    </row>
    <row r="3017" spans="2:13" ht="28.5" outlineLevel="4">
      <c r="B3017" s="529"/>
      <c r="E3017" s="547"/>
      <c r="F3017" s="546"/>
      <c r="G3017" s="545" t="str">
        <f>G3016</f>
        <v xml:space="preserve">G3020.20 </v>
      </c>
      <c r="H3017" s="550" t="s">
        <v>4756</v>
      </c>
      <c r="I3017" s="543" t="s">
        <v>4757</v>
      </c>
      <c r="J3017" s="552"/>
      <c r="K3017" s="552"/>
      <c r="L3017" s="551"/>
      <c r="M3017" s="540">
        <f>J3017*L3017</f>
        <v>0</v>
      </c>
    </row>
    <row r="3018" spans="2:13" ht="15.75" outlineLevel="4">
      <c r="B3018" s="529"/>
      <c r="E3018" s="547"/>
      <c r="F3018" s="546"/>
      <c r="G3018" s="545" t="str">
        <f>G3017</f>
        <v xml:space="preserve">G3020.20 </v>
      </c>
      <c r="H3018" s="550" t="s">
        <v>4758</v>
      </c>
      <c r="I3018" s="543" t="s">
        <v>4759</v>
      </c>
      <c r="J3018" s="552"/>
      <c r="K3018" s="552"/>
      <c r="L3018" s="551"/>
      <c r="M3018" s="540">
        <f>J3018*L3018</f>
        <v>0</v>
      </c>
    </row>
    <row r="3019" spans="2:13" ht="15.75" outlineLevel="3">
      <c r="B3019" s="529"/>
      <c r="E3019" s="538" t="s">
        <v>4760</v>
      </c>
      <c r="F3019" s="537" t="s">
        <v>4761</v>
      </c>
      <c r="G3019" s="536"/>
      <c r="H3019" s="535" t="s">
        <v>85</v>
      </c>
      <c r="I3019" s="534" t="s">
        <v>85</v>
      </c>
      <c r="J3019" s="533"/>
      <c r="K3019" s="533"/>
      <c r="L3019" s="532" t="str">
        <f>IF(J3019&lt;&gt;0,SUMIF(G:G,E3019,M:M)/J3019,"")</f>
        <v/>
      </c>
      <c r="M3019" s="531">
        <f>IF(J3019="",SUMIF(G:G,E3019,M:M),J3019*L3019)</f>
        <v>0</v>
      </c>
    </row>
    <row r="3020" spans="2:13" ht="15.75" outlineLevel="4">
      <c r="B3020" s="529"/>
      <c r="E3020" s="547"/>
      <c r="F3020" s="546"/>
      <c r="G3020" s="545" t="str">
        <f>E3019</f>
        <v xml:space="preserve">G3020.40 </v>
      </c>
      <c r="H3020" s="544" t="s">
        <v>4762</v>
      </c>
      <c r="I3020" s="543" t="s">
        <v>4763</v>
      </c>
      <c r="J3020" s="552"/>
      <c r="K3020" s="552"/>
      <c r="L3020" s="551"/>
      <c r="M3020" s="540">
        <f>J3020*L3020</f>
        <v>0</v>
      </c>
    </row>
    <row r="3021" spans="2:13" ht="28.5" outlineLevel="4">
      <c r="B3021" s="529"/>
      <c r="E3021" s="547"/>
      <c r="F3021" s="546"/>
      <c r="G3021" s="545" t="str">
        <f>G3020</f>
        <v xml:space="preserve">G3020.40 </v>
      </c>
      <c r="H3021" s="550" t="s">
        <v>4764</v>
      </c>
      <c r="I3021" s="543" t="s">
        <v>4765</v>
      </c>
      <c r="J3021" s="552"/>
      <c r="K3021" s="552"/>
      <c r="L3021" s="551"/>
      <c r="M3021" s="540">
        <f>J3021*L3021</f>
        <v>0</v>
      </c>
    </row>
    <row r="3022" spans="2:13" ht="15.75" outlineLevel="4">
      <c r="B3022" s="529"/>
      <c r="E3022" s="547"/>
      <c r="F3022" s="546"/>
      <c r="G3022" s="545" t="str">
        <f>G3021</f>
        <v xml:space="preserve">G3020.40 </v>
      </c>
      <c r="H3022" s="550" t="s">
        <v>4766</v>
      </c>
      <c r="I3022" s="543" t="s">
        <v>4767</v>
      </c>
      <c r="J3022" s="552"/>
      <c r="K3022" s="552"/>
      <c r="L3022" s="551"/>
      <c r="M3022" s="540">
        <f>J3022*L3022</f>
        <v>0</v>
      </c>
    </row>
    <row r="3023" spans="2:13" ht="15.75" outlineLevel="4">
      <c r="B3023" s="529"/>
      <c r="E3023" s="547"/>
      <c r="F3023" s="546"/>
      <c r="G3023" s="545" t="str">
        <f>G3022</f>
        <v xml:space="preserve">G3020.40 </v>
      </c>
      <c r="H3023" s="550" t="s">
        <v>4768</v>
      </c>
      <c r="I3023" s="543" t="s">
        <v>4769</v>
      </c>
      <c r="J3023" s="552"/>
      <c r="K3023" s="552"/>
      <c r="L3023" s="551"/>
      <c r="M3023" s="540">
        <f>J3023*L3023</f>
        <v>0</v>
      </c>
    </row>
    <row r="3024" spans="2:13" ht="15.75" outlineLevel="3">
      <c r="B3024" s="529"/>
      <c r="E3024" s="538" t="s">
        <v>4770</v>
      </c>
      <c r="F3024" s="537" t="s">
        <v>4771</v>
      </c>
      <c r="G3024" s="536"/>
      <c r="H3024" s="535" t="s">
        <v>85</v>
      </c>
      <c r="I3024" s="534" t="s">
        <v>85</v>
      </c>
      <c r="J3024" s="533"/>
      <c r="K3024" s="533"/>
      <c r="L3024" s="532" t="str">
        <f>IF(J3024&lt;&gt;0,SUMIF(G:G,E3024,M:M)/J3024,"")</f>
        <v/>
      </c>
      <c r="M3024" s="531">
        <f>IF(J3024="",SUMIF(G:G,E3024,M:M),J3024*L3024)</f>
        <v>0</v>
      </c>
    </row>
    <row r="3025" spans="2:13" ht="15.75" outlineLevel="4">
      <c r="B3025" s="529"/>
      <c r="E3025" s="547"/>
      <c r="F3025" s="546"/>
      <c r="G3025" s="545" t="str">
        <f>E3024</f>
        <v xml:space="preserve">G3020.50 </v>
      </c>
      <c r="H3025" s="544" t="s">
        <v>4772</v>
      </c>
      <c r="I3025" s="543" t="s">
        <v>4773</v>
      </c>
      <c r="J3025" s="552"/>
      <c r="K3025" s="552"/>
      <c r="L3025" s="551"/>
      <c r="M3025" s="540">
        <f>J3025*L3025</f>
        <v>0</v>
      </c>
    </row>
    <row r="3026" spans="2:13" ht="28.5" outlineLevel="4">
      <c r="B3026" s="529"/>
      <c r="E3026" s="547"/>
      <c r="F3026" s="546"/>
      <c r="G3026" s="545" t="str">
        <f>G3025</f>
        <v xml:space="preserve">G3020.50 </v>
      </c>
      <c r="H3026" s="550" t="s">
        <v>4774</v>
      </c>
      <c r="I3026" s="543" t="s">
        <v>4775</v>
      </c>
      <c r="J3026" s="552"/>
      <c r="K3026" s="552"/>
      <c r="L3026" s="551"/>
      <c r="M3026" s="540">
        <f>J3026*L3026</f>
        <v>0</v>
      </c>
    </row>
    <row r="3027" spans="2:13" ht="15.75" outlineLevel="4">
      <c r="B3027" s="529"/>
      <c r="E3027" s="547"/>
      <c r="F3027" s="546"/>
      <c r="G3027" s="545" t="str">
        <f>G3026</f>
        <v xml:space="preserve">G3020.50 </v>
      </c>
      <c r="H3027" s="550" t="s">
        <v>4776</v>
      </c>
      <c r="I3027" s="543" t="s">
        <v>4777</v>
      </c>
      <c r="J3027" s="552"/>
      <c r="K3027" s="552"/>
      <c r="L3027" s="551"/>
      <c r="M3027" s="540">
        <f>J3027*L3027</f>
        <v>0</v>
      </c>
    </row>
    <row r="3028" spans="2:13" ht="15.75" outlineLevel="3">
      <c r="B3028" s="529"/>
      <c r="E3028" s="576" t="s">
        <v>4778</v>
      </c>
      <c r="F3028" s="575" t="s">
        <v>4779</v>
      </c>
      <c r="G3028" s="545"/>
      <c r="H3028" s="574" t="s">
        <v>85</v>
      </c>
      <c r="I3028" s="573" t="s">
        <v>85</v>
      </c>
      <c r="J3028" s="552"/>
      <c r="K3028" s="552"/>
      <c r="L3028" s="572" t="str">
        <f>IF(J3028&lt;&gt;0,SUMIF(G:G,E3028,M:M)/J3028,"")</f>
        <v/>
      </c>
      <c r="M3028" s="540">
        <f>IF(J3028="",SUMIF(G:G,E3028,M:M),J3028*L3028)</f>
        <v>0</v>
      </c>
    </row>
    <row r="3029" spans="2:13" ht="15.75" outlineLevel="4">
      <c r="B3029" s="529"/>
      <c r="E3029" s="528"/>
      <c r="F3029" s="527"/>
      <c r="G3029" s="526" t="str">
        <f>E3028</f>
        <v xml:space="preserve">G3020.60 </v>
      </c>
      <c r="H3029" s="530" t="s">
        <v>4780</v>
      </c>
      <c r="I3029" s="524" t="s">
        <v>4781</v>
      </c>
      <c r="J3029" s="571"/>
      <c r="K3029" s="571"/>
      <c r="L3029" s="570"/>
      <c r="M3029" s="521">
        <f>J3029*L3029</f>
        <v>0</v>
      </c>
    </row>
    <row r="3030" spans="2:13" s="553" customFormat="1" ht="17.25" customHeight="1" outlineLevel="2">
      <c r="B3030" s="561"/>
      <c r="C3030" s="560"/>
      <c r="D3030" s="560" t="s">
        <v>4782</v>
      </c>
      <c r="E3030" s="560" t="s">
        <v>4783</v>
      </c>
      <c r="F3030" s="560"/>
      <c r="G3030" s="559"/>
      <c r="H3030" s="558" t="s">
        <v>85</v>
      </c>
      <c r="I3030" s="557" t="s">
        <v>4784</v>
      </c>
      <c r="J3030" s="556"/>
      <c r="K3030" s="556"/>
      <c r="L3030" s="555" t="str">
        <f>IF(J3030&lt;&gt;0,SUMIF(E:E,"G3030*",M:M)/J3030,"")</f>
        <v/>
      </c>
      <c r="M3030" s="554">
        <f>IF(J3030="",SUMIF(E:E,"G3030*",M:M),L3030*J3030)</f>
        <v>0</v>
      </c>
    </row>
    <row r="3031" spans="2:13" ht="15.75" outlineLevel="3">
      <c r="B3031" s="529"/>
      <c r="E3031" s="538" t="s">
        <v>4785</v>
      </c>
      <c r="F3031" s="537" t="s">
        <v>4786</v>
      </c>
      <c r="G3031" s="536"/>
      <c r="H3031" s="535" t="s">
        <v>85</v>
      </c>
      <c r="I3031" s="534" t="s">
        <v>85</v>
      </c>
      <c r="J3031" s="533"/>
      <c r="K3031" s="533"/>
      <c r="L3031" s="532" t="str">
        <f>IF(J3031&lt;&gt;0,SUMIF(G:G,E3031,M:M)/J3031,"")</f>
        <v/>
      </c>
      <c r="M3031" s="531">
        <f>IF(J3031="",SUMIF(G:G,E3031,M:M),J3031*L3031)</f>
        <v>0</v>
      </c>
    </row>
    <row r="3032" spans="2:13" ht="15.75" outlineLevel="4">
      <c r="B3032" s="529"/>
      <c r="E3032" s="547"/>
      <c r="F3032" s="546"/>
      <c r="G3032" s="545" t="str">
        <f>E3031</f>
        <v xml:space="preserve">G3030.10 </v>
      </c>
      <c r="H3032" s="544" t="s">
        <v>4786</v>
      </c>
      <c r="I3032" s="543"/>
      <c r="J3032" s="552"/>
      <c r="K3032" s="552"/>
      <c r="L3032" s="551"/>
      <c r="M3032" s="540">
        <f>J3032*L3032</f>
        <v>0</v>
      </c>
    </row>
    <row r="3033" spans="2:13" ht="15.75" outlineLevel="3">
      <c r="B3033" s="529"/>
      <c r="E3033" s="538" t="s">
        <v>4787</v>
      </c>
      <c r="F3033" s="537" t="s">
        <v>4788</v>
      </c>
      <c r="G3033" s="536"/>
      <c r="H3033" s="535" t="s">
        <v>85</v>
      </c>
      <c r="I3033" s="534" t="s">
        <v>85</v>
      </c>
      <c r="J3033" s="533"/>
      <c r="K3033" s="533"/>
      <c r="L3033" s="532" t="str">
        <f>IF(J3033&lt;&gt;0,SUMIF(G:G,E3033,M:M)/J3033,"")</f>
        <v/>
      </c>
      <c r="M3033" s="531">
        <f>IF(J3033="",SUMIF(G:G,E3033,M:M),J3033*L3033)</f>
        <v>0</v>
      </c>
    </row>
    <row r="3034" spans="2:13" ht="15.75" outlineLevel="4">
      <c r="B3034" s="529"/>
      <c r="E3034" s="547"/>
      <c r="F3034" s="546"/>
      <c r="G3034" s="545" t="str">
        <f>E3033</f>
        <v xml:space="preserve">G3030.20 </v>
      </c>
      <c r="H3034" s="544" t="s">
        <v>4789</v>
      </c>
      <c r="I3034" s="543" t="s">
        <v>4790</v>
      </c>
      <c r="J3034" s="552"/>
      <c r="K3034" s="552"/>
      <c r="L3034" s="551"/>
      <c r="M3034" s="540">
        <f>J3034*L3034</f>
        <v>0</v>
      </c>
    </row>
    <row r="3035" spans="2:13" ht="15.75" outlineLevel="3">
      <c r="B3035" s="529"/>
      <c r="E3035" s="538" t="s">
        <v>4791</v>
      </c>
      <c r="F3035" s="537" t="s">
        <v>4792</v>
      </c>
      <c r="G3035" s="536"/>
      <c r="H3035" s="535" t="s">
        <v>85</v>
      </c>
      <c r="I3035" s="534" t="s">
        <v>85</v>
      </c>
      <c r="J3035" s="533"/>
      <c r="K3035" s="533"/>
      <c r="L3035" s="532" t="str">
        <f>IF(J3035&lt;&gt;0,SUMIF(G:G,E3035,M:M)/J3035,"")</f>
        <v/>
      </c>
      <c r="M3035" s="531">
        <f>IF(J3035="",SUMIF(G:G,E3035,M:M),J3035*L3035)</f>
        <v>0</v>
      </c>
    </row>
    <row r="3036" spans="2:13" ht="15.75" outlineLevel="4">
      <c r="B3036" s="529"/>
      <c r="E3036" s="547"/>
      <c r="F3036" s="546"/>
      <c r="G3036" s="545" t="str">
        <f>E3035</f>
        <v xml:space="preserve">G3030.30 </v>
      </c>
      <c r="H3036" s="544" t="s">
        <v>4793</v>
      </c>
      <c r="I3036" s="543" t="s">
        <v>4794</v>
      </c>
      <c r="J3036" s="552"/>
      <c r="K3036" s="552"/>
      <c r="L3036" s="551"/>
      <c r="M3036" s="540">
        <f>J3036*L3036</f>
        <v>0</v>
      </c>
    </row>
    <row r="3037" spans="2:13" ht="15.75" outlineLevel="4">
      <c r="B3037" s="529"/>
      <c r="E3037" s="547"/>
      <c r="F3037" s="546"/>
      <c r="G3037" s="545" t="str">
        <f>G3036</f>
        <v xml:space="preserve">G3030.30 </v>
      </c>
      <c r="H3037" s="544" t="s">
        <v>4795</v>
      </c>
      <c r="I3037" s="543" t="s">
        <v>4796</v>
      </c>
      <c r="J3037" s="552"/>
      <c r="K3037" s="552"/>
      <c r="L3037" s="551"/>
      <c r="M3037" s="540">
        <f>J3037*L3037</f>
        <v>0</v>
      </c>
    </row>
    <row r="3038" spans="2:13" ht="15.75" outlineLevel="4">
      <c r="B3038" s="529"/>
      <c r="E3038" s="547"/>
      <c r="F3038" s="546"/>
      <c r="G3038" s="545" t="str">
        <f>G3037</f>
        <v xml:space="preserve">G3030.30 </v>
      </c>
      <c r="H3038" s="544" t="s">
        <v>4797</v>
      </c>
      <c r="I3038" s="543" t="s">
        <v>4798</v>
      </c>
      <c r="J3038" s="552"/>
      <c r="K3038" s="552"/>
      <c r="L3038" s="551"/>
      <c r="M3038" s="540">
        <f>J3038*L3038</f>
        <v>0</v>
      </c>
    </row>
    <row r="3039" spans="2:13" ht="15.75" outlineLevel="3">
      <c r="B3039" s="529"/>
      <c r="E3039" s="538" t="s">
        <v>4799</v>
      </c>
      <c r="F3039" s="537" t="s">
        <v>4800</v>
      </c>
      <c r="G3039" s="536"/>
      <c r="H3039" s="535" t="s">
        <v>85</v>
      </c>
      <c r="I3039" s="534" t="s">
        <v>85</v>
      </c>
      <c r="J3039" s="533"/>
      <c r="K3039" s="533"/>
      <c r="L3039" s="532" t="str">
        <f>IF(J3039&lt;&gt;0,SUMIF(G:G,E3039,M:M)/J3039,"")</f>
        <v/>
      </c>
      <c r="M3039" s="531">
        <f>IF(J3039="",SUMIF(G:G,E3039,M:M),J3039*L3039)</f>
        <v>0</v>
      </c>
    </row>
    <row r="3040" spans="2:13" ht="15.75" outlineLevel="4">
      <c r="B3040" s="529"/>
      <c r="E3040" s="547"/>
      <c r="F3040" s="546"/>
      <c r="G3040" s="545" t="str">
        <f>E3039</f>
        <v xml:space="preserve">G3030.40 </v>
      </c>
      <c r="H3040" s="544" t="s">
        <v>4801</v>
      </c>
      <c r="I3040" s="543" t="s">
        <v>4802</v>
      </c>
      <c r="J3040" s="552"/>
      <c r="K3040" s="552"/>
      <c r="L3040" s="551"/>
      <c r="M3040" s="540">
        <f>J3040*L3040</f>
        <v>0</v>
      </c>
    </row>
    <row r="3041" spans="2:14" ht="15.75" outlineLevel="4">
      <c r="B3041" s="529"/>
      <c r="E3041" s="547"/>
      <c r="F3041" s="546"/>
      <c r="G3041" s="545" t="str">
        <f>G3040</f>
        <v xml:space="preserve">G3030.40 </v>
      </c>
      <c r="H3041" s="544" t="s">
        <v>1848</v>
      </c>
      <c r="I3041" s="543" t="s">
        <v>4803</v>
      </c>
      <c r="J3041" s="552"/>
      <c r="K3041" s="552"/>
      <c r="L3041" s="551"/>
      <c r="M3041" s="540">
        <f>J3041*L3041</f>
        <v>0</v>
      </c>
    </row>
    <row r="3042" spans="2:14" ht="15.75" outlineLevel="4">
      <c r="B3042" s="529"/>
      <c r="E3042" s="547"/>
      <c r="F3042" s="546"/>
      <c r="G3042" s="545" t="str">
        <f>G3041</f>
        <v xml:space="preserve">G3030.40 </v>
      </c>
      <c r="H3042" s="544" t="s">
        <v>1852</v>
      </c>
      <c r="I3042" s="543" t="s">
        <v>4804</v>
      </c>
      <c r="J3042" s="552"/>
      <c r="K3042" s="552"/>
      <c r="L3042" s="551"/>
      <c r="M3042" s="540">
        <f>J3042*L3042</f>
        <v>0</v>
      </c>
    </row>
    <row r="3043" spans="2:14" ht="15.75" outlineLevel="4">
      <c r="B3043" s="529"/>
      <c r="E3043" s="547"/>
      <c r="F3043" s="546"/>
      <c r="G3043" s="545" t="str">
        <f>G3042</f>
        <v xml:space="preserve">G3030.40 </v>
      </c>
      <c r="H3043" s="544" t="s">
        <v>4805</v>
      </c>
      <c r="I3043" s="543" t="s">
        <v>4806</v>
      </c>
      <c r="J3043" s="552"/>
      <c r="K3043" s="552"/>
      <c r="L3043" s="551"/>
      <c r="M3043" s="540">
        <f>J3043*L3043</f>
        <v>0</v>
      </c>
    </row>
    <row r="3044" spans="2:14" ht="15.75" outlineLevel="3">
      <c r="B3044" s="529"/>
      <c r="E3044" s="538" t="s">
        <v>4807</v>
      </c>
      <c r="F3044" s="537" t="s">
        <v>4808</v>
      </c>
      <c r="G3044" s="536"/>
      <c r="H3044" s="535" t="s">
        <v>85</v>
      </c>
      <c r="I3044" s="534" t="s">
        <v>85</v>
      </c>
      <c r="J3044" s="533"/>
      <c r="K3044" s="533"/>
      <c r="L3044" s="532" t="str">
        <f>IF(J3044&lt;&gt;0,SUMIF(G:G,E3044,M:M)/J3044,"")</f>
        <v/>
      </c>
      <c r="M3044" s="531">
        <f>IF(J3044="",SUMIF(G:G,E3044,M:M),J3044*L3044)</f>
        <v>0</v>
      </c>
    </row>
    <row r="3045" spans="2:14" ht="15.75" outlineLevel="4">
      <c r="B3045" s="529"/>
      <c r="E3045" s="547"/>
      <c r="F3045" s="546"/>
      <c r="G3045" s="545" t="str">
        <f>E3044</f>
        <v xml:space="preserve">G3030.50 </v>
      </c>
      <c r="H3045" s="544" t="s">
        <v>4809</v>
      </c>
      <c r="I3045" s="543" t="s">
        <v>4810</v>
      </c>
      <c r="J3045" s="552"/>
      <c r="K3045" s="552"/>
      <c r="L3045" s="551"/>
      <c r="M3045" s="540">
        <f>J3045*L3045</f>
        <v>0</v>
      </c>
      <c r="N3045" s="539"/>
    </row>
    <row r="3046" spans="2:14" ht="15.75" outlineLevel="3">
      <c r="B3046" s="529"/>
      <c r="E3046" s="538" t="s">
        <v>4811</v>
      </c>
      <c r="F3046" s="537" t="s">
        <v>4812</v>
      </c>
      <c r="G3046" s="536"/>
      <c r="H3046" s="535" t="s">
        <v>85</v>
      </c>
      <c r="I3046" s="534" t="s">
        <v>85</v>
      </c>
      <c r="J3046" s="533"/>
      <c r="K3046" s="533"/>
      <c r="L3046" s="532" t="str">
        <f>IF(J3046&lt;&gt;0,SUMIF(G:G,E3046,M:M)/J3046,"")</f>
        <v/>
      </c>
      <c r="M3046" s="531">
        <f>IF(J3046="",SUMIF(G:G,E3046,M:M),J3046*L3046)</f>
        <v>0</v>
      </c>
    </row>
    <row r="3047" spans="2:14" ht="15.75" outlineLevel="4">
      <c r="B3047" s="529"/>
      <c r="D3047" s="548"/>
      <c r="E3047" s="547"/>
      <c r="F3047" s="546"/>
      <c r="G3047" s="545" t="str">
        <f>E3046</f>
        <v xml:space="preserve">G3030.60 </v>
      </c>
      <c r="H3047" s="544" t="s">
        <v>4813</v>
      </c>
      <c r="I3047" s="543" t="s">
        <v>193</v>
      </c>
      <c r="J3047" s="552"/>
      <c r="K3047" s="552"/>
      <c r="L3047" s="551"/>
      <c r="M3047" s="540">
        <f>J3047*L3047</f>
        <v>0</v>
      </c>
    </row>
    <row r="3048" spans="2:14" ht="15.75" outlineLevel="4">
      <c r="B3048" s="529"/>
      <c r="D3048" s="548"/>
      <c r="E3048" s="547"/>
      <c r="F3048" s="546"/>
      <c r="G3048" s="545" t="str">
        <f>G3047</f>
        <v xml:space="preserve">G3030.60 </v>
      </c>
      <c r="H3048" s="544" t="s">
        <v>4814</v>
      </c>
      <c r="I3048" s="543" t="s">
        <v>4815</v>
      </c>
      <c r="J3048" s="552"/>
      <c r="K3048" s="552"/>
      <c r="L3048" s="551"/>
      <c r="M3048" s="540">
        <f>J3048*L3048</f>
        <v>0</v>
      </c>
    </row>
    <row r="3049" spans="2:14" ht="15.75" outlineLevel="4">
      <c r="B3049" s="529"/>
      <c r="D3049" s="548"/>
      <c r="E3049" s="547"/>
      <c r="F3049" s="546"/>
      <c r="G3049" s="545" t="str">
        <f>G3048</f>
        <v xml:space="preserve">G3030.60 </v>
      </c>
      <c r="H3049" s="544" t="s">
        <v>4816</v>
      </c>
      <c r="I3049" s="543" t="s">
        <v>4817</v>
      </c>
      <c r="J3049" s="552"/>
      <c r="K3049" s="552"/>
      <c r="L3049" s="551"/>
      <c r="M3049" s="540">
        <f>J3049*L3049</f>
        <v>0</v>
      </c>
    </row>
    <row r="3050" spans="2:14" ht="28.5" outlineLevel="4">
      <c r="B3050" s="529"/>
      <c r="D3050" s="548"/>
      <c r="E3050" s="547"/>
      <c r="F3050" s="546"/>
      <c r="G3050" s="545" t="str">
        <f>G3049</f>
        <v xml:space="preserve">G3030.60 </v>
      </c>
      <c r="H3050" s="544" t="s">
        <v>4818</v>
      </c>
      <c r="I3050" s="543" t="s">
        <v>4819</v>
      </c>
      <c r="J3050" s="552"/>
      <c r="K3050" s="552"/>
      <c r="L3050" s="551"/>
      <c r="M3050" s="540">
        <f>J3050*L3050</f>
        <v>0</v>
      </c>
    </row>
    <row r="3051" spans="2:14" ht="15.75" outlineLevel="3">
      <c r="B3051" s="529"/>
      <c r="E3051" s="538" t="s">
        <v>4820</v>
      </c>
      <c r="F3051" s="537" t="s">
        <v>4821</v>
      </c>
      <c r="G3051" s="536"/>
      <c r="H3051" s="535" t="s">
        <v>85</v>
      </c>
      <c r="I3051" s="534" t="s">
        <v>85</v>
      </c>
      <c r="J3051" s="533"/>
      <c r="K3051" s="533"/>
      <c r="L3051" s="532" t="str">
        <f>IF(J3051&lt;&gt;0,SUMIF(G:G,E3051,M:M)/J3051,"")</f>
        <v/>
      </c>
      <c r="M3051" s="531">
        <f>IF(J3051="",SUMIF(G:G,E3051,M:M),J3051*L3051)</f>
        <v>0</v>
      </c>
    </row>
    <row r="3052" spans="2:14" ht="15.75" outlineLevel="4">
      <c r="B3052" s="529"/>
      <c r="E3052" s="528"/>
      <c r="F3052" s="527"/>
      <c r="G3052" s="526" t="str">
        <f>E3051</f>
        <v xml:space="preserve">G3030.70 </v>
      </c>
      <c r="H3052" s="530" t="s">
        <v>4822</v>
      </c>
      <c r="I3052" s="524" t="s">
        <v>4823</v>
      </c>
      <c r="J3052" s="571"/>
      <c r="K3052" s="571"/>
      <c r="L3052" s="570"/>
      <c r="M3052" s="521">
        <f>J3052*L3052</f>
        <v>0</v>
      </c>
    </row>
    <row r="3053" spans="2:14" ht="15.75" outlineLevel="4">
      <c r="B3053" s="529"/>
      <c r="E3053" s="528"/>
      <c r="F3053" s="527"/>
      <c r="G3053" s="526" t="str">
        <f>G3052</f>
        <v xml:space="preserve">G3030.70 </v>
      </c>
      <c r="H3053" s="530" t="s">
        <v>4824</v>
      </c>
      <c r="I3053" s="524" t="s">
        <v>4825</v>
      </c>
      <c r="J3053" s="571"/>
      <c r="K3053" s="571"/>
      <c r="L3053" s="570"/>
      <c r="M3053" s="521">
        <f>J3053*L3053</f>
        <v>0</v>
      </c>
    </row>
    <row r="3054" spans="2:14" ht="15.75" outlineLevel="4">
      <c r="B3054" s="529"/>
      <c r="E3054" s="528"/>
      <c r="F3054" s="527"/>
      <c r="G3054" s="526" t="str">
        <f>G3053</f>
        <v xml:space="preserve">G3030.70 </v>
      </c>
      <c r="H3054" s="530" t="s">
        <v>4826</v>
      </c>
      <c r="I3054" s="524" t="s">
        <v>4827</v>
      </c>
      <c r="J3054" s="571"/>
      <c r="K3054" s="571"/>
      <c r="L3054" s="570"/>
      <c r="M3054" s="521">
        <f>J3054*L3054</f>
        <v>0</v>
      </c>
    </row>
    <row r="3055" spans="2:14" ht="15.75" outlineLevel="4">
      <c r="B3055" s="529"/>
      <c r="E3055" s="528"/>
      <c r="F3055" s="527"/>
      <c r="G3055" s="526" t="str">
        <f>G3054</f>
        <v xml:space="preserve">G3030.70 </v>
      </c>
      <c r="H3055" s="530" t="s">
        <v>4828</v>
      </c>
      <c r="I3055" s="524" t="s">
        <v>4829</v>
      </c>
      <c r="J3055" s="571"/>
      <c r="K3055" s="571"/>
      <c r="L3055" s="570"/>
      <c r="M3055" s="521">
        <f>J3055*L3055</f>
        <v>0</v>
      </c>
    </row>
    <row r="3056" spans="2:14" ht="15.75" outlineLevel="4">
      <c r="B3056" s="529"/>
      <c r="E3056" s="528"/>
      <c r="F3056" s="527"/>
      <c r="G3056" s="526" t="str">
        <f>G3055</f>
        <v xml:space="preserve">G3030.70 </v>
      </c>
      <c r="H3056" s="530" t="s">
        <v>4744</v>
      </c>
      <c r="I3056" s="524" t="s">
        <v>4745</v>
      </c>
      <c r="J3056" s="571"/>
      <c r="K3056" s="571"/>
      <c r="L3056" s="570"/>
      <c r="M3056" s="521">
        <f>J3056*L3056</f>
        <v>0</v>
      </c>
    </row>
    <row r="3057" spans="2:13" s="553" customFormat="1" ht="17.25" customHeight="1" outlineLevel="2">
      <c r="B3057" s="561"/>
      <c r="C3057" s="560"/>
      <c r="D3057" s="560" t="s">
        <v>4830</v>
      </c>
      <c r="E3057" s="560" t="s">
        <v>4831</v>
      </c>
      <c r="F3057" s="560"/>
      <c r="G3057" s="559"/>
      <c r="H3057" s="558" t="s">
        <v>85</v>
      </c>
      <c r="I3057" s="557" t="s">
        <v>85</v>
      </c>
      <c r="J3057" s="556"/>
      <c r="K3057" s="556"/>
      <c r="L3057" s="555" t="str">
        <f>IF(J3057&lt;&gt;0,SUMIF(E:E,"G3050*",M:M)/J3057,"")</f>
        <v/>
      </c>
      <c r="M3057" s="554">
        <f>IF(J3057="",SUMIF(E:E,"G3050*",M:M),L3057*J3057)</f>
        <v>0</v>
      </c>
    </row>
    <row r="3058" spans="2:13" ht="15.75" outlineLevel="3">
      <c r="B3058" s="529"/>
      <c r="E3058" s="538" t="s">
        <v>4832</v>
      </c>
      <c r="F3058" s="537" t="s">
        <v>4833</v>
      </c>
      <c r="G3058" s="536"/>
      <c r="H3058" s="535" t="s">
        <v>85</v>
      </c>
      <c r="I3058" s="534" t="s">
        <v>85</v>
      </c>
      <c r="J3058" s="533"/>
      <c r="K3058" s="533"/>
      <c r="L3058" s="532" t="str">
        <f>IF(J3058&lt;&gt;0,SUMIF(G:G,E3058,M:M)/J3058,"")</f>
        <v/>
      </c>
      <c r="M3058" s="531">
        <f>IF(J3058="",SUMIF(G:G,E3058,M:M),J3058*L3058)</f>
        <v>0</v>
      </c>
    </row>
    <row r="3059" spans="2:13" s="539" customFormat="1" ht="15.75" outlineLevel="4">
      <c r="B3059" s="549"/>
      <c r="C3059" s="548"/>
      <c r="D3059" s="548"/>
      <c r="E3059" s="547"/>
      <c r="F3059" s="546"/>
      <c r="G3059" s="545" t="str">
        <f>E3058</f>
        <v xml:space="preserve">G3050.10 </v>
      </c>
      <c r="H3059" s="544" t="s">
        <v>4834</v>
      </c>
      <c r="I3059" s="543" t="s">
        <v>4835</v>
      </c>
      <c r="J3059" s="552"/>
      <c r="K3059" s="552"/>
      <c r="L3059" s="551"/>
      <c r="M3059" s="540">
        <f>J3059*L3059</f>
        <v>0</v>
      </c>
    </row>
    <row r="3060" spans="2:13" s="539" customFormat="1" ht="28.5" outlineLevel="4">
      <c r="B3060" s="549"/>
      <c r="C3060" s="548"/>
      <c r="D3060" s="548"/>
      <c r="E3060" s="547"/>
      <c r="F3060" s="546"/>
      <c r="G3060" s="545" t="str">
        <f>G3059</f>
        <v xml:space="preserve">G3050.10 </v>
      </c>
      <c r="H3060" s="544" t="s">
        <v>4836</v>
      </c>
      <c r="I3060" s="543" t="s">
        <v>4837</v>
      </c>
      <c r="J3060" s="552"/>
      <c r="K3060" s="552"/>
      <c r="L3060" s="551"/>
      <c r="M3060" s="540">
        <f>J3060*L3060</f>
        <v>0</v>
      </c>
    </row>
    <row r="3061" spans="2:13" s="539" customFormat="1" ht="15.75" outlineLevel="4">
      <c r="B3061" s="549"/>
      <c r="C3061" s="548"/>
      <c r="D3061" s="548"/>
      <c r="E3061" s="547"/>
      <c r="F3061" s="546"/>
      <c r="G3061" s="545" t="str">
        <f>G3060</f>
        <v xml:space="preserve">G3050.10 </v>
      </c>
      <c r="H3061" s="544" t="s">
        <v>4838</v>
      </c>
      <c r="I3061" s="543" t="s">
        <v>85</v>
      </c>
      <c r="J3061" s="552"/>
      <c r="K3061" s="552"/>
      <c r="L3061" s="551"/>
      <c r="M3061" s="540">
        <f>J3061*L3061</f>
        <v>0</v>
      </c>
    </row>
    <row r="3062" spans="2:13" s="539" customFormat="1" ht="15.75" outlineLevel="4">
      <c r="B3062" s="549"/>
      <c r="C3062" s="548"/>
      <c r="D3062" s="548"/>
      <c r="E3062" s="547"/>
      <c r="F3062" s="546"/>
      <c r="G3062" s="545" t="str">
        <f>G3061</f>
        <v xml:space="preserve">G3050.10 </v>
      </c>
      <c r="H3062" s="544" t="s">
        <v>4839</v>
      </c>
      <c r="I3062" s="543" t="s">
        <v>4840</v>
      </c>
      <c r="J3062" s="552"/>
      <c r="K3062" s="552"/>
      <c r="L3062" s="551"/>
      <c r="M3062" s="540">
        <f>J3062*L3062</f>
        <v>0</v>
      </c>
    </row>
    <row r="3063" spans="2:13" s="539" customFormat="1" ht="15.75" outlineLevel="4">
      <c r="B3063" s="549"/>
      <c r="C3063" s="548"/>
      <c r="D3063" s="548"/>
      <c r="E3063" s="547"/>
      <c r="F3063" s="546"/>
      <c r="G3063" s="545" t="str">
        <f>G3062</f>
        <v xml:space="preserve">G3050.10 </v>
      </c>
      <c r="H3063" s="544" t="s">
        <v>4841</v>
      </c>
      <c r="I3063" s="543" t="s">
        <v>4842</v>
      </c>
      <c r="J3063" s="552"/>
      <c r="K3063" s="552"/>
      <c r="L3063" s="551"/>
      <c r="M3063" s="540">
        <f>J3063*L3063</f>
        <v>0</v>
      </c>
    </row>
    <row r="3064" spans="2:13" ht="15.75" outlineLevel="3">
      <c r="B3064" s="529"/>
      <c r="E3064" s="538" t="s">
        <v>4843</v>
      </c>
      <c r="F3064" s="537" t="s">
        <v>4844</v>
      </c>
      <c r="G3064" s="536"/>
      <c r="H3064" s="535" t="s">
        <v>85</v>
      </c>
      <c r="I3064" s="534" t="s">
        <v>85</v>
      </c>
      <c r="J3064" s="533"/>
      <c r="K3064" s="533"/>
      <c r="L3064" s="532" t="str">
        <f>IF(J3064&lt;&gt;0,SUMIF(G:G,E3064,M:M)/J3064,"")</f>
        <v/>
      </c>
      <c r="M3064" s="531">
        <f>IF(J3064="",SUMIF(G:G,E3064,M:M),J3064*L3064)</f>
        <v>0</v>
      </c>
    </row>
    <row r="3065" spans="2:13" s="539" customFormat="1" ht="15.75" outlineLevel="4">
      <c r="B3065" s="549"/>
      <c r="C3065" s="548"/>
      <c r="D3065" s="548"/>
      <c r="E3065" s="547"/>
      <c r="F3065" s="546"/>
      <c r="G3065" s="545" t="str">
        <f>E3064</f>
        <v xml:space="preserve">G3050.20 </v>
      </c>
      <c r="H3065" s="544" t="s">
        <v>4845</v>
      </c>
      <c r="I3065" s="543" t="s">
        <v>4846</v>
      </c>
      <c r="J3065" s="552"/>
      <c r="K3065" s="552"/>
      <c r="L3065" s="551"/>
      <c r="M3065" s="540">
        <f>J3065*L3065</f>
        <v>0</v>
      </c>
    </row>
    <row r="3066" spans="2:13" s="539" customFormat="1" ht="28.5" outlineLevel="4">
      <c r="B3066" s="549"/>
      <c r="C3066" s="548"/>
      <c r="D3066" s="548"/>
      <c r="E3066" s="547"/>
      <c r="F3066" s="546"/>
      <c r="G3066" s="545" t="str">
        <f>G3065</f>
        <v xml:space="preserve">G3050.20 </v>
      </c>
      <c r="H3066" s="544" t="s">
        <v>4847</v>
      </c>
      <c r="I3066" s="543" t="s">
        <v>4837</v>
      </c>
      <c r="J3066" s="552"/>
      <c r="K3066" s="552"/>
      <c r="L3066" s="551"/>
      <c r="M3066" s="540">
        <f>J3066*L3066</f>
        <v>0</v>
      </c>
    </row>
    <row r="3067" spans="2:13" s="539" customFormat="1" ht="15.75" outlineLevel="4">
      <c r="B3067" s="549"/>
      <c r="C3067" s="548"/>
      <c r="D3067" s="548"/>
      <c r="E3067" s="547"/>
      <c r="F3067" s="546"/>
      <c r="G3067" s="545" t="str">
        <f>G3066</f>
        <v xml:space="preserve">G3050.20 </v>
      </c>
      <c r="H3067" s="544" t="s">
        <v>4848</v>
      </c>
      <c r="I3067" s="543" t="s">
        <v>85</v>
      </c>
      <c r="J3067" s="552"/>
      <c r="K3067" s="552"/>
      <c r="L3067" s="551"/>
      <c r="M3067" s="540">
        <f>J3067*L3067</f>
        <v>0</v>
      </c>
    </row>
    <row r="3068" spans="2:13" s="539" customFormat="1" ht="15.75" outlineLevel="4">
      <c r="B3068" s="549"/>
      <c r="C3068" s="548"/>
      <c r="D3068" s="548"/>
      <c r="E3068" s="547"/>
      <c r="F3068" s="546"/>
      <c r="G3068" s="545" t="str">
        <f>G3067</f>
        <v xml:space="preserve">G3050.20 </v>
      </c>
      <c r="H3068" s="544" t="s">
        <v>4849</v>
      </c>
      <c r="I3068" s="543" t="s">
        <v>4850</v>
      </c>
      <c r="J3068" s="552"/>
      <c r="K3068" s="552"/>
      <c r="L3068" s="551"/>
      <c r="M3068" s="540">
        <f>J3068*L3068</f>
        <v>0</v>
      </c>
    </row>
    <row r="3069" spans="2:13" s="539" customFormat="1" ht="15" customHeight="1" outlineLevel="4">
      <c r="B3069" s="549"/>
      <c r="C3069" s="548"/>
      <c r="D3069" s="548"/>
      <c r="E3069" s="547"/>
      <c r="F3069" s="546"/>
      <c r="G3069" s="545" t="str">
        <f>G3068</f>
        <v xml:space="preserve">G3050.20 </v>
      </c>
      <c r="H3069" s="544" t="s">
        <v>4851</v>
      </c>
      <c r="I3069" s="543" t="s">
        <v>4852</v>
      </c>
      <c r="J3069" s="552"/>
      <c r="K3069" s="552"/>
      <c r="L3069" s="551"/>
      <c r="M3069" s="540">
        <f>J3069*L3069</f>
        <v>0</v>
      </c>
    </row>
    <row r="3070" spans="2:13" ht="15.75" outlineLevel="3">
      <c r="B3070" s="529"/>
      <c r="E3070" s="538" t="s">
        <v>4853</v>
      </c>
      <c r="F3070" s="537" t="s">
        <v>4854</v>
      </c>
      <c r="G3070" s="536"/>
      <c r="H3070" s="535" t="s">
        <v>85</v>
      </c>
      <c r="I3070" s="534" t="s">
        <v>85</v>
      </c>
      <c r="J3070" s="533"/>
      <c r="K3070" s="533"/>
      <c r="L3070" s="532" t="str">
        <f>IF(J3070&lt;&gt;0,SUMIF(G:G,E3070,M:M)/J3070,"")</f>
        <v/>
      </c>
      <c r="M3070" s="531">
        <f>IF(J3070="",SUMIF(G:G,E3070,M:M),J3070*L3070)</f>
        <v>0</v>
      </c>
    </row>
    <row r="3071" spans="2:13" ht="15.75" outlineLevel="4">
      <c r="B3071" s="529"/>
      <c r="E3071" s="528"/>
      <c r="F3071" s="527"/>
      <c r="G3071" s="526" t="str">
        <f>E3070</f>
        <v xml:space="preserve">G3050.40 </v>
      </c>
      <c r="H3071" s="530" t="s">
        <v>4855</v>
      </c>
      <c r="I3071" s="524" t="s">
        <v>4835</v>
      </c>
      <c r="J3071" s="571"/>
      <c r="K3071" s="571"/>
      <c r="L3071" s="570"/>
      <c r="M3071" s="521">
        <f>J3071*L3071</f>
        <v>0</v>
      </c>
    </row>
    <row r="3072" spans="2:13" ht="28.5" outlineLevel="4">
      <c r="B3072" s="529"/>
      <c r="E3072" s="528"/>
      <c r="F3072" s="527"/>
      <c r="G3072" s="526" t="str">
        <f>G3071</f>
        <v xml:space="preserve">G3050.40 </v>
      </c>
      <c r="H3072" s="530" t="s">
        <v>4856</v>
      </c>
      <c r="I3072" s="524" t="s">
        <v>4837</v>
      </c>
      <c r="J3072" s="571"/>
      <c r="K3072" s="571"/>
      <c r="L3072" s="570"/>
      <c r="M3072" s="521">
        <f>J3072*L3072</f>
        <v>0</v>
      </c>
    </row>
    <row r="3073" spans="2:13" ht="15.75" outlineLevel="4">
      <c r="B3073" s="529"/>
      <c r="E3073" s="528"/>
      <c r="F3073" s="527"/>
      <c r="G3073" s="526" t="str">
        <f>G3072</f>
        <v xml:space="preserve">G3050.40 </v>
      </c>
      <c r="H3073" s="530" t="s">
        <v>4857</v>
      </c>
      <c r="I3073" s="524" t="s">
        <v>85</v>
      </c>
      <c r="J3073" s="571"/>
      <c r="K3073" s="571"/>
      <c r="L3073" s="570"/>
      <c r="M3073" s="521">
        <f>J3073*L3073</f>
        <v>0</v>
      </c>
    </row>
    <row r="3074" spans="2:13" ht="15.75" outlineLevel="4">
      <c r="B3074" s="529"/>
      <c r="E3074" s="528"/>
      <c r="F3074" s="527"/>
      <c r="G3074" s="526" t="str">
        <f>G3073</f>
        <v xml:space="preserve">G3050.40 </v>
      </c>
      <c r="H3074" s="530" t="s">
        <v>4858</v>
      </c>
      <c r="I3074" s="524" t="s">
        <v>4840</v>
      </c>
      <c r="J3074" s="571"/>
      <c r="K3074" s="571"/>
      <c r="L3074" s="570"/>
      <c r="M3074" s="521">
        <f>J3074*L3074</f>
        <v>0</v>
      </c>
    </row>
    <row r="3075" spans="2:13" ht="15.75" outlineLevel="4">
      <c r="B3075" s="529"/>
      <c r="E3075" s="528"/>
      <c r="F3075" s="527"/>
      <c r="G3075" s="526" t="str">
        <f>G3074</f>
        <v xml:space="preserve">G3050.40 </v>
      </c>
      <c r="H3075" s="530" t="s">
        <v>4859</v>
      </c>
      <c r="I3075" s="524" t="s">
        <v>4842</v>
      </c>
      <c r="J3075" s="571"/>
      <c r="K3075" s="571"/>
      <c r="L3075" s="570"/>
      <c r="M3075" s="521">
        <f>J3075*L3075</f>
        <v>0</v>
      </c>
    </row>
    <row r="3076" spans="2:13" s="553" customFormat="1" ht="17.25" customHeight="1" outlineLevel="2">
      <c r="B3076" s="561"/>
      <c r="C3076" s="560"/>
      <c r="D3076" s="560" t="s">
        <v>4860</v>
      </c>
      <c r="E3076" s="560" t="s">
        <v>4861</v>
      </c>
      <c r="F3076" s="560"/>
      <c r="G3076" s="559"/>
      <c r="H3076" s="558" t="s">
        <v>85</v>
      </c>
      <c r="I3076" s="557" t="s">
        <v>85</v>
      </c>
      <c r="J3076" s="556"/>
      <c r="K3076" s="556"/>
      <c r="L3076" s="555" t="str">
        <f>IF(J3076&lt;&gt;0,SUMIF(E:E,"G3060*",M:M)/J3076,"")</f>
        <v/>
      </c>
      <c r="M3076" s="554">
        <f>IF(J3076="",SUMIF(E:E,"G3060*",M:M),L3076*J3076)</f>
        <v>0</v>
      </c>
    </row>
    <row r="3077" spans="2:13" ht="15.75" outlineLevel="3">
      <c r="B3077" s="529"/>
      <c r="E3077" s="538" t="s">
        <v>4862</v>
      </c>
      <c r="F3077" s="537" t="s">
        <v>4863</v>
      </c>
      <c r="G3077" s="536"/>
      <c r="H3077" s="535" t="s">
        <v>85</v>
      </c>
      <c r="I3077" s="534" t="s">
        <v>85</v>
      </c>
      <c r="J3077" s="533"/>
      <c r="K3077" s="533"/>
      <c r="L3077" s="532" t="str">
        <f>IF(J3077&lt;&gt;0,SUMIF(G:G,E3077,M:M)/J3077,"")</f>
        <v/>
      </c>
      <c r="M3077" s="531">
        <f>IF(J3077="",SUMIF(G:G,E3077,M:M),J3077*L3077)</f>
        <v>0</v>
      </c>
    </row>
    <row r="3078" spans="2:13" s="539" customFormat="1" ht="15.75" outlineLevel="4">
      <c r="B3078" s="549"/>
      <c r="C3078" s="548"/>
      <c r="D3078" s="548"/>
      <c r="E3078" s="547"/>
      <c r="F3078" s="546"/>
      <c r="G3078" s="545" t="str">
        <f>E3077</f>
        <v xml:space="preserve">G3060.10 </v>
      </c>
      <c r="H3078" s="544" t="s">
        <v>4864</v>
      </c>
      <c r="I3078" s="543" t="s">
        <v>4865</v>
      </c>
      <c r="J3078" s="552"/>
      <c r="K3078" s="552"/>
      <c r="L3078" s="551"/>
      <c r="M3078" s="540">
        <f>J3078*L3078</f>
        <v>0</v>
      </c>
    </row>
    <row r="3079" spans="2:13" s="539" customFormat="1" ht="28.5" outlineLevel="4">
      <c r="B3079" s="549"/>
      <c r="C3079" s="548"/>
      <c r="D3079" s="548"/>
      <c r="E3079" s="547"/>
      <c r="F3079" s="546"/>
      <c r="G3079" s="545" t="str">
        <f>G3078</f>
        <v xml:space="preserve">G3060.10 </v>
      </c>
      <c r="H3079" s="544" t="s">
        <v>4866</v>
      </c>
      <c r="I3079" s="543" t="s">
        <v>4837</v>
      </c>
      <c r="J3079" s="552"/>
      <c r="K3079" s="552"/>
      <c r="L3079" s="551"/>
      <c r="M3079" s="540">
        <f>J3079*L3079</f>
        <v>0</v>
      </c>
    </row>
    <row r="3080" spans="2:13" s="539" customFormat="1" ht="15.75" outlineLevel="4">
      <c r="B3080" s="549"/>
      <c r="C3080" s="548"/>
      <c r="D3080" s="548"/>
      <c r="E3080" s="547"/>
      <c r="F3080" s="546"/>
      <c r="G3080" s="545" t="str">
        <f>G3079</f>
        <v xml:space="preserve">G3060.10 </v>
      </c>
      <c r="H3080" s="544" t="s">
        <v>4867</v>
      </c>
      <c r="I3080" s="543" t="s">
        <v>4865</v>
      </c>
      <c r="J3080" s="552"/>
      <c r="K3080" s="552"/>
      <c r="L3080" s="551"/>
      <c r="M3080" s="540">
        <f>J3080*L3080</f>
        <v>0</v>
      </c>
    </row>
    <row r="3081" spans="2:13" s="539" customFormat="1" ht="15.75" outlineLevel="4">
      <c r="B3081" s="549"/>
      <c r="C3081" s="548"/>
      <c r="D3081" s="548"/>
      <c r="E3081" s="547"/>
      <c r="F3081" s="546"/>
      <c r="G3081" s="545" t="str">
        <f>G3080</f>
        <v xml:space="preserve">G3060.10 </v>
      </c>
      <c r="H3081" s="544" t="s">
        <v>4868</v>
      </c>
      <c r="I3081" s="543" t="s">
        <v>85</v>
      </c>
      <c r="J3081" s="552"/>
      <c r="K3081" s="552"/>
      <c r="L3081" s="551"/>
      <c r="M3081" s="540">
        <f>J3081*L3081</f>
        <v>0</v>
      </c>
    </row>
    <row r="3082" spans="2:13" s="539" customFormat="1" ht="15.75" outlineLevel="4">
      <c r="B3082" s="549"/>
      <c r="C3082" s="548"/>
      <c r="D3082" s="548"/>
      <c r="E3082" s="547"/>
      <c r="F3082" s="546"/>
      <c r="G3082" s="545" t="str">
        <f>G3081</f>
        <v xml:space="preserve">G3060.10 </v>
      </c>
      <c r="H3082" s="544" t="s">
        <v>4869</v>
      </c>
      <c r="I3082" s="543" t="s">
        <v>4870</v>
      </c>
      <c r="J3082" s="552"/>
      <c r="K3082" s="552"/>
      <c r="L3082" s="551"/>
      <c r="M3082" s="540">
        <f>J3082*L3082</f>
        <v>0</v>
      </c>
    </row>
    <row r="3083" spans="2:13" ht="15.75" outlineLevel="3">
      <c r="B3083" s="529"/>
      <c r="E3083" s="538" t="s">
        <v>4871</v>
      </c>
      <c r="F3083" s="537" t="s">
        <v>4872</v>
      </c>
      <c r="G3083" s="536"/>
      <c r="H3083" s="535" t="s">
        <v>85</v>
      </c>
      <c r="I3083" s="534" t="s">
        <v>85</v>
      </c>
      <c r="J3083" s="533"/>
      <c r="K3083" s="533"/>
      <c r="L3083" s="532" t="str">
        <f>IF(J3083&lt;&gt;0,SUMIF(G:G,E3083,M:M)/J3083,"")</f>
        <v/>
      </c>
      <c r="M3083" s="531">
        <f>IF(J3083="",SUMIF(G:G,E3083,M:M),J3083*L3083)</f>
        <v>0</v>
      </c>
    </row>
    <row r="3084" spans="2:13" s="539" customFormat="1" ht="15.75" outlineLevel="4">
      <c r="B3084" s="549"/>
      <c r="C3084" s="548"/>
      <c r="D3084" s="548"/>
      <c r="E3084" s="547"/>
      <c r="F3084" s="546"/>
      <c r="G3084" s="545" t="str">
        <f>E3083</f>
        <v xml:space="preserve">G3060.20 </v>
      </c>
      <c r="H3084" s="544" t="s">
        <v>4873</v>
      </c>
      <c r="I3084" s="543" t="s">
        <v>4874</v>
      </c>
      <c r="J3084" s="552"/>
      <c r="K3084" s="552"/>
      <c r="L3084" s="551"/>
      <c r="M3084" s="540">
        <f>J3084*L3084</f>
        <v>0</v>
      </c>
    </row>
    <row r="3085" spans="2:13" s="539" customFormat="1" ht="15.75" outlineLevel="4">
      <c r="B3085" s="549"/>
      <c r="C3085" s="548"/>
      <c r="D3085" s="548"/>
      <c r="E3085" s="547"/>
      <c r="F3085" s="546"/>
      <c r="G3085" s="545" t="str">
        <f>G3084</f>
        <v xml:space="preserve">G3060.20 </v>
      </c>
      <c r="H3085" s="544" t="s">
        <v>4875</v>
      </c>
      <c r="I3085" s="543" t="s">
        <v>4837</v>
      </c>
      <c r="J3085" s="552"/>
      <c r="K3085" s="552"/>
      <c r="L3085" s="551"/>
      <c r="M3085" s="540">
        <f>J3085*L3085</f>
        <v>0</v>
      </c>
    </row>
    <row r="3086" spans="2:13" s="539" customFormat="1" ht="15.75" outlineLevel="4">
      <c r="B3086" s="549"/>
      <c r="C3086" s="548"/>
      <c r="D3086" s="548"/>
      <c r="E3086" s="547"/>
      <c r="F3086" s="546"/>
      <c r="G3086" s="545" t="str">
        <f>G3085</f>
        <v xml:space="preserve">G3060.20 </v>
      </c>
      <c r="H3086" s="544" t="s">
        <v>4876</v>
      </c>
      <c r="I3086" s="543" t="s">
        <v>4877</v>
      </c>
      <c r="J3086" s="552"/>
      <c r="K3086" s="552"/>
      <c r="L3086" s="551"/>
      <c r="M3086" s="540">
        <f>J3086*L3086</f>
        <v>0</v>
      </c>
    </row>
    <row r="3087" spans="2:13" s="539" customFormat="1" ht="15.75" outlineLevel="4">
      <c r="B3087" s="549"/>
      <c r="C3087" s="548"/>
      <c r="D3087" s="548"/>
      <c r="E3087" s="547"/>
      <c r="F3087" s="546"/>
      <c r="G3087" s="545" t="str">
        <f>G3086</f>
        <v xml:space="preserve">G3060.20 </v>
      </c>
      <c r="H3087" s="544" t="s">
        <v>4878</v>
      </c>
      <c r="I3087" s="543" t="s">
        <v>4879</v>
      </c>
      <c r="J3087" s="552"/>
      <c r="K3087" s="552"/>
      <c r="L3087" s="551"/>
      <c r="M3087" s="540">
        <f>J3087*L3087</f>
        <v>0</v>
      </c>
    </row>
    <row r="3088" spans="2:13" s="539" customFormat="1" ht="15.75" outlineLevel="4">
      <c r="B3088" s="549"/>
      <c r="C3088" s="548"/>
      <c r="D3088" s="548"/>
      <c r="E3088" s="547"/>
      <c r="F3088" s="546"/>
      <c r="G3088" s="545" t="str">
        <f>G3087</f>
        <v xml:space="preserve">G3060.20 </v>
      </c>
      <c r="H3088" s="544" t="s">
        <v>4880</v>
      </c>
      <c r="I3088" s="543" t="s">
        <v>4881</v>
      </c>
      <c r="J3088" s="552"/>
      <c r="K3088" s="552"/>
      <c r="L3088" s="551"/>
      <c r="M3088" s="540">
        <f>J3088*L3088</f>
        <v>0</v>
      </c>
    </row>
    <row r="3089" spans="2:13" ht="15.75" outlineLevel="3">
      <c r="B3089" s="529"/>
      <c r="E3089" s="538" t="s">
        <v>4882</v>
      </c>
      <c r="F3089" s="537" t="s">
        <v>4883</v>
      </c>
      <c r="G3089" s="536"/>
      <c r="H3089" s="535" t="s">
        <v>85</v>
      </c>
      <c r="I3089" s="534" t="s">
        <v>85</v>
      </c>
      <c r="J3089" s="533"/>
      <c r="K3089" s="533"/>
      <c r="L3089" s="532" t="str">
        <f>IF(J3089&lt;&gt;0,SUMIF(G:G,E3089,M:M)/J3089,"")</f>
        <v/>
      </c>
      <c r="M3089" s="531">
        <f>IF(J3089="",SUMIF(G:G,E3089,M:M),J3089*L3089)</f>
        <v>0</v>
      </c>
    </row>
    <row r="3090" spans="2:13" s="539" customFormat="1" ht="15.75" outlineLevel="4">
      <c r="B3090" s="549"/>
      <c r="C3090" s="548"/>
      <c r="D3090" s="548"/>
      <c r="E3090" s="547"/>
      <c r="F3090" s="546"/>
      <c r="G3090" s="545" t="str">
        <f>E3089</f>
        <v xml:space="preserve">G3060.30 </v>
      </c>
      <c r="H3090" s="544" t="s">
        <v>4884</v>
      </c>
      <c r="I3090" s="543" t="s">
        <v>4885</v>
      </c>
      <c r="J3090" s="552"/>
      <c r="K3090" s="552"/>
      <c r="L3090" s="551"/>
      <c r="M3090" s="540">
        <f>J3090*L3090</f>
        <v>0</v>
      </c>
    </row>
    <row r="3091" spans="2:13" s="539" customFormat="1" ht="15.75" outlineLevel="4">
      <c r="B3091" s="549"/>
      <c r="C3091" s="548"/>
      <c r="D3091" s="548"/>
      <c r="E3091" s="547"/>
      <c r="F3091" s="546"/>
      <c r="G3091" s="545" t="str">
        <f>G3090</f>
        <v xml:space="preserve">G3060.30 </v>
      </c>
      <c r="H3091" s="544" t="s">
        <v>4886</v>
      </c>
      <c r="I3091" s="543" t="s">
        <v>4837</v>
      </c>
      <c r="J3091" s="552"/>
      <c r="K3091" s="552"/>
      <c r="L3091" s="551"/>
      <c r="M3091" s="540">
        <f>J3091*L3091</f>
        <v>0</v>
      </c>
    </row>
    <row r="3092" spans="2:13" s="539" customFormat="1" ht="15.75" outlineLevel="4">
      <c r="B3092" s="549"/>
      <c r="C3092" s="548"/>
      <c r="D3092" s="548"/>
      <c r="E3092" s="547"/>
      <c r="F3092" s="546"/>
      <c r="G3092" s="545" t="str">
        <f>G3091</f>
        <v xml:space="preserve">G3060.30 </v>
      </c>
      <c r="H3092" s="544" t="s">
        <v>4887</v>
      </c>
      <c r="I3092" s="543" t="s">
        <v>4888</v>
      </c>
      <c r="J3092" s="552"/>
      <c r="K3092" s="552"/>
      <c r="L3092" s="551"/>
      <c r="M3092" s="540">
        <f>J3092*L3092</f>
        <v>0</v>
      </c>
    </row>
    <row r="3093" spans="2:13" s="539" customFormat="1" ht="15.75" outlineLevel="4">
      <c r="B3093" s="549"/>
      <c r="C3093" s="548"/>
      <c r="D3093" s="548"/>
      <c r="E3093" s="547"/>
      <c r="F3093" s="546"/>
      <c r="G3093" s="545" t="str">
        <f>G3092</f>
        <v xml:space="preserve">G3060.30 </v>
      </c>
      <c r="H3093" s="544" t="s">
        <v>4889</v>
      </c>
      <c r="I3093" s="543" t="s">
        <v>4890</v>
      </c>
      <c r="J3093" s="552"/>
      <c r="K3093" s="552"/>
      <c r="L3093" s="551"/>
      <c r="M3093" s="540">
        <f>J3093*L3093</f>
        <v>0</v>
      </c>
    </row>
    <row r="3094" spans="2:13" s="539" customFormat="1" ht="15.75" outlineLevel="4">
      <c r="B3094" s="549"/>
      <c r="C3094" s="548"/>
      <c r="D3094" s="548"/>
      <c r="E3094" s="547"/>
      <c r="F3094" s="546"/>
      <c r="G3094" s="545" t="str">
        <f>G3093</f>
        <v xml:space="preserve">G3060.30 </v>
      </c>
      <c r="H3094" s="544" t="s">
        <v>4891</v>
      </c>
      <c r="I3094" s="543" t="s">
        <v>4881</v>
      </c>
      <c r="J3094" s="552"/>
      <c r="K3094" s="552"/>
      <c r="L3094" s="551"/>
      <c r="M3094" s="540">
        <f>J3094*L3094</f>
        <v>0</v>
      </c>
    </row>
    <row r="3095" spans="2:13" ht="18.75" customHeight="1" outlineLevel="3">
      <c r="B3095" s="529"/>
      <c r="E3095" s="538" t="s">
        <v>4892</v>
      </c>
      <c r="F3095" s="537" t="s">
        <v>4893</v>
      </c>
      <c r="G3095" s="536"/>
      <c r="H3095" s="535" t="s">
        <v>85</v>
      </c>
      <c r="I3095" s="534" t="s">
        <v>85</v>
      </c>
      <c r="J3095" s="533"/>
      <c r="K3095" s="533"/>
      <c r="L3095" s="532" t="str">
        <f>IF(J3095&lt;&gt;0,SUMIF(G:G,E3095,M:M)/J3095,"")</f>
        <v/>
      </c>
      <c r="M3095" s="531">
        <f>IF(J3095="",SUMIF(G:G,E3095,M:M),J3095*L3095)</f>
        <v>0</v>
      </c>
    </row>
    <row r="3096" spans="2:13" s="539" customFormat="1" ht="15.75" outlineLevel="4">
      <c r="B3096" s="549"/>
      <c r="C3096" s="548"/>
      <c r="D3096" s="548"/>
      <c r="E3096" s="547"/>
      <c r="F3096" s="546"/>
      <c r="G3096" s="545" t="str">
        <f>E3095</f>
        <v xml:space="preserve">G3060.40 </v>
      </c>
      <c r="H3096" s="544" t="s">
        <v>4894</v>
      </c>
      <c r="I3096" s="543" t="s">
        <v>4895</v>
      </c>
      <c r="J3096" s="552"/>
      <c r="K3096" s="552"/>
      <c r="L3096" s="551"/>
      <c r="M3096" s="540">
        <f>J3096*L3096</f>
        <v>0</v>
      </c>
    </row>
    <row r="3097" spans="2:13" s="539" customFormat="1" ht="28.5" outlineLevel="4">
      <c r="B3097" s="549"/>
      <c r="C3097" s="548"/>
      <c r="D3097" s="548"/>
      <c r="E3097" s="547"/>
      <c r="F3097" s="546"/>
      <c r="G3097" s="545" t="str">
        <f>G3096</f>
        <v xml:space="preserve">G3060.40 </v>
      </c>
      <c r="H3097" s="544" t="s">
        <v>4896</v>
      </c>
      <c r="I3097" s="543" t="s">
        <v>4837</v>
      </c>
      <c r="J3097" s="552"/>
      <c r="K3097" s="552"/>
      <c r="L3097" s="551"/>
      <c r="M3097" s="540">
        <f>J3097*L3097</f>
        <v>0</v>
      </c>
    </row>
    <row r="3098" spans="2:13" s="539" customFormat="1" ht="15.75" outlineLevel="4">
      <c r="B3098" s="549"/>
      <c r="C3098" s="548"/>
      <c r="D3098" s="548"/>
      <c r="E3098" s="547"/>
      <c r="F3098" s="546"/>
      <c r="G3098" s="545" t="str">
        <f>G3097</f>
        <v xml:space="preserve">G3060.40 </v>
      </c>
      <c r="H3098" s="544" t="s">
        <v>4897</v>
      </c>
      <c r="I3098" s="543" t="s">
        <v>4898</v>
      </c>
      <c r="J3098" s="552"/>
      <c r="K3098" s="552"/>
      <c r="L3098" s="551"/>
      <c r="M3098" s="540">
        <f>J3098*L3098</f>
        <v>0</v>
      </c>
    </row>
    <row r="3099" spans="2:13" s="539" customFormat="1" ht="15.75" outlineLevel="4">
      <c r="B3099" s="549"/>
      <c r="C3099" s="548"/>
      <c r="D3099" s="548"/>
      <c r="E3099" s="547"/>
      <c r="F3099" s="546"/>
      <c r="G3099" s="545" t="str">
        <f>G3098</f>
        <v xml:space="preserve">G3060.40 </v>
      </c>
      <c r="H3099" s="544" t="s">
        <v>4899</v>
      </c>
      <c r="I3099" s="543" t="s">
        <v>4900</v>
      </c>
      <c r="J3099" s="552"/>
      <c r="K3099" s="552"/>
      <c r="L3099" s="551"/>
      <c r="M3099" s="540">
        <f>J3099*L3099</f>
        <v>0</v>
      </c>
    </row>
    <row r="3100" spans="2:13" s="539" customFormat="1" ht="15.75" outlineLevel="4">
      <c r="B3100" s="549"/>
      <c r="C3100" s="548"/>
      <c r="D3100" s="548"/>
      <c r="E3100" s="547"/>
      <c r="F3100" s="546"/>
      <c r="G3100" s="545" t="str">
        <f>G3099</f>
        <v xml:space="preserve">G3060.40 </v>
      </c>
      <c r="H3100" s="544" t="s">
        <v>4901</v>
      </c>
      <c r="I3100" s="543" t="s">
        <v>4881</v>
      </c>
      <c r="J3100" s="552"/>
      <c r="K3100" s="552"/>
      <c r="L3100" s="551"/>
      <c r="M3100" s="540">
        <f>J3100*L3100</f>
        <v>0</v>
      </c>
    </row>
    <row r="3101" spans="2:13" ht="15.75" outlineLevel="3">
      <c r="B3101" s="529"/>
      <c r="E3101" s="538" t="s">
        <v>4902</v>
      </c>
      <c r="F3101" s="537" t="s">
        <v>4903</v>
      </c>
      <c r="G3101" s="536"/>
      <c r="H3101" s="535" t="s">
        <v>85</v>
      </c>
      <c r="I3101" s="534" t="s">
        <v>85</v>
      </c>
      <c r="J3101" s="533"/>
      <c r="K3101" s="533"/>
      <c r="L3101" s="532" t="str">
        <f>IF(J3101&lt;&gt;0,SUMIF(G:G,E3101,M:M)/J3101,"")</f>
        <v/>
      </c>
      <c r="M3101" s="531">
        <f>IF(J3101="",SUMIF(G:G,E3101,M:M),J3101*L3101)</f>
        <v>0</v>
      </c>
    </row>
    <row r="3102" spans="2:13" ht="15.75" outlineLevel="4">
      <c r="B3102" s="529"/>
      <c r="E3102" s="528"/>
      <c r="F3102" s="527"/>
      <c r="G3102" s="526" t="str">
        <f>E3101</f>
        <v xml:space="preserve">G3060.60 </v>
      </c>
      <c r="H3102" s="530" t="s">
        <v>4904</v>
      </c>
      <c r="I3102" s="524" t="s">
        <v>4905</v>
      </c>
      <c r="J3102" s="571"/>
      <c r="K3102" s="571"/>
      <c r="L3102" s="570"/>
      <c r="M3102" s="521">
        <f t="shared" ref="M3102:M3107" si="288">J3102*L3102</f>
        <v>0</v>
      </c>
    </row>
    <row r="3103" spans="2:13" ht="28.5" outlineLevel="4">
      <c r="B3103" s="529"/>
      <c r="E3103" s="528"/>
      <c r="F3103" s="527"/>
      <c r="G3103" s="526" t="str">
        <f>G3102</f>
        <v xml:space="preserve">G3060.60 </v>
      </c>
      <c r="H3103" s="530" t="s">
        <v>4906</v>
      </c>
      <c r="I3103" s="524" t="s">
        <v>4837</v>
      </c>
      <c r="J3103" s="571"/>
      <c r="K3103" s="571"/>
      <c r="L3103" s="570"/>
      <c r="M3103" s="521">
        <f t="shared" si="288"/>
        <v>0</v>
      </c>
    </row>
    <row r="3104" spans="2:13" ht="15.75" outlineLevel="4">
      <c r="B3104" s="529"/>
      <c r="E3104" s="528"/>
      <c r="F3104" s="527"/>
      <c r="G3104" s="526" t="str">
        <f>G3103</f>
        <v xml:space="preserve">G3060.60 </v>
      </c>
      <c r="H3104" s="530" t="s">
        <v>4907</v>
      </c>
      <c r="I3104" s="524" t="s">
        <v>4908</v>
      </c>
      <c r="J3104" s="571"/>
      <c r="K3104" s="571"/>
      <c r="L3104" s="570"/>
      <c r="M3104" s="521">
        <f t="shared" si="288"/>
        <v>0</v>
      </c>
    </row>
    <row r="3105" spans="2:13" ht="15.75" outlineLevel="4">
      <c r="B3105" s="529"/>
      <c r="E3105" s="528"/>
      <c r="F3105" s="527"/>
      <c r="G3105" s="526" t="str">
        <f>G3104</f>
        <v xml:space="preserve">G3060.60 </v>
      </c>
      <c r="H3105" s="530" t="s">
        <v>4909</v>
      </c>
      <c r="I3105" s="524" t="s">
        <v>4910</v>
      </c>
      <c r="J3105" s="571"/>
      <c r="K3105" s="571"/>
      <c r="L3105" s="570"/>
      <c r="M3105" s="521">
        <f t="shared" si="288"/>
        <v>0</v>
      </c>
    </row>
    <row r="3106" spans="2:13" ht="15.75" outlineLevel="4">
      <c r="B3106" s="529"/>
      <c r="E3106" s="528"/>
      <c r="F3106" s="527"/>
      <c r="G3106" s="526" t="str">
        <f>G3105</f>
        <v xml:space="preserve">G3060.60 </v>
      </c>
      <c r="H3106" s="530" t="s">
        <v>4911</v>
      </c>
      <c r="I3106" s="524" t="s">
        <v>4912</v>
      </c>
      <c r="J3106" s="571"/>
      <c r="K3106" s="571"/>
      <c r="L3106" s="570"/>
      <c r="M3106" s="521">
        <f t="shared" si="288"/>
        <v>0</v>
      </c>
    </row>
    <row r="3107" spans="2:13" ht="15.75" outlineLevel="4">
      <c r="B3107" s="529"/>
      <c r="E3107" s="528"/>
      <c r="F3107" s="527"/>
      <c r="G3107" s="526" t="str">
        <f>G3106</f>
        <v xml:space="preserve">G3060.60 </v>
      </c>
      <c r="H3107" s="530" t="s">
        <v>4913</v>
      </c>
      <c r="I3107" s="524" t="s">
        <v>4914</v>
      </c>
      <c r="J3107" s="571"/>
      <c r="K3107" s="571"/>
      <c r="L3107" s="570"/>
      <c r="M3107" s="521">
        <f t="shared" si="288"/>
        <v>0</v>
      </c>
    </row>
    <row r="3108" spans="2:13" s="553" customFormat="1" ht="17.25" customHeight="1" outlineLevel="2">
      <c r="B3108" s="561"/>
      <c r="C3108" s="560"/>
      <c r="D3108" s="560" t="s">
        <v>4915</v>
      </c>
      <c r="E3108" s="560" t="s">
        <v>4916</v>
      </c>
      <c r="F3108" s="560"/>
      <c r="G3108" s="559"/>
      <c r="H3108" s="558" t="s">
        <v>85</v>
      </c>
      <c r="I3108" s="557" t="s">
        <v>85</v>
      </c>
      <c r="J3108" s="556"/>
      <c r="K3108" s="556"/>
      <c r="L3108" s="555" t="str">
        <f>IF(J3108&lt;&gt;0,SUMIF(E:E,"G3090*",M:M)/J3108,"")</f>
        <v/>
      </c>
      <c r="M3108" s="554">
        <f>IF(J3108="",SUMIF(E:E,"G3090*",M:M),L3108*J3108)</f>
        <v>0</v>
      </c>
    </row>
    <row r="3109" spans="2:13" ht="15.75" outlineLevel="3">
      <c r="B3109" s="529"/>
      <c r="E3109" s="538" t="s">
        <v>4917</v>
      </c>
      <c r="F3109" s="537" t="s">
        <v>2793</v>
      </c>
      <c r="G3109" s="536"/>
      <c r="H3109" s="535" t="s">
        <v>85</v>
      </c>
      <c r="I3109" s="534" t="s">
        <v>85</v>
      </c>
      <c r="J3109" s="533"/>
      <c r="K3109" s="533"/>
      <c r="L3109" s="532" t="str">
        <f>IF(J3109&lt;&gt;0,SUMIF(G:G,E3109,M:M)/J3109,"")</f>
        <v/>
      </c>
      <c r="M3109" s="531">
        <f>IF(J3109="",SUMIF(G:G,E3109,M:M),J3109*L3109)</f>
        <v>0</v>
      </c>
    </row>
    <row r="3110" spans="2:13" ht="15.75" outlineLevel="4">
      <c r="B3110" s="529"/>
      <c r="E3110" s="528"/>
      <c r="F3110" s="527"/>
      <c r="G3110" s="526" t="str">
        <f>E3109</f>
        <v xml:space="preserve">G3090.10 </v>
      </c>
      <c r="H3110" s="530" t="s">
        <v>4918</v>
      </c>
      <c r="I3110" s="524" t="s">
        <v>4919</v>
      </c>
      <c r="J3110" s="571"/>
      <c r="K3110" s="571"/>
      <c r="L3110" s="570"/>
      <c r="M3110" s="521">
        <f t="shared" ref="M3110:M3116" si="289">J3110*L3110</f>
        <v>0</v>
      </c>
    </row>
    <row r="3111" spans="2:13" ht="15.75" outlineLevel="4">
      <c r="B3111" s="529"/>
      <c r="E3111" s="528"/>
      <c r="F3111" s="527"/>
      <c r="G3111" s="526" t="str">
        <f t="shared" ref="G3111:G3116" si="290">G3110</f>
        <v xml:space="preserve">G3090.10 </v>
      </c>
      <c r="H3111" s="525" t="s">
        <v>4920</v>
      </c>
      <c r="I3111" s="524" t="s">
        <v>4921</v>
      </c>
      <c r="J3111" s="571"/>
      <c r="K3111" s="571"/>
      <c r="L3111" s="570"/>
      <c r="M3111" s="521">
        <f t="shared" si="289"/>
        <v>0</v>
      </c>
    </row>
    <row r="3112" spans="2:13" ht="15.75" outlineLevel="4">
      <c r="B3112" s="529"/>
      <c r="E3112" s="528"/>
      <c r="F3112" s="527"/>
      <c r="G3112" s="526" t="str">
        <f t="shared" si="290"/>
        <v xml:space="preserve">G3090.10 </v>
      </c>
      <c r="H3112" s="525" t="s">
        <v>4922</v>
      </c>
      <c r="I3112" s="524" t="s">
        <v>4923</v>
      </c>
      <c r="J3112" s="571"/>
      <c r="K3112" s="571"/>
      <c r="L3112" s="570"/>
      <c r="M3112" s="521">
        <f t="shared" si="289"/>
        <v>0</v>
      </c>
    </row>
    <row r="3113" spans="2:13" ht="28.5" outlineLevel="4">
      <c r="B3113" s="529"/>
      <c r="E3113" s="528"/>
      <c r="F3113" s="527"/>
      <c r="G3113" s="526" t="str">
        <f t="shared" si="290"/>
        <v xml:space="preserve">G3090.10 </v>
      </c>
      <c r="H3113" s="525" t="s">
        <v>4924</v>
      </c>
      <c r="I3113" s="524" t="s">
        <v>4925</v>
      </c>
      <c r="J3113" s="571"/>
      <c r="K3113" s="571"/>
      <c r="L3113" s="570"/>
      <c r="M3113" s="521">
        <f t="shared" si="289"/>
        <v>0</v>
      </c>
    </row>
    <row r="3114" spans="2:13" ht="15.75" outlineLevel="4">
      <c r="B3114" s="529"/>
      <c r="E3114" s="528"/>
      <c r="F3114" s="527"/>
      <c r="G3114" s="526" t="str">
        <f t="shared" si="290"/>
        <v xml:space="preserve">G3090.10 </v>
      </c>
      <c r="H3114" s="525" t="s">
        <v>4926</v>
      </c>
      <c r="I3114" s="524" t="s">
        <v>4927</v>
      </c>
      <c r="J3114" s="571"/>
      <c r="K3114" s="571"/>
      <c r="L3114" s="570"/>
      <c r="M3114" s="521">
        <f t="shared" si="289"/>
        <v>0</v>
      </c>
    </row>
    <row r="3115" spans="2:13" ht="15.75" outlineLevel="4">
      <c r="B3115" s="529"/>
      <c r="E3115" s="528"/>
      <c r="F3115" s="527"/>
      <c r="G3115" s="526" t="str">
        <f t="shared" si="290"/>
        <v xml:space="preserve">G3090.10 </v>
      </c>
      <c r="H3115" s="525" t="s">
        <v>4928</v>
      </c>
      <c r="I3115" s="524" t="s">
        <v>4929</v>
      </c>
      <c r="J3115" s="571"/>
      <c r="K3115" s="571"/>
      <c r="L3115" s="570"/>
      <c r="M3115" s="521">
        <f t="shared" si="289"/>
        <v>0</v>
      </c>
    </row>
    <row r="3116" spans="2:13" ht="15.75" outlineLevel="4">
      <c r="B3116" s="529"/>
      <c r="E3116" s="528"/>
      <c r="F3116" s="527"/>
      <c r="G3116" s="526" t="str">
        <f t="shared" si="290"/>
        <v xml:space="preserve">G3090.10 </v>
      </c>
      <c r="H3116" s="530" t="s">
        <v>2059</v>
      </c>
      <c r="I3116" s="524" t="s">
        <v>4930</v>
      </c>
      <c r="J3116" s="571"/>
      <c r="K3116" s="571"/>
      <c r="L3116" s="570"/>
      <c r="M3116" s="521">
        <f t="shared" si="289"/>
        <v>0</v>
      </c>
    </row>
    <row r="3117" spans="2:13" s="553" customFormat="1" ht="19.5" customHeight="1" outlineLevel="1">
      <c r="B3117" s="569"/>
      <c r="C3117" s="568" t="s">
        <v>4931</v>
      </c>
      <c r="D3117" s="568" t="s">
        <v>4932</v>
      </c>
      <c r="E3117" s="568"/>
      <c r="F3117" s="568"/>
      <c r="G3117" s="567"/>
      <c r="H3117" s="566" t="s">
        <v>85</v>
      </c>
      <c r="I3117" s="565" t="s">
        <v>85</v>
      </c>
      <c r="J3117" s="564"/>
      <c r="K3117" s="564"/>
      <c r="L3117" s="563" t="str">
        <f>IF(J3117&lt;&gt;0,SUMIF(D:D,"G40*",M:M)/J3117,"")</f>
        <v/>
      </c>
      <c r="M3117" s="562">
        <f>IF(J3117="",SUMIF(D:D,"G40*",M:M),J3117*L3117)</f>
        <v>0</v>
      </c>
    </row>
    <row r="3118" spans="2:13" s="553" customFormat="1" ht="17.25" customHeight="1" outlineLevel="2">
      <c r="B3118" s="561"/>
      <c r="C3118" s="560"/>
      <c r="D3118" s="560" t="s">
        <v>4933</v>
      </c>
      <c r="E3118" s="560" t="s">
        <v>4934</v>
      </c>
      <c r="F3118" s="560"/>
      <c r="G3118" s="559"/>
      <c r="H3118" s="558" t="s">
        <v>85</v>
      </c>
      <c r="I3118" s="557" t="s">
        <v>85</v>
      </c>
      <c r="J3118" s="556"/>
      <c r="K3118" s="556"/>
      <c r="L3118" s="555" t="str">
        <f>IF(J3118&lt;&gt;0,SUMIF(E:E,"G4010*",M:M)/J3118,"")</f>
        <v/>
      </c>
      <c r="M3118" s="554">
        <f>IF(J3118="",SUMIF(E:E,"G4010*",M:M),L3118*J3118)</f>
        <v>0</v>
      </c>
    </row>
    <row r="3119" spans="2:13" ht="15.75" outlineLevel="3">
      <c r="B3119" s="529"/>
      <c r="E3119" s="538" t="s">
        <v>4935</v>
      </c>
      <c r="F3119" s="537" t="s">
        <v>4936</v>
      </c>
      <c r="G3119" s="536"/>
      <c r="H3119" s="535" t="s">
        <v>85</v>
      </c>
      <c r="I3119" s="534" t="s">
        <v>85</v>
      </c>
      <c r="J3119" s="533"/>
      <c r="K3119" s="533"/>
      <c r="L3119" s="532" t="str">
        <f>IF(J3119&lt;&gt;0,SUMIF(G:G,E3119,M:M)/J3119,"")</f>
        <v/>
      </c>
      <c r="M3119" s="531">
        <f>IF(J3119="",SUMIF(G:G,E3119,M:M),J3119*L3119)</f>
        <v>0</v>
      </c>
    </row>
    <row r="3120" spans="2:13" s="539" customFormat="1" ht="15.75" outlineLevel="4">
      <c r="B3120" s="549"/>
      <c r="C3120" s="548"/>
      <c r="D3120" s="548"/>
      <c r="E3120" s="547"/>
      <c r="F3120" s="546"/>
      <c r="G3120" s="545" t="str">
        <f>E3119</f>
        <v xml:space="preserve">G4010.10 </v>
      </c>
      <c r="H3120" s="544" t="s">
        <v>4937</v>
      </c>
      <c r="I3120" s="543" t="s">
        <v>4938</v>
      </c>
      <c r="J3120" s="552"/>
      <c r="K3120" s="552"/>
      <c r="L3120" s="551"/>
      <c r="M3120" s="540">
        <f>J3120*L3120</f>
        <v>0</v>
      </c>
    </row>
    <row r="3121" spans="2:13" ht="15.75" outlineLevel="3">
      <c r="B3121" s="529"/>
      <c r="E3121" s="538" t="s">
        <v>4939</v>
      </c>
      <c r="F3121" s="537" t="s">
        <v>4940</v>
      </c>
      <c r="G3121" s="536"/>
      <c r="H3121" s="535" t="s">
        <v>85</v>
      </c>
      <c r="I3121" s="534" t="s">
        <v>85</v>
      </c>
      <c r="J3121" s="533"/>
      <c r="K3121" s="533"/>
      <c r="L3121" s="532" t="str">
        <f>IF(J3121&lt;&gt;0,SUMIF(G:G,E3121,M:M)/J3121,"")</f>
        <v/>
      </c>
      <c r="M3121" s="531">
        <f>IF(J3121="",SUMIF(G:G,E3121,M:M),J3121*L3121)</f>
        <v>0</v>
      </c>
    </row>
    <row r="3122" spans="2:13" s="539" customFormat="1" ht="15.75" outlineLevel="4">
      <c r="B3122" s="549"/>
      <c r="C3122" s="548"/>
      <c r="D3122" s="548"/>
      <c r="E3122" s="547"/>
      <c r="F3122" s="546"/>
      <c r="G3122" s="545" t="str">
        <f>E3121</f>
        <v xml:space="preserve">G4010.20 </v>
      </c>
      <c r="H3122" s="544" t="s">
        <v>4941</v>
      </c>
      <c r="I3122" s="543" t="s">
        <v>4942</v>
      </c>
      <c r="J3122" s="552"/>
      <c r="K3122" s="552"/>
      <c r="L3122" s="551"/>
      <c r="M3122" s="540">
        <f t="shared" ref="M3122:M3130" si="291">J3122*L3122</f>
        <v>0</v>
      </c>
    </row>
    <row r="3123" spans="2:13" s="539" customFormat="1" ht="15.75" outlineLevel="4">
      <c r="B3123" s="549"/>
      <c r="C3123" s="548"/>
      <c r="D3123" s="548"/>
      <c r="E3123" s="547"/>
      <c r="F3123" s="546"/>
      <c r="G3123" s="545" t="str">
        <f t="shared" ref="G3123:G3130" si="292">G3122</f>
        <v xml:space="preserve">G4010.20 </v>
      </c>
      <c r="H3123" s="544" t="s">
        <v>4943</v>
      </c>
      <c r="I3123" s="543" t="s">
        <v>4944</v>
      </c>
      <c r="J3123" s="552"/>
      <c r="K3123" s="552"/>
      <c r="L3123" s="551"/>
      <c r="M3123" s="540">
        <f t="shared" si="291"/>
        <v>0</v>
      </c>
    </row>
    <row r="3124" spans="2:13" s="539" customFormat="1" ht="15.75" outlineLevel="4">
      <c r="B3124" s="549"/>
      <c r="C3124" s="548"/>
      <c r="D3124" s="548"/>
      <c r="E3124" s="547"/>
      <c r="F3124" s="546"/>
      <c r="G3124" s="545" t="str">
        <f t="shared" si="292"/>
        <v xml:space="preserve">G4010.20 </v>
      </c>
      <c r="H3124" s="544" t="s">
        <v>4945</v>
      </c>
      <c r="I3124" s="543" t="s">
        <v>4946</v>
      </c>
      <c r="J3124" s="552"/>
      <c r="K3124" s="552"/>
      <c r="L3124" s="551"/>
      <c r="M3124" s="540">
        <f t="shared" si="291"/>
        <v>0</v>
      </c>
    </row>
    <row r="3125" spans="2:13" s="539" customFormat="1" ht="15.75" outlineLevel="4">
      <c r="B3125" s="549"/>
      <c r="C3125" s="548"/>
      <c r="D3125" s="548"/>
      <c r="E3125" s="547"/>
      <c r="F3125" s="546"/>
      <c r="G3125" s="545" t="str">
        <f t="shared" si="292"/>
        <v xml:space="preserve">G4010.20 </v>
      </c>
      <c r="H3125" s="544" t="s">
        <v>4947</v>
      </c>
      <c r="I3125" s="543" t="s">
        <v>4948</v>
      </c>
      <c r="J3125" s="552"/>
      <c r="K3125" s="552"/>
      <c r="L3125" s="551"/>
      <c r="M3125" s="540">
        <f t="shared" si="291"/>
        <v>0</v>
      </c>
    </row>
    <row r="3126" spans="2:13" s="539" customFormat="1" ht="15.75" outlineLevel="4">
      <c r="B3126" s="549"/>
      <c r="C3126" s="548"/>
      <c r="D3126" s="548"/>
      <c r="E3126" s="547"/>
      <c r="F3126" s="546"/>
      <c r="G3126" s="545" t="str">
        <f t="shared" si="292"/>
        <v xml:space="preserve">G4010.20 </v>
      </c>
      <c r="H3126" s="544" t="s">
        <v>4949</v>
      </c>
      <c r="I3126" s="543" t="s">
        <v>4950</v>
      </c>
      <c r="J3126" s="552"/>
      <c r="K3126" s="552"/>
      <c r="L3126" s="551"/>
      <c r="M3126" s="540">
        <f t="shared" si="291"/>
        <v>0</v>
      </c>
    </row>
    <row r="3127" spans="2:13" s="539" customFormat="1" ht="28.5" outlineLevel="4">
      <c r="B3127" s="549"/>
      <c r="C3127" s="548"/>
      <c r="D3127" s="548"/>
      <c r="E3127" s="547"/>
      <c r="F3127" s="546"/>
      <c r="G3127" s="545" t="str">
        <f t="shared" si="292"/>
        <v xml:space="preserve">G4010.20 </v>
      </c>
      <c r="H3127" s="544" t="s">
        <v>4951</v>
      </c>
      <c r="I3127" s="543" t="s">
        <v>4952</v>
      </c>
      <c r="J3127" s="552"/>
      <c r="K3127" s="552"/>
      <c r="L3127" s="551"/>
      <c r="M3127" s="540">
        <f t="shared" si="291"/>
        <v>0</v>
      </c>
    </row>
    <row r="3128" spans="2:13" s="539" customFormat="1" ht="15.75" outlineLevel="4">
      <c r="B3128" s="549"/>
      <c r="C3128" s="548"/>
      <c r="D3128" s="548"/>
      <c r="E3128" s="547"/>
      <c r="F3128" s="546"/>
      <c r="G3128" s="545" t="str">
        <f t="shared" si="292"/>
        <v xml:space="preserve">G4010.20 </v>
      </c>
      <c r="H3128" s="544" t="s">
        <v>2468</v>
      </c>
      <c r="I3128" s="543" t="s">
        <v>4953</v>
      </c>
      <c r="J3128" s="552"/>
      <c r="K3128" s="552"/>
      <c r="L3128" s="551"/>
      <c r="M3128" s="540">
        <f t="shared" si="291"/>
        <v>0</v>
      </c>
    </row>
    <row r="3129" spans="2:13" s="539" customFormat="1" ht="15.75" outlineLevel="4">
      <c r="B3129" s="549"/>
      <c r="C3129" s="548"/>
      <c r="D3129" s="548"/>
      <c r="E3129" s="547"/>
      <c r="F3129" s="546"/>
      <c r="G3129" s="545" t="str">
        <f t="shared" si="292"/>
        <v xml:space="preserve">G4010.20 </v>
      </c>
      <c r="H3129" s="544" t="s">
        <v>4954</v>
      </c>
      <c r="I3129" s="543" t="s">
        <v>4955</v>
      </c>
      <c r="J3129" s="552"/>
      <c r="K3129" s="552"/>
      <c r="L3129" s="551"/>
      <c r="M3129" s="540">
        <f t="shared" si="291"/>
        <v>0</v>
      </c>
    </row>
    <row r="3130" spans="2:13" s="539" customFormat="1" ht="28.5" outlineLevel="4">
      <c r="B3130" s="549"/>
      <c r="C3130" s="548"/>
      <c r="D3130" s="548"/>
      <c r="E3130" s="547"/>
      <c r="F3130" s="546"/>
      <c r="G3130" s="545" t="str">
        <f t="shared" si="292"/>
        <v xml:space="preserve">G4010.20 </v>
      </c>
      <c r="H3130" s="544" t="s">
        <v>4956</v>
      </c>
      <c r="I3130" s="543" t="s">
        <v>4957</v>
      </c>
      <c r="J3130" s="552"/>
      <c r="K3130" s="552"/>
      <c r="L3130" s="551"/>
      <c r="M3130" s="540">
        <f t="shared" si="291"/>
        <v>0</v>
      </c>
    </row>
    <row r="3131" spans="2:13" ht="15.75" outlineLevel="3">
      <c r="B3131" s="529"/>
      <c r="E3131" s="538" t="s">
        <v>4958</v>
      </c>
      <c r="F3131" s="537" t="s">
        <v>4959</v>
      </c>
      <c r="G3131" s="536"/>
      <c r="H3131" s="535" t="s">
        <v>85</v>
      </c>
      <c r="I3131" s="534" t="s">
        <v>85</v>
      </c>
      <c r="J3131" s="533"/>
      <c r="K3131" s="533"/>
      <c r="L3131" s="532" t="str">
        <f>IF(J3131&lt;&gt;0,SUMIF(G:G,E3131,M:M)/J3131,"")</f>
        <v/>
      </c>
      <c r="M3131" s="531">
        <f>IF(J3131="",SUMIF(G:G,E3131,M:M),J3131*L3131)</f>
        <v>0</v>
      </c>
    </row>
    <row r="3132" spans="2:13" s="539" customFormat="1" ht="15.75" outlineLevel="4">
      <c r="B3132" s="549"/>
      <c r="C3132" s="548"/>
      <c r="D3132" s="548"/>
      <c r="E3132" s="547"/>
      <c r="F3132" s="546"/>
      <c r="G3132" s="545" t="str">
        <f>E3131</f>
        <v xml:space="preserve">G4010.30 </v>
      </c>
      <c r="H3132" s="544" t="s">
        <v>4960</v>
      </c>
      <c r="I3132" s="543" t="s">
        <v>4961</v>
      </c>
      <c r="J3132" s="552"/>
      <c r="K3132" s="552"/>
      <c r="L3132" s="551"/>
      <c r="M3132" s="540">
        <f t="shared" ref="M3132:M3137" si="293">J3132*L3132</f>
        <v>0</v>
      </c>
    </row>
    <row r="3133" spans="2:13" s="539" customFormat="1" ht="15.75" outlineLevel="4">
      <c r="B3133" s="549"/>
      <c r="C3133" s="548"/>
      <c r="D3133" s="548"/>
      <c r="E3133" s="547"/>
      <c r="F3133" s="546"/>
      <c r="G3133" s="545" t="str">
        <f>G3132</f>
        <v xml:space="preserve">G4010.30 </v>
      </c>
      <c r="H3133" s="544" t="s">
        <v>4962</v>
      </c>
      <c r="I3133" s="543" t="s">
        <v>4963</v>
      </c>
      <c r="J3133" s="552"/>
      <c r="K3133" s="552"/>
      <c r="L3133" s="551"/>
      <c r="M3133" s="540">
        <f t="shared" si="293"/>
        <v>0</v>
      </c>
    </row>
    <row r="3134" spans="2:13" s="539" customFormat="1" ht="15.75" outlineLevel="4">
      <c r="B3134" s="549"/>
      <c r="C3134" s="548"/>
      <c r="D3134" s="548"/>
      <c r="E3134" s="547"/>
      <c r="F3134" s="546"/>
      <c r="G3134" s="545" t="str">
        <f>G3133</f>
        <v xml:space="preserve">G4010.30 </v>
      </c>
      <c r="H3134" s="544" t="s">
        <v>4964</v>
      </c>
      <c r="I3134" s="543" t="s">
        <v>4965</v>
      </c>
      <c r="J3134" s="552"/>
      <c r="K3134" s="552"/>
      <c r="L3134" s="551"/>
      <c r="M3134" s="540">
        <f t="shared" si="293"/>
        <v>0</v>
      </c>
    </row>
    <row r="3135" spans="2:13" s="539" customFormat="1" ht="15.75" outlineLevel="4">
      <c r="B3135" s="549"/>
      <c r="C3135" s="548"/>
      <c r="D3135" s="548"/>
      <c r="E3135" s="547"/>
      <c r="F3135" s="546"/>
      <c r="G3135" s="545" t="str">
        <f>G3134</f>
        <v xml:space="preserve">G4010.30 </v>
      </c>
      <c r="H3135" s="544" t="s">
        <v>4966</v>
      </c>
      <c r="I3135" s="543" t="s">
        <v>4967</v>
      </c>
      <c r="J3135" s="552"/>
      <c r="K3135" s="552"/>
      <c r="L3135" s="551"/>
      <c r="M3135" s="540">
        <f t="shared" si="293"/>
        <v>0</v>
      </c>
    </row>
    <row r="3136" spans="2:13" s="539" customFormat="1" ht="15.75" outlineLevel="4">
      <c r="B3136" s="549"/>
      <c r="C3136" s="548"/>
      <c r="D3136" s="548"/>
      <c r="E3136" s="547"/>
      <c r="F3136" s="546"/>
      <c r="G3136" s="545" t="str">
        <f>G3135</f>
        <v xml:space="preserve">G4010.30 </v>
      </c>
      <c r="H3136" s="544" t="s">
        <v>4968</v>
      </c>
      <c r="I3136" s="543" t="s">
        <v>4969</v>
      </c>
      <c r="J3136" s="552"/>
      <c r="K3136" s="552"/>
      <c r="L3136" s="551"/>
      <c r="M3136" s="540">
        <f t="shared" si="293"/>
        <v>0</v>
      </c>
    </row>
    <row r="3137" spans="2:13" s="539" customFormat="1" ht="15.75" outlineLevel="4">
      <c r="B3137" s="549"/>
      <c r="C3137" s="548"/>
      <c r="D3137" s="548"/>
      <c r="E3137" s="547"/>
      <c r="F3137" s="546"/>
      <c r="G3137" s="545" t="str">
        <f>G3136</f>
        <v xml:space="preserve">G4010.30 </v>
      </c>
      <c r="H3137" s="544" t="s">
        <v>4970</v>
      </c>
      <c r="I3137" s="543" t="s">
        <v>4971</v>
      </c>
      <c r="J3137" s="552"/>
      <c r="K3137" s="552"/>
      <c r="L3137" s="551"/>
      <c r="M3137" s="540">
        <f t="shared" si="293"/>
        <v>0</v>
      </c>
    </row>
    <row r="3138" spans="2:13" ht="15.75" outlineLevel="3">
      <c r="B3138" s="529"/>
      <c r="E3138" s="538" t="s">
        <v>4972</v>
      </c>
      <c r="F3138" s="537" t="s">
        <v>4973</v>
      </c>
      <c r="G3138" s="536"/>
      <c r="H3138" s="535" t="s">
        <v>85</v>
      </c>
      <c r="I3138" s="534" t="s">
        <v>85</v>
      </c>
      <c r="J3138" s="533"/>
      <c r="K3138" s="533"/>
      <c r="L3138" s="532" t="str">
        <f>IF(J3138&lt;&gt;0,SUMIF(G:G,E3138,M:M)/J3138,"")</f>
        <v/>
      </c>
      <c r="M3138" s="531">
        <f>IF(J3138="",SUMIF(G:G,E3138,M:M),J3138*L3138)</f>
        <v>0</v>
      </c>
    </row>
    <row r="3139" spans="2:13" s="539" customFormat="1" ht="15.75" outlineLevel="4">
      <c r="B3139" s="549"/>
      <c r="C3139" s="548"/>
      <c r="D3139" s="548"/>
      <c r="E3139" s="547"/>
      <c r="F3139" s="546"/>
      <c r="G3139" s="545" t="str">
        <f>E3138</f>
        <v xml:space="preserve">G4010.40 </v>
      </c>
      <c r="H3139" s="544" t="s">
        <v>4974</v>
      </c>
      <c r="I3139" s="543" t="s">
        <v>4975</v>
      </c>
      <c r="J3139" s="552"/>
      <c r="K3139" s="552"/>
      <c r="L3139" s="551"/>
      <c r="M3139" s="540">
        <f>J3139*L3139</f>
        <v>0</v>
      </c>
    </row>
    <row r="3140" spans="2:13" ht="15.75" outlineLevel="3">
      <c r="B3140" s="529"/>
      <c r="E3140" s="538" t="s">
        <v>4976</v>
      </c>
      <c r="F3140" s="537" t="s">
        <v>4977</v>
      </c>
      <c r="G3140" s="536"/>
      <c r="H3140" s="535" t="s">
        <v>85</v>
      </c>
      <c r="I3140" s="534" t="s">
        <v>85</v>
      </c>
      <c r="J3140" s="533"/>
      <c r="K3140" s="533"/>
      <c r="L3140" s="532" t="str">
        <f>IF(J3140&lt;&gt;0,SUMIF(G:G,E3140,M:M)/J3140,"")</f>
        <v/>
      </c>
      <c r="M3140" s="531">
        <f>IF(J3140="",SUMIF(G:G,E3140,M:M),J3140*L3140)</f>
        <v>0</v>
      </c>
    </row>
    <row r="3141" spans="2:13" s="539" customFormat="1" ht="28.5" outlineLevel="4">
      <c r="B3141" s="549"/>
      <c r="C3141" s="548"/>
      <c r="D3141" s="548"/>
      <c r="E3141" s="547"/>
      <c r="F3141" s="546"/>
      <c r="G3141" s="545" t="str">
        <f>E3140</f>
        <v xml:space="preserve">G4010.50 </v>
      </c>
      <c r="H3141" s="544" t="s">
        <v>4978</v>
      </c>
      <c r="I3141" s="543" t="s">
        <v>4979</v>
      </c>
      <c r="J3141" s="552"/>
      <c r="K3141" s="552"/>
      <c r="L3141" s="551"/>
      <c r="M3141" s="540">
        <f t="shared" ref="M3141:M3148" si="294">J3141*L3141</f>
        <v>0</v>
      </c>
    </row>
    <row r="3142" spans="2:13" s="539" customFormat="1" ht="15.75" outlineLevel="4">
      <c r="B3142" s="549"/>
      <c r="C3142" s="548"/>
      <c r="D3142" s="548"/>
      <c r="E3142" s="547"/>
      <c r="F3142" s="546"/>
      <c r="G3142" s="545" t="str">
        <f t="shared" ref="G3142:G3148" si="295">G3141</f>
        <v xml:space="preserve">G4010.50 </v>
      </c>
      <c r="H3142" s="544" t="s">
        <v>4980</v>
      </c>
      <c r="I3142" s="543" t="s">
        <v>85</v>
      </c>
      <c r="J3142" s="552"/>
      <c r="K3142" s="552"/>
      <c r="L3142" s="551"/>
      <c r="M3142" s="540">
        <f t="shared" si="294"/>
        <v>0</v>
      </c>
    </row>
    <row r="3143" spans="2:13" s="539" customFormat="1" ht="15.75" outlineLevel="4">
      <c r="B3143" s="549"/>
      <c r="C3143" s="548"/>
      <c r="D3143" s="548"/>
      <c r="E3143" s="547"/>
      <c r="F3143" s="546"/>
      <c r="G3143" s="545" t="str">
        <f t="shared" si="295"/>
        <v xml:space="preserve">G4010.50 </v>
      </c>
      <c r="H3143" s="544" t="s">
        <v>4981</v>
      </c>
      <c r="I3143" s="543" t="s">
        <v>4982</v>
      </c>
      <c r="J3143" s="552"/>
      <c r="K3143" s="552"/>
      <c r="L3143" s="551"/>
      <c r="M3143" s="540">
        <f t="shared" si="294"/>
        <v>0</v>
      </c>
    </row>
    <row r="3144" spans="2:13" s="539" customFormat="1" ht="15.75" outlineLevel="4">
      <c r="B3144" s="549"/>
      <c r="C3144" s="548"/>
      <c r="D3144" s="548"/>
      <c r="E3144" s="547"/>
      <c r="F3144" s="546"/>
      <c r="G3144" s="545" t="str">
        <f t="shared" si="295"/>
        <v xml:space="preserve">G4010.50 </v>
      </c>
      <c r="H3144" s="544" t="s">
        <v>4983</v>
      </c>
      <c r="I3144" s="543" t="s">
        <v>4984</v>
      </c>
      <c r="J3144" s="552"/>
      <c r="K3144" s="552"/>
      <c r="L3144" s="551"/>
      <c r="M3144" s="540">
        <f t="shared" si="294"/>
        <v>0</v>
      </c>
    </row>
    <row r="3145" spans="2:13" s="539" customFormat="1" ht="15.75" outlineLevel="4">
      <c r="B3145" s="549"/>
      <c r="C3145" s="548"/>
      <c r="D3145" s="548"/>
      <c r="E3145" s="547"/>
      <c r="F3145" s="546"/>
      <c r="G3145" s="545" t="str">
        <f t="shared" si="295"/>
        <v xml:space="preserve">G4010.50 </v>
      </c>
      <c r="H3145" s="544" t="s">
        <v>4985</v>
      </c>
      <c r="I3145" s="543" t="s">
        <v>85</v>
      </c>
      <c r="J3145" s="552"/>
      <c r="K3145" s="552"/>
      <c r="L3145" s="551"/>
      <c r="M3145" s="540">
        <f t="shared" si="294"/>
        <v>0</v>
      </c>
    </row>
    <row r="3146" spans="2:13" s="539" customFormat="1" ht="15.75" outlineLevel="4">
      <c r="B3146" s="549"/>
      <c r="C3146" s="548"/>
      <c r="D3146" s="548"/>
      <c r="E3146" s="547"/>
      <c r="F3146" s="546"/>
      <c r="G3146" s="545" t="str">
        <f t="shared" si="295"/>
        <v xml:space="preserve">G4010.50 </v>
      </c>
      <c r="H3146" s="544" t="s">
        <v>4986</v>
      </c>
      <c r="I3146" s="543" t="s">
        <v>85</v>
      </c>
      <c r="J3146" s="552"/>
      <c r="K3146" s="552"/>
      <c r="L3146" s="551"/>
      <c r="M3146" s="540">
        <f t="shared" si="294"/>
        <v>0</v>
      </c>
    </row>
    <row r="3147" spans="2:13" s="539" customFormat="1" ht="15.75" outlineLevel="4">
      <c r="B3147" s="549"/>
      <c r="C3147" s="548"/>
      <c r="D3147" s="548"/>
      <c r="E3147" s="547"/>
      <c r="F3147" s="546"/>
      <c r="G3147" s="545" t="str">
        <f t="shared" si="295"/>
        <v xml:space="preserve">G4010.50 </v>
      </c>
      <c r="H3147" s="544" t="s">
        <v>4987</v>
      </c>
      <c r="I3147" s="543" t="s">
        <v>85</v>
      </c>
      <c r="J3147" s="552"/>
      <c r="K3147" s="552"/>
      <c r="L3147" s="551"/>
      <c r="M3147" s="540">
        <f t="shared" si="294"/>
        <v>0</v>
      </c>
    </row>
    <row r="3148" spans="2:13" s="539" customFormat="1" ht="15.75" outlineLevel="4">
      <c r="B3148" s="549"/>
      <c r="C3148" s="548"/>
      <c r="D3148" s="548"/>
      <c r="E3148" s="547"/>
      <c r="F3148" s="546"/>
      <c r="G3148" s="545" t="str">
        <f t="shared" si="295"/>
        <v xml:space="preserve">G4010.50 </v>
      </c>
      <c r="H3148" s="544" t="s">
        <v>4988</v>
      </c>
      <c r="I3148" s="543" t="s">
        <v>4989</v>
      </c>
      <c r="J3148" s="552"/>
      <c r="K3148" s="552"/>
      <c r="L3148" s="551"/>
      <c r="M3148" s="540">
        <f t="shared" si="294"/>
        <v>0</v>
      </c>
    </row>
    <row r="3149" spans="2:13" ht="15.75" outlineLevel="3">
      <c r="B3149" s="529"/>
      <c r="E3149" s="538" t="s">
        <v>4990</v>
      </c>
      <c r="F3149" s="537" t="s">
        <v>4991</v>
      </c>
      <c r="G3149" s="536"/>
      <c r="H3149" s="535" t="s">
        <v>85</v>
      </c>
      <c r="I3149" s="534" t="s">
        <v>85</v>
      </c>
      <c r="J3149" s="533"/>
      <c r="K3149" s="533"/>
      <c r="L3149" s="532" t="str">
        <f>IF(J3149&lt;&gt;0,SUMIF(G:G,E3149,M:M)/J3149,"")</f>
        <v/>
      </c>
      <c r="M3149" s="531">
        <f>IF(J3149="",SUMIF(G:G,E3149,M:M),J3149*L3149)</f>
        <v>0</v>
      </c>
    </row>
    <row r="3150" spans="2:13" s="539" customFormat="1" ht="15.75" outlineLevel="4">
      <c r="B3150" s="549"/>
      <c r="C3150" s="548"/>
      <c r="D3150" s="548"/>
      <c r="E3150" s="547"/>
      <c r="F3150" s="546"/>
      <c r="G3150" s="545" t="str">
        <f>E3149</f>
        <v xml:space="preserve">G4010.70 </v>
      </c>
      <c r="H3150" s="544" t="s">
        <v>4992</v>
      </c>
      <c r="I3150" s="543" t="s">
        <v>4993</v>
      </c>
      <c r="J3150" s="552"/>
      <c r="K3150" s="552"/>
      <c r="L3150" s="551"/>
      <c r="M3150" s="540">
        <f t="shared" ref="M3150:M3156" si="296">J3150*L3150</f>
        <v>0</v>
      </c>
    </row>
    <row r="3151" spans="2:13" s="539" customFormat="1" ht="15.75" outlineLevel="4">
      <c r="B3151" s="549"/>
      <c r="C3151" s="548"/>
      <c r="D3151" s="548"/>
      <c r="E3151" s="547"/>
      <c r="F3151" s="546"/>
      <c r="G3151" s="545" t="str">
        <f t="shared" ref="G3151:G3156" si="297">G3150</f>
        <v xml:space="preserve">G4010.70 </v>
      </c>
      <c r="H3151" s="544" t="s">
        <v>4994</v>
      </c>
      <c r="I3151" s="543" t="s">
        <v>4995</v>
      </c>
      <c r="J3151" s="552"/>
      <c r="K3151" s="552"/>
      <c r="L3151" s="551"/>
      <c r="M3151" s="540">
        <f t="shared" si="296"/>
        <v>0</v>
      </c>
    </row>
    <row r="3152" spans="2:13" s="539" customFormat="1" ht="15.75" outlineLevel="4">
      <c r="B3152" s="549"/>
      <c r="C3152" s="548"/>
      <c r="D3152" s="548"/>
      <c r="E3152" s="547"/>
      <c r="F3152" s="546"/>
      <c r="G3152" s="545" t="str">
        <f t="shared" si="297"/>
        <v xml:space="preserve">G4010.70 </v>
      </c>
      <c r="H3152" s="544" t="s">
        <v>4996</v>
      </c>
      <c r="I3152" s="543" t="s">
        <v>4997</v>
      </c>
      <c r="J3152" s="552"/>
      <c r="K3152" s="552"/>
      <c r="L3152" s="551"/>
      <c r="M3152" s="540">
        <f t="shared" si="296"/>
        <v>0</v>
      </c>
    </row>
    <row r="3153" spans="2:13" s="539" customFormat="1" ht="15.75" outlineLevel="4">
      <c r="B3153" s="549"/>
      <c r="C3153" s="548"/>
      <c r="D3153" s="548"/>
      <c r="E3153" s="547"/>
      <c r="F3153" s="546"/>
      <c r="G3153" s="545" t="str">
        <f t="shared" si="297"/>
        <v xml:space="preserve">G4010.70 </v>
      </c>
      <c r="H3153" s="544" t="s">
        <v>4998</v>
      </c>
      <c r="I3153" s="543" t="s">
        <v>4999</v>
      </c>
      <c r="J3153" s="552"/>
      <c r="K3153" s="552"/>
      <c r="L3153" s="551"/>
      <c r="M3153" s="540">
        <f t="shared" si="296"/>
        <v>0</v>
      </c>
    </row>
    <row r="3154" spans="2:13" s="539" customFormat="1" ht="15.75" outlineLevel="4">
      <c r="B3154" s="549"/>
      <c r="C3154" s="548"/>
      <c r="D3154" s="548"/>
      <c r="E3154" s="547"/>
      <c r="F3154" s="546"/>
      <c r="G3154" s="545" t="str">
        <f t="shared" si="297"/>
        <v xml:space="preserve">G4010.70 </v>
      </c>
      <c r="H3154" s="544" t="s">
        <v>5000</v>
      </c>
      <c r="I3154" s="543" t="s">
        <v>5001</v>
      </c>
      <c r="J3154" s="552"/>
      <c r="K3154" s="552"/>
      <c r="L3154" s="551"/>
      <c r="M3154" s="540">
        <f t="shared" si="296"/>
        <v>0</v>
      </c>
    </row>
    <row r="3155" spans="2:13" s="539" customFormat="1" ht="15.75" outlineLevel="4">
      <c r="B3155" s="549"/>
      <c r="C3155" s="548"/>
      <c r="D3155" s="548"/>
      <c r="E3155" s="547"/>
      <c r="F3155" s="546"/>
      <c r="G3155" s="545" t="str">
        <f t="shared" si="297"/>
        <v xml:space="preserve">G4010.70 </v>
      </c>
      <c r="H3155" s="544" t="s">
        <v>5002</v>
      </c>
      <c r="I3155" s="543" t="s">
        <v>5003</v>
      </c>
      <c r="J3155" s="552"/>
      <c r="K3155" s="552"/>
      <c r="L3155" s="551"/>
      <c r="M3155" s="540">
        <f t="shared" si="296"/>
        <v>0</v>
      </c>
    </row>
    <row r="3156" spans="2:13" s="539" customFormat="1" ht="15.75" outlineLevel="4">
      <c r="B3156" s="549"/>
      <c r="C3156" s="548"/>
      <c r="D3156" s="548"/>
      <c r="E3156" s="547"/>
      <c r="F3156" s="546"/>
      <c r="G3156" s="545" t="str">
        <f t="shared" si="297"/>
        <v xml:space="preserve">G4010.70 </v>
      </c>
      <c r="H3156" s="544" t="s">
        <v>5004</v>
      </c>
      <c r="I3156" s="543" t="s">
        <v>5005</v>
      </c>
      <c r="J3156" s="552"/>
      <c r="K3156" s="552"/>
      <c r="L3156" s="551"/>
      <c r="M3156" s="540">
        <f t="shared" si="296"/>
        <v>0</v>
      </c>
    </row>
    <row r="3157" spans="2:13" ht="15.75" outlineLevel="3">
      <c r="B3157" s="529"/>
      <c r="E3157" s="538" t="s">
        <v>5006</v>
      </c>
      <c r="F3157" s="537" t="s">
        <v>5007</v>
      </c>
      <c r="G3157" s="536"/>
      <c r="H3157" s="535" t="s">
        <v>85</v>
      </c>
      <c r="I3157" s="534" t="s">
        <v>85</v>
      </c>
      <c r="J3157" s="533"/>
      <c r="K3157" s="533"/>
      <c r="L3157" s="532" t="str">
        <f>IF(J3157&lt;&gt;0,SUMIF(G:G,E3157,M:M)/J3157,"")</f>
        <v/>
      </c>
      <c r="M3157" s="531">
        <f>IF(J3157="",SUMIF(G:G,E3157,M:M),J3157*L3157)</f>
        <v>0</v>
      </c>
    </row>
    <row r="3158" spans="2:13" ht="28.5" outlineLevel="4">
      <c r="B3158" s="529"/>
      <c r="E3158" s="528"/>
      <c r="F3158" s="527"/>
      <c r="G3158" s="526" t="str">
        <f>E3157</f>
        <v>G4010.90</v>
      </c>
      <c r="H3158" s="530" t="s">
        <v>5008</v>
      </c>
      <c r="I3158" s="524" t="s">
        <v>5009</v>
      </c>
      <c r="J3158" s="571"/>
      <c r="K3158" s="571"/>
      <c r="L3158" s="570"/>
      <c r="M3158" s="521">
        <f>J3158*L3158</f>
        <v>0</v>
      </c>
    </row>
    <row r="3159" spans="2:13" s="553" customFormat="1" ht="17.25" customHeight="1" outlineLevel="2">
      <c r="B3159" s="561"/>
      <c r="C3159" s="560"/>
      <c r="D3159" s="560" t="s">
        <v>5010</v>
      </c>
      <c r="E3159" s="560" t="s">
        <v>5011</v>
      </c>
      <c r="F3159" s="560"/>
      <c r="G3159" s="559"/>
      <c r="H3159" s="558" t="s">
        <v>85</v>
      </c>
      <c r="I3159" s="557" t="s">
        <v>5012</v>
      </c>
      <c r="J3159" s="556"/>
      <c r="K3159" s="556"/>
      <c r="L3159" s="555" t="str">
        <f>IF(J3159&lt;&gt;0,SUMIF(E:E,"G4050*",M:M)/J3159,"")</f>
        <v/>
      </c>
      <c r="M3159" s="554">
        <f>IF(J3159="",SUMIF(E:E,"G4050*",M:M),L3159*J3159)</f>
        <v>0</v>
      </c>
    </row>
    <row r="3160" spans="2:13" ht="15.75" outlineLevel="3">
      <c r="B3160" s="529"/>
      <c r="E3160" s="538" t="s">
        <v>5013</v>
      </c>
      <c r="F3160" s="537" t="s">
        <v>5014</v>
      </c>
      <c r="G3160" s="536"/>
      <c r="H3160" s="535" t="s">
        <v>85</v>
      </c>
      <c r="I3160" s="534" t="s">
        <v>85</v>
      </c>
      <c r="J3160" s="533"/>
      <c r="K3160" s="533"/>
      <c r="L3160" s="532"/>
      <c r="M3160" s="531">
        <f>IF(J3160="",SUMIF(G:G,E3160,M:M),J3160*L3160)</f>
        <v>0</v>
      </c>
    </row>
    <row r="3161" spans="2:13" s="539" customFormat="1" ht="15.75" outlineLevel="4">
      <c r="B3161" s="549"/>
      <c r="C3161" s="548"/>
      <c r="D3161" s="548"/>
      <c r="E3161" s="547"/>
      <c r="F3161" s="546"/>
      <c r="G3161" s="545" t="str">
        <f>E3160</f>
        <v xml:space="preserve">G4050.10 </v>
      </c>
      <c r="H3161" s="544" t="s">
        <v>5015</v>
      </c>
      <c r="I3161" s="543" t="s">
        <v>5016</v>
      </c>
      <c r="J3161" s="552"/>
      <c r="K3161" s="552"/>
      <c r="L3161" s="551"/>
      <c r="M3161" s="540">
        <f>J3161*L3161</f>
        <v>0</v>
      </c>
    </row>
    <row r="3162" spans="2:13" ht="15.75" outlineLevel="3">
      <c r="B3162" s="529"/>
      <c r="E3162" s="538" t="s">
        <v>5017</v>
      </c>
      <c r="F3162" s="537" t="s">
        <v>5018</v>
      </c>
      <c r="G3162" s="536"/>
      <c r="H3162" s="535" t="s">
        <v>85</v>
      </c>
      <c r="I3162" s="534" t="s">
        <v>85</v>
      </c>
      <c r="J3162" s="533"/>
      <c r="K3162" s="533"/>
      <c r="L3162" s="532" t="str">
        <f>IF(J3162&lt;&gt;0,SUMIF(G:G,E3162,M:M)/J3162,"")</f>
        <v/>
      </c>
      <c r="M3162" s="531">
        <f>IF(J3162="",SUMIF(G:G,E3162,M:M),J3162*L3162)</f>
        <v>0</v>
      </c>
    </row>
    <row r="3163" spans="2:13" s="539" customFormat="1" ht="15.75" outlineLevel="4">
      <c r="B3163" s="549"/>
      <c r="C3163" s="548"/>
      <c r="D3163" s="548"/>
      <c r="E3163" s="547"/>
      <c r="F3163" s="546"/>
      <c r="G3163" s="545" t="str">
        <f>E3162</f>
        <v xml:space="preserve">G4050.20 </v>
      </c>
      <c r="H3163" s="544" t="s">
        <v>5019</v>
      </c>
      <c r="I3163" s="543" t="s">
        <v>5020</v>
      </c>
      <c r="J3163" s="552"/>
      <c r="K3163" s="552"/>
      <c r="L3163" s="551"/>
      <c r="M3163" s="540">
        <f>J3163*L3163</f>
        <v>0</v>
      </c>
    </row>
    <row r="3164" spans="2:13" ht="15.75" outlineLevel="3">
      <c r="B3164" s="529"/>
      <c r="E3164" s="538" t="s">
        <v>5021</v>
      </c>
      <c r="F3164" s="537" t="s">
        <v>5022</v>
      </c>
      <c r="G3164" s="536"/>
      <c r="H3164" s="535" t="s">
        <v>85</v>
      </c>
      <c r="I3164" s="534" t="s">
        <v>85</v>
      </c>
      <c r="J3164" s="533"/>
      <c r="K3164" s="533"/>
      <c r="L3164" s="532" t="str">
        <f>IF(J3164&lt;&gt;0,SUMIF(G:G,E3164,M:M)/J3164,"")</f>
        <v/>
      </c>
      <c r="M3164" s="531">
        <f>IF(J3164="",SUMIF(G:G,E3164,M:M),J3164*L3164)</f>
        <v>0</v>
      </c>
    </row>
    <row r="3165" spans="2:13" s="539" customFormat="1" ht="15.75" outlineLevel="4">
      <c r="B3165" s="549"/>
      <c r="C3165" s="548"/>
      <c r="D3165" s="548"/>
      <c r="E3165" s="547"/>
      <c r="F3165" s="546"/>
      <c r="G3165" s="545" t="str">
        <f>E3164</f>
        <v xml:space="preserve">G4050.50 </v>
      </c>
      <c r="H3165" s="544" t="s">
        <v>5022</v>
      </c>
      <c r="I3165" s="543"/>
      <c r="J3165" s="552"/>
      <c r="K3165" s="552"/>
      <c r="L3165" s="551"/>
      <c r="M3165" s="540">
        <f>J3165*L3165</f>
        <v>0</v>
      </c>
    </row>
    <row r="3166" spans="2:13" ht="15.75" outlineLevel="3">
      <c r="B3166" s="529"/>
      <c r="E3166" s="538" t="s">
        <v>5023</v>
      </c>
      <c r="F3166" s="537" t="s">
        <v>5024</v>
      </c>
      <c r="G3166" s="536"/>
      <c r="H3166" s="535" t="s">
        <v>85</v>
      </c>
      <c r="I3166" s="534" t="s">
        <v>85</v>
      </c>
      <c r="J3166" s="533"/>
      <c r="K3166" s="533"/>
      <c r="L3166" s="532" t="str">
        <f>IF(J3166&lt;&gt;0,SUMIF(G:G,E3166,M:M)/J3166,"")</f>
        <v/>
      </c>
      <c r="M3166" s="531">
        <f>IF(J3166="",SUMIF(G:G,E3166,M:M),J3166*L3166)</f>
        <v>0</v>
      </c>
    </row>
    <row r="3167" spans="2:13" ht="15.75" outlineLevel="4">
      <c r="B3167" s="529"/>
      <c r="E3167" s="528"/>
      <c r="F3167" s="527"/>
      <c r="G3167" s="526" t="str">
        <f>E3166</f>
        <v xml:space="preserve">G4050.90 </v>
      </c>
      <c r="H3167" s="530" t="s">
        <v>5025</v>
      </c>
      <c r="I3167" s="524" t="s">
        <v>5026</v>
      </c>
      <c r="J3167" s="571"/>
      <c r="K3167" s="571"/>
      <c r="L3167" s="570"/>
      <c r="M3167" s="521">
        <f>J3167*L3167</f>
        <v>0</v>
      </c>
    </row>
    <row r="3168" spans="2:13" ht="28.5" outlineLevel="4">
      <c r="B3168" s="529"/>
      <c r="E3168" s="528"/>
      <c r="F3168" s="527"/>
      <c r="G3168" s="526" t="str">
        <f>G3167</f>
        <v xml:space="preserve">G4050.90 </v>
      </c>
      <c r="H3168" s="530" t="s">
        <v>5027</v>
      </c>
      <c r="I3168" s="524" t="s">
        <v>2425</v>
      </c>
      <c r="J3168" s="571"/>
      <c r="K3168" s="571"/>
      <c r="L3168" s="570"/>
      <c r="M3168" s="521">
        <f>J3168*L3168</f>
        <v>0</v>
      </c>
    </row>
    <row r="3169" spans="2:13" s="553" customFormat="1" ht="19.5" customHeight="1" outlineLevel="1">
      <c r="B3169" s="569"/>
      <c r="C3169" s="568" t="s">
        <v>5028</v>
      </c>
      <c r="D3169" s="568" t="s">
        <v>5029</v>
      </c>
      <c r="E3169" s="568"/>
      <c r="F3169" s="568"/>
      <c r="G3169" s="567"/>
      <c r="H3169" s="566" t="s">
        <v>85</v>
      </c>
      <c r="I3169" s="565" t="s">
        <v>85</v>
      </c>
      <c r="J3169" s="564"/>
      <c r="K3169" s="564"/>
      <c r="L3169" s="563" t="str">
        <f>IF(J3169&lt;&gt;0,SUMIF(D:D,"G50*",M:M)/J3169,"")</f>
        <v/>
      </c>
      <c r="M3169" s="562">
        <f>IF(J3169="",SUMIF(D:D,"G50*",M:M),J3169*L3169)</f>
        <v>0</v>
      </c>
    </row>
    <row r="3170" spans="2:13" s="553" customFormat="1" ht="17.25" customHeight="1" outlineLevel="2">
      <c r="B3170" s="561"/>
      <c r="C3170" s="560"/>
      <c r="D3170" s="560" t="s">
        <v>5030</v>
      </c>
      <c r="E3170" s="560" t="s">
        <v>5031</v>
      </c>
      <c r="F3170" s="560"/>
      <c r="G3170" s="559"/>
      <c r="H3170" s="558" t="s">
        <v>85</v>
      </c>
      <c r="I3170" s="557" t="s">
        <v>5032</v>
      </c>
      <c r="J3170" s="556"/>
      <c r="K3170" s="556"/>
      <c r="L3170" s="555" t="str">
        <f>IF(J3170&lt;&gt;0,SUMIF(E:E,"G5010*",M:M)/J3170,"")</f>
        <v/>
      </c>
      <c r="M3170" s="554">
        <f>IF(J3170="",SUMIF(E:E,"G5010*",M:M),L3170*J3170)</f>
        <v>0</v>
      </c>
    </row>
    <row r="3171" spans="2:13" ht="15.75" outlineLevel="3">
      <c r="B3171" s="529"/>
      <c r="E3171" s="538" t="s">
        <v>5033</v>
      </c>
      <c r="F3171" s="537" t="s">
        <v>5034</v>
      </c>
      <c r="G3171" s="536"/>
      <c r="H3171" s="535" t="s">
        <v>85</v>
      </c>
      <c r="I3171" s="534" t="s">
        <v>85</v>
      </c>
      <c r="J3171" s="533"/>
      <c r="K3171" s="533"/>
      <c r="L3171" s="532" t="str">
        <f>IF(J3171&lt;&gt;0,SUMIF(G:G,E3171,M:M)/J3171,"")</f>
        <v/>
      </c>
      <c r="M3171" s="531">
        <f>IF(J3171="",SUMIF(G:G,E3171,M:M),J3171*L3171)</f>
        <v>0</v>
      </c>
    </row>
    <row r="3172" spans="2:13" s="539" customFormat="1" ht="15.75" outlineLevel="4">
      <c r="B3172" s="549"/>
      <c r="C3172" s="548"/>
      <c r="D3172" s="548"/>
      <c r="E3172" s="547"/>
      <c r="F3172" s="546"/>
      <c r="G3172" s="545" t="str">
        <f>E3171</f>
        <v xml:space="preserve">G5010.10 </v>
      </c>
      <c r="H3172" s="544" t="s">
        <v>5035</v>
      </c>
      <c r="I3172" s="543" t="s">
        <v>5036</v>
      </c>
      <c r="J3172" s="552"/>
      <c r="K3172" s="552"/>
      <c r="L3172" s="551"/>
      <c r="M3172" s="540">
        <f t="shared" ref="M3172:M3179" si="298">J3172*L3172</f>
        <v>0</v>
      </c>
    </row>
    <row r="3173" spans="2:13" s="539" customFormat="1" ht="15.75" outlineLevel="4">
      <c r="B3173" s="549"/>
      <c r="C3173" s="548"/>
      <c r="D3173" s="548"/>
      <c r="E3173" s="547"/>
      <c r="F3173" s="546"/>
      <c r="G3173" s="545" t="str">
        <f t="shared" ref="G3173:G3179" si="299">G3172</f>
        <v xml:space="preserve">G5010.10 </v>
      </c>
      <c r="H3173" s="544" t="s">
        <v>5037</v>
      </c>
      <c r="I3173" s="543" t="s">
        <v>5038</v>
      </c>
      <c r="J3173" s="552"/>
      <c r="K3173" s="552"/>
      <c r="L3173" s="551"/>
      <c r="M3173" s="540">
        <f t="shared" si="298"/>
        <v>0</v>
      </c>
    </row>
    <row r="3174" spans="2:13" s="539" customFormat="1" ht="15.75" outlineLevel="4">
      <c r="B3174" s="549"/>
      <c r="C3174" s="548"/>
      <c r="D3174" s="548"/>
      <c r="E3174" s="547"/>
      <c r="F3174" s="546"/>
      <c r="G3174" s="545" t="str">
        <f t="shared" si="299"/>
        <v xml:space="preserve">G5010.10 </v>
      </c>
      <c r="H3174" s="550" t="s">
        <v>5039</v>
      </c>
      <c r="I3174" s="543" t="s">
        <v>5040</v>
      </c>
      <c r="J3174" s="552"/>
      <c r="K3174" s="552"/>
      <c r="L3174" s="551"/>
      <c r="M3174" s="540">
        <f t="shared" si="298"/>
        <v>0</v>
      </c>
    </row>
    <row r="3175" spans="2:13" s="539" customFormat="1" ht="15.75" outlineLevel="4">
      <c r="B3175" s="549"/>
      <c r="C3175" s="548"/>
      <c r="D3175" s="548"/>
      <c r="E3175" s="547"/>
      <c r="F3175" s="546"/>
      <c r="G3175" s="545" t="str">
        <f t="shared" si="299"/>
        <v xml:space="preserve">G5010.10 </v>
      </c>
      <c r="H3175" s="550" t="s">
        <v>5041</v>
      </c>
      <c r="I3175" s="543" t="s">
        <v>5042</v>
      </c>
      <c r="J3175" s="552"/>
      <c r="K3175" s="552"/>
      <c r="L3175" s="551"/>
      <c r="M3175" s="540">
        <f t="shared" si="298"/>
        <v>0</v>
      </c>
    </row>
    <row r="3176" spans="2:13" s="539" customFormat="1" ht="15.75" outlineLevel="4">
      <c r="B3176" s="549"/>
      <c r="C3176" s="548"/>
      <c r="D3176" s="548"/>
      <c r="E3176" s="547"/>
      <c r="F3176" s="546"/>
      <c r="G3176" s="545" t="str">
        <f t="shared" si="299"/>
        <v xml:space="preserve">G5010.10 </v>
      </c>
      <c r="H3176" s="544" t="s">
        <v>5043</v>
      </c>
      <c r="I3176" s="543" t="s">
        <v>5044</v>
      </c>
      <c r="J3176" s="552"/>
      <c r="K3176" s="552"/>
      <c r="L3176" s="551"/>
      <c r="M3176" s="540">
        <f t="shared" si="298"/>
        <v>0</v>
      </c>
    </row>
    <row r="3177" spans="2:13" s="539" customFormat="1" ht="28.5" outlineLevel="4">
      <c r="B3177" s="549"/>
      <c r="C3177" s="548"/>
      <c r="D3177" s="548"/>
      <c r="E3177" s="547"/>
      <c r="F3177" s="546"/>
      <c r="G3177" s="545" t="str">
        <f t="shared" si="299"/>
        <v xml:space="preserve">G5010.10 </v>
      </c>
      <c r="H3177" s="544" t="s">
        <v>5045</v>
      </c>
      <c r="I3177" s="543" t="s">
        <v>5046</v>
      </c>
      <c r="J3177" s="552"/>
      <c r="K3177" s="552"/>
      <c r="L3177" s="551"/>
      <c r="M3177" s="540">
        <f t="shared" si="298"/>
        <v>0</v>
      </c>
    </row>
    <row r="3178" spans="2:13" s="539" customFormat="1" ht="28.5" outlineLevel="4">
      <c r="B3178" s="549"/>
      <c r="C3178" s="548"/>
      <c r="D3178" s="548"/>
      <c r="E3178" s="547"/>
      <c r="F3178" s="546"/>
      <c r="G3178" s="545" t="str">
        <f t="shared" si="299"/>
        <v xml:space="preserve">G5010.10 </v>
      </c>
      <c r="H3178" s="544" t="s">
        <v>5047</v>
      </c>
      <c r="I3178" s="543" t="s">
        <v>5048</v>
      </c>
      <c r="J3178" s="552"/>
      <c r="K3178" s="552"/>
      <c r="L3178" s="551"/>
      <c r="M3178" s="540">
        <f t="shared" si="298"/>
        <v>0</v>
      </c>
    </row>
    <row r="3179" spans="2:13" s="539" customFormat="1" ht="28.5" outlineLevel="4">
      <c r="B3179" s="549"/>
      <c r="C3179" s="548"/>
      <c r="D3179" s="548"/>
      <c r="E3179" s="547"/>
      <c r="F3179" s="546"/>
      <c r="G3179" s="545" t="str">
        <f t="shared" si="299"/>
        <v xml:space="preserve">G5010.10 </v>
      </c>
      <c r="H3179" s="544" t="s">
        <v>5049</v>
      </c>
      <c r="I3179" s="543" t="s">
        <v>5050</v>
      </c>
      <c r="J3179" s="552"/>
      <c r="K3179" s="552"/>
      <c r="L3179" s="551"/>
      <c r="M3179" s="540">
        <f t="shared" si="298"/>
        <v>0</v>
      </c>
    </row>
    <row r="3180" spans="2:13" ht="15.75" outlineLevel="3">
      <c r="B3180" s="529"/>
      <c r="E3180" s="538" t="s">
        <v>5051</v>
      </c>
      <c r="F3180" s="537" t="s">
        <v>5052</v>
      </c>
      <c r="G3180" s="536"/>
      <c r="H3180" s="535" t="s">
        <v>85</v>
      </c>
      <c r="I3180" s="534" t="s">
        <v>85</v>
      </c>
      <c r="J3180" s="533"/>
      <c r="K3180" s="533"/>
      <c r="L3180" s="532" t="str">
        <f>IF(J3180&lt;&gt;0,SUMIF(G:G,E3180,M:M)/J3180,"")</f>
        <v/>
      </c>
      <c r="M3180" s="531">
        <f>IF(J3180="",SUMIF(G:G,E3180,M:M),J3180*L3180)</f>
        <v>0</v>
      </c>
    </row>
    <row r="3181" spans="2:13" s="539" customFormat="1" ht="15.75" outlineLevel="4">
      <c r="B3181" s="549"/>
      <c r="C3181" s="548"/>
      <c r="D3181" s="548"/>
      <c r="E3181" s="547"/>
      <c r="F3181" s="546"/>
      <c r="G3181" s="545" t="str">
        <f>E3180</f>
        <v xml:space="preserve">G5010.30 </v>
      </c>
      <c r="H3181" s="544" t="s">
        <v>5053</v>
      </c>
      <c r="I3181" s="543" t="s">
        <v>5054</v>
      </c>
      <c r="J3181" s="552"/>
      <c r="K3181" s="552"/>
      <c r="L3181" s="551"/>
      <c r="M3181" s="540">
        <f t="shared" ref="M3181:M3187" si="300">J3181*L3181</f>
        <v>0</v>
      </c>
    </row>
    <row r="3182" spans="2:13" s="539" customFormat="1" ht="28.5" outlineLevel="4">
      <c r="B3182" s="549"/>
      <c r="C3182" s="548"/>
      <c r="D3182" s="548"/>
      <c r="E3182" s="547"/>
      <c r="F3182" s="546"/>
      <c r="G3182" s="545" t="str">
        <f t="shared" ref="G3182:G3187" si="301">G3181</f>
        <v xml:space="preserve">G5010.30 </v>
      </c>
      <c r="H3182" s="544" t="s">
        <v>5055</v>
      </c>
      <c r="I3182" s="543" t="s">
        <v>5056</v>
      </c>
      <c r="J3182" s="552"/>
      <c r="K3182" s="552"/>
      <c r="L3182" s="551"/>
      <c r="M3182" s="540">
        <f t="shared" si="300"/>
        <v>0</v>
      </c>
    </row>
    <row r="3183" spans="2:13" s="539" customFormat="1" ht="28.5" outlineLevel="4">
      <c r="B3183" s="549"/>
      <c r="C3183" s="548"/>
      <c r="D3183" s="548"/>
      <c r="E3183" s="547"/>
      <c r="F3183" s="546"/>
      <c r="G3183" s="545" t="str">
        <f t="shared" si="301"/>
        <v xml:space="preserve">G5010.30 </v>
      </c>
      <c r="H3183" s="544" t="s">
        <v>5057</v>
      </c>
      <c r="I3183" s="543" t="s">
        <v>5058</v>
      </c>
      <c r="J3183" s="552"/>
      <c r="K3183" s="552"/>
      <c r="L3183" s="551"/>
      <c r="M3183" s="540">
        <f t="shared" si="300"/>
        <v>0</v>
      </c>
    </row>
    <row r="3184" spans="2:13" s="539" customFormat="1" ht="28.5" outlineLevel="4">
      <c r="B3184" s="549"/>
      <c r="C3184" s="548"/>
      <c r="D3184" s="548"/>
      <c r="E3184" s="547"/>
      <c r="F3184" s="546"/>
      <c r="G3184" s="545" t="str">
        <f t="shared" si="301"/>
        <v xml:space="preserve">G5010.30 </v>
      </c>
      <c r="H3184" s="544" t="s">
        <v>5059</v>
      </c>
      <c r="I3184" s="543" t="s">
        <v>5060</v>
      </c>
      <c r="J3184" s="552"/>
      <c r="K3184" s="552"/>
      <c r="L3184" s="551"/>
      <c r="M3184" s="540">
        <f t="shared" si="300"/>
        <v>0</v>
      </c>
    </row>
    <row r="3185" spans="2:13" s="539" customFormat="1" ht="28.5" outlineLevel="4">
      <c r="B3185" s="549"/>
      <c r="C3185" s="548"/>
      <c r="D3185" s="548"/>
      <c r="E3185" s="547"/>
      <c r="F3185" s="546"/>
      <c r="G3185" s="545" t="str">
        <f t="shared" si="301"/>
        <v xml:space="preserve">G5010.30 </v>
      </c>
      <c r="H3185" s="544" t="s">
        <v>5061</v>
      </c>
      <c r="I3185" s="543" t="s">
        <v>5062</v>
      </c>
      <c r="J3185" s="552"/>
      <c r="K3185" s="552"/>
      <c r="L3185" s="551"/>
      <c r="M3185" s="540">
        <f t="shared" si="300"/>
        <v>0</v>
      </c>
    </row>
    <row r="3186" spans="2:13" s="539" customFormat="1" ht="15.75" outlineLevel="4">
      <c r="B3186" s="549"/>
      <c r="C3186" s="548"/>
      <c r="D3186" s="548"/>
      <c r="E3186" s="547"/>
      <c r="F3186" s="546"/>
      <c r="G3186" s="545" t="str">
        <f t="shared" si="301"/>
        <v xml:space="preserve">G5010.30 </v>
      </c>
      <c r="H3186" s="544" t="s">
        <v>5063</v>
      </c>
      <c r="I3186" s="543" t="s">
        <v>5064</v>
      </c>
      <c r="J3186" s="552"/>
      <c r="K3186" s="552"/>
      <c r="L3186" s="551"/>
      <c r="M3186" s="540">
        <f t="shared" si="300"/>
        <v>0</v>
      </c>
    </row>
    <row r="3187" spans="2:13" s="539" customFormat="1" ht="28.5" outlineLevel="4">
      <c r="B3187" s="549"/>
      <c r="C3187" s="548"/>
      <c r="D3187" s="548"/>
      <c r="E3187" s="547"/>
      <c r="F3187" s="546"/>
      <c r="G3187" s="545" t="str">
        <f t="shared" si="301"/>
        <v xml:space="preserve">G5010.30 </v>
      </c>
      <c r="H3187" s="544" t="s">
        <v>5065</v>
      </c>
      <c r="I3187" s="543" t="s">
        <v>5066</v>
      </c>
      <c r="J3187" s="552"/>
      <c r="K3187" s="552"/>
      <c r="L3187" s="551"/>
      <c r="M3187" s="540">
        <f t="shared" si="300"/>
        <v>0</v>
      </c>
    </row>
    <row r="3188" spans="2:13" ht="15.75" outlineLevel="3">
      <c r="B3188" s="529"/>
      <c r="E3188" s="538" t="s">
        <v>5067</v>
      </c>
      <c r="F3188" s="537" t="s">
        <v>5068</v>
      </c>
      <c r="G3188" s="536"/>
      <c r="H3188" s="535" t="s">
        <v>85</v>
      </c>
      <c r="I3188" s="534" t="s">
        <v>85</v>
      </c>
      <c r="J3188" s="533"/>
      <c r="K3188" s="533"/>
      <c r="L3188" s="532" t="str">
        <f>IF(J3188&lt;&gt;0,SUMIF(G:G,E3188,M:M)/J3188,"")</f>
        <v/>
      </c>
      <c r="M3188" s="531">
        <f>IF(J3188="",SUMIF(G:G,E3188,M:M),J3188*L3188)</f>
        <v>0</v>
      </c>
    </row>
    <row r="3189" spans="2:13" ht="15.75" outlineLevel="4">
      <c r="B3189" s="529"/>
      <c r="E3189" s="528"/>
      <c r="F3189" s="527"/>
      <c r="G3189" s="526" t="str">
        <f>E3188</f>
        <v xml:space="preserve">G5010.50 </v>
      </c>
      <c r="H3189" s="530" t="s">
        <v>5069</v>
      </c>
      <c r="I3189" s="524" t="s">
        <v>5070</v>
      </c>
      <c r="J3189" s="571"/>
      <c r="K3189" s="571"/>
      <c r="L3189" s="570"/>
      <c r="M3189" s="521">
        <f>J3189*L3189</f>
        <v>0</v>
      </c>
    </row>
    <row r="3190" spans="2:13" ht="15.75" outlineLevel="4">
      <c r="B3190" s="529"/>
      <c r="E3190" s="528"/>
      <c r="F3190" s="527"/>
      <c r="G3190" s="526" t="str">
        <f>G3189</f>
        <v xml:space="preserve">G5010.50 </v>
      </c>
      <c r="H3190" s="530" t="s">
        <v>5071</v>
      </c>
      <c r="I3190" s="524" t="s">
        <v>5072</v>
      </c>
      <c r="J3190" s="571"/>
      <c r="K3190" s="571"/>
      <c r="L3190" s="570"/>
      <c r="M3190" s="521">
        <f>J3190*L3190</f>
        <v>0</v>
      </c>
    </row>
    <row r="3191" spans="2:13" ht="15.75" outlineLevel="4">
      <c r="B3191" s="529"/>
      <c r="E3191" s="528"/>
      <c r="F3191" s="527"/>
      <c r="G3191" s="526" t="str">
        <f>G3190</f>
        <v xml:space="preserve">G5010.50 </v>
      </c>
      <c r="H3191" s="530" t="s">
        <v>5073</v>
      </c>
      <c r="I3191" s="524" t="s">
        <v>5074</v>
      </c>
      <c r="J3191" s="571"/>
      <c r="K3191" s="571"/>
      <c r="L3191" s="570"/>
      <c r="M3191" s="521">
        <f>J3191*L3191</f>
        <v>0</v>
      </c>
    </row>
    <row r="3192" spans="2:13" ht="15.75" outlineLevel="4">
      <c r="B3192" s="529"/>
      <c r="E3192" s="528"/>
      <c r="F3192" s="527"/>
      <c r="G3192" s="526" t="str">
        <f>G3191</f>
        <v xml:space="preserve">G5010.50 </v>
      </c>
      <c r="H3192" s="530" t="s">
        <v>5075</v>
      </c>
      <c r="I3192" s="524" t="s">
        <v>5076</v>
      </c>
      <c r="J3192" s="571"/>
      <c r="K3192" s="571"/>
      <c r="L3192" s="570"/>
      <c r="M3192" s="521">
        <f>J3192*L3192</f>
        <v>0</v>
      </c>
    </row>
    <row r="3193" spans="2:13" ht="15.75" outlineLevel="4">
      <c r="B3193" s="529"/>
      <c r="E3193" s="528"/>
      <c r="F3193" s="527"/>
      <c r="G3193" s="526" t="str">
        <f>G3192</f>
        <v xml:space="preserve">G5010.50 </v>
      </c>
      <c r="H3193" s="530" t="s">
        <v>5077</v>
      </c>
      <c r="I3193" s="524" t="s">
        <v>5078</v>
      </c>
      <c r="J3193" s="571"/>
      <c r="K3193" s="571"/>
      <c r="L3193" s="570"/>
      <c r="M3193" s="521">
        <f>J3193*L3193</f>
        <v>0</v>
      </c>
    </row>
    <row r="3194" spans="2:13" s="553" customFormat="1" ht="19.5" customHeight="1" outlineLevel="1">
      <c r="B3194" s="569"/>
      <c r="C3194" s="568" t="s">
        <v>5079</v>
      </c>
      <c r="D3194" s="568" t="s">
        <v>5080</v>
      </c>
      <c r="E3194" s="568"/>
      <c r="F3194" s="568"/>
      <c r="G3194" s="567"/>
      <c r="H3194" s="566" t="s">
        <v>85</v>
      </c>
      <c r="I3194" s="565" t="s">
        <v>85</v>
      </c>
      <c r="J3194" s="564"/>
      <c r="K3194" s="564"/>
      <c r="L3194" s="563" t="str">
        <f>IF(J3194&lt;&gt;0,SUMIF(D:D,"G90*",M:M)/J3194,"")</f>
        <v/>
      </c>
      <c r="M3194" s="562">
        <f>IF(J3194="",SUMIF(D:D,"G90*",M:M),J3194*L3194)</f>
        <v>0</v>
      </c>
    </row>
    <row r="3195" spans="2:13" s="553" customFormat="1" ht="17.25" customHeight="1" outlineLevel="2">
      <c r="B3195" s="561"/>
      <c r="C3195" s="560"/>
      <c r="D3195" s="560" t="s">
        <v>5081</v>
      </c>
      <c r="E3195" s="560" t="s">
        <v>5082</v>
      </c>
      <c r="F3195" s="560"/>
      <c r="G3195" s="559"/>
      <c r="H3195" s="558" t="s">
        <v>85</v>
      </c>
      <c r="I3195" s="557" t="s">
        <v>5083</v>
      </c>
      <c r="J3195" s="556"/>
      <c r="K3195" s="556"/>
      <c r="L3195" s="555" t="str">
        <f>IF(J3195&lt;&gt;0,SUMIF(E:E,"G9010*",M:M)/J3195,"")</f>
        <v/>
      </c>
      <c r="M3195" s="554">
        <f>IF(J3195="",SUMIF(E:E,"G9010*",M:M),L3195*J3195)</f>
        <v>0</v>
      </c>
    </row>
    <row r="3196" spans="2:13" ht="15.75" outlineLevel="3">
      <c r="B3196" s="529"/>
      <c r="E3196" s="538" t="s">
        <v>5084</v>
      </c>
      <c r="F3196" s="537" t="s">
        <v>5085</v>
      </c>
      <c r="G3196" s="536"/>
      <c r="H3196" s="535" t="s">
        <v>85</v>
      </c>
      <c r="I3196" s="534" t="s">
        <v>85</v>
      </c>
      <c r="J3196" s="533"/>
      <c r="K3196" s="533"/>
      <c r="L3196" s="532" t="str">
        <f>IF(J3196&lt;&gt;0,SUMIF(G:G,E3196,M:M)/J3196,"")</f>
        <v/>
      </c>
      <c r="M3196" s="531">
        <f>IF(J3196="",SUMIF(G:G,E3196,M:M),J3196*L3196)</f>
        <v>0</v>
      </c>
    </row>
    <row r="3197" spans="2:13" s="539" customFormat="1" ht="15.75" outlineLevel="4">
      <c r="B3197" s="549"/>
      <c r="C3197" s="548"/>
      <c r="D3197" s="548"/>
      <c r="E3197" s="547"/>
      <c r="F3197" s="546"/>
      <c r="G3197" s="545" t="str">
        <f>E3196</f>
        <v xml:space="preserve">G9010.10 </v>
      </c>
      <c r="H3197" s="544" t="s">
        <v>5086</v>
      </c>
      <c r="I3197" s="543" t="s">
        <v>5087</v>
      </c>
      <c r="J3197" s="552"/>
      <c r="K3197" s="552"/>
      <c r="L3197" s="551"/>
      <c r="M3197" s="540">
        <f t="shared" ref="M3197:M3210" si="302">J3197*L3197</f>
        <v>0</v>
      </c>
    </row>
    <row r="3198" spans="2:13" s="539" customFormat="1" ht="28.5" outlineLevel="4">
      <c r="B3198" s="549"/>
      <c r="C3198" s="548"/>
      <c r="D3198" s="548"/>
      <c r="E3198" s="547"/>
      <c r="F3198" s="546"/>
      <c r="G3198" s="545" t="str">
        <f t="shared" ref="G3198:G3210" si="303">G3197</f>
        <v xml:space="preserve">G9010.10 </v>
      </c>
      <c r="H3198" s="550" t="s">
        <v>5088</v>
      </c>
      <c r="I3198" s="543" t="s">
        <v>5089</v>
      </c>
      <c r="J3198" s="552"/>
      <c r="K3198" s="552"/>
      <c r="L3198" s="551"/>
      <c r="M3198" s="540">
        <f t="shared" si="302"/>
        <v>0</v>
      </c>
    </row>
    <row r="3199" spans="2:13" s="539" customFormat="1" ht="15.75" outlineLevel="4">
      <c r="B3199" s="549"/>
      <c r="C3199" s="548"/>
      <c r="D3199" s="548"/>
      <c r="E3199" s="547"/>
      <c r="F3199" s="546"/>
      <c r="G3199" s="545" t="str">
        <f t="shared" si="303"/>
        <v xml:space="preserve">G9010.10 </v>
      </c>
      <c r="H3199" s="550" t="s">
        <v>5090</v>
      </c>
      <c r="I3199" s="543" t="s">
        <v>5091</v>
      </c>
      <c r="J3199" s="552"/>
      <c r="K3199" s="552"/>
      <c r="L3199" s="551"/>
      <c r="M3199" s="540">
        <f t="shared" si="302"/>
        <v>0</v>
      </c>
    </row>
    <row r="3200" spans="2:13" s="539" customFormat="1" ht="15.75" outlineLevel="4">
      <c r="B3200" s="549"/>
      <c r="C3200" s="548"/>
      <c r="D3200" s="548"/>
      <c r="E3200" s="547"/>
      <c r="F3200" s="546"/>
      <c r="G3200" s="545" t="str">
        <f t="shared" si="303"/>
        <v xml:space="preserve">G9010.10 </v>
      </c>
      <c r="H3200" s="544" t="s">
        <v>5092</v>
      </c>
      <c r="I3200" s="543" t="s">
        <v>5093</v>
      </c>
      <c r="J3200" s="552"/>
      <c r="K3200" s="552"/>
      <c r="L3200" s="551"/>
      <c r="M3200" s="540">
        <f t="shared" si="302"/>
        <v>0</v>
      </c>
    </row>
    <row r="3201" spans="2:13" s="539" customFormat="1" ht="15.75" outlineLevel="4">
      <c r="B3201" s="549"/>
      <c r="C3201" s="548"/>
      <c r="D3201" s="548"/>
      <c r="E3201" s="547"/>
      <c r="F3201" s="546"/>
      <c r="G3201" s="545" t="str">
        <f t="shared" si="303"/>
        <v xml:space="preserve">G9010.10 </v>
      </c>
      <c r="H3201" s="550" t="s">
        <v>5094</v>
      </c>
      <c r="I3201" s="543" t="s">
        <v>5095</v>
      </c>
      <c r="J3201" s="552"/>
      <c r="K3201" s="552"/>
      <c r="L3201" s="551"/>
      <c r="M3201" s="540">
        <f t="shared" si="302"/>
        <v>0</v>
      </c>
    </row>
    <row r="3202" spans="2:13" s="539" customFormat="1" ht="15.75" outlineLevel="4">
      <c r="B3202" s="549"/>
      <c r="C3202" s="548"/>
      <c r="D3202" s="548"/>
      <c r="E3202" s="547"/>
      <c r="F3202" s="546"/>
      <c r="G3202" s="545" t="str">
        <f t="shared" si="303"/>
        <v xml:space="preserve">G9010.10 </v>
      </c>
      <c r="H3202" s="550" t="s">
        <v>5096</v>
      </c>
      <c r="I3202" s="543" t="s">
        <v>5097</v>
      </c>
      <c r="J3202" s="552"/>
      <c r="K3202" s="552"/>
      <c r="L3202" s="551"/>
      <c r="M3202" s="540">
        <f t="shared" si="302"/>
        <v>0</v>
      </c>
    </row>
    <row r="3203" spans="2:13" s="539" customFormat="1" ht="15.75" outlineLevel="4">
      <c r="B3203" s="549"/>
      <c r="C3203" s="548"/>
      <c r="D3203" s="548"/>
      <c r="E3203" s="547"/>
      <c r="F3203" s="546"/>
      <c r="G3203" s="545" t="str">
        <f t="shared" si="303"/>
        <v xml:space="preserve">G9010.10 </v>
      </c>
      <c r="H3203" s="544" t="s">
        <v>5098</v>
      </c>
      <c r="I3203" s="543" t="s">
        <v>5099</v>
      </c>
      <c r="J3203" s="552"/>
      <c r="K3203" s="552"/>
      <c r="L3203" s="551"/>
      <c r="M3203" s="540">
        <f t="shared" si="302"/>
        <v>0</v>
      </c>
    </row>
    <row r="3204" spans="2:13" s="539" customFormat="1" ht="28.5" outlineLevel="4">
      <c r="B3204" s="549"/>
      <c r="C3204" s="548"/>
      <c r="D3204" s="548"/>
      <c r="E3204" s="547"/>
      <c r="F3204" s="546"/>
      <c r="G3204" s="545" t="str">
        <f t="shared" si="303"/>
        <v xml:space="preserve">G9010.10 </v>
      </c>
      <c r="H3204" s="550" t="s">
        <v>5100</v>
      </c>
      <c r="I3204" s="543" t="s">
        <v>5101</v>
      </c>
      <c r="J3204" s="552"/>
      <c r="K3204" s="552"/>
      <c r="L3204" s="551"/>
      <c r="M3204" s="540">
        <f t="shared" si="302"/>
        <v>0</v>
      </c>
    </row>
    <row r="3205" spans="2:13" s="539" customFormat="1" ht="15.75" outlineLevel="4">
      <c r="B3205" s="549"/>
      <c r="C3205" s="548"/>
      <c r="D3205" s="548"/>
      <c r="E3205" s="547"/>
      <c r="F3205" s="546"/>
      <c r="G3205" s="545" t="str">
        <f t="shared" si="303"/>
        <v xml:space="preserve">G9010.10 </v>
      </c>
      <c r="H3205" s="550" t="s">
        <v>5102</v>
      </c>
      <c r="I3205" s="543" t="s">
        <v>5103</v>
      </c>
      <c r="J3205" s="552"/>
      <c r="K3205" s="552"/>
      <c r="L3205" s="551"/>
      <c r="M3205" s="540">
        <f t="shared" si="302"/>
        <v>0</v>
      </c>
    </row>
    <row r="3206" spans="2:13" s="539" customFormat="1" ht="15.75" outlineLevel="4">
      <c r="B3206" s="549"/>
      <c r="C3206" s="548"/>
      <c r="D3206" s="548"/>
      <c r="E3206" s="547"/>
      <c r="F3206" s="546"/>
      <c r="G3206" s="545" t="str">
        <f t="shared" si="303"/>
        <v xml:space="preserve">G9010.10 </v>
      </c>
      <c r="H3206" s="550" t="s">
        <v>5104</v>
      </c>
      <c r="I3206" s="543" t="s">
        <v>5105</v>
      </c>
      <c r="J3206" s="552"/>
      <c r="K3206" s="552"/>
      <c r="L3206" s="551"/>
      <c r="M3206" s="540">
        <f t="shared" si="302"/>
        <v>0</v>
      </c>
    </row>
    <row r="3207" spans="2:13" s="539" customFormat="1" ht="15.75" outlineLevel="4">
      <c r="B3207" s="549"/>
      <c r="C3207" s="548"/>
      <c r="D3207" s="548"/>
      <c r="E3207" s="547"/>
      <c r="F3207" s="546"/>
      <c r="G3207" s="545" t="str">
        <f t="shared" si="303"/>
        <v xml:space="preserve">G9010.10 </v>
      </c>
      <c r="H3207" s="544" t="s">
        <v>5106</v>
      </c>
      <c r="I3207" s="543" t="s">
        <v>5107</v>
      </c>
      <c r="J3207" s="552"/>
      <c r="K3207" s="552"/>
      <c r="L3207" s="551"/>
      <c r="M3207" s="540">
        <f t="shared" si="302"/>
        <v>0</v>
      </c>
    </row>
    <row r="3208" spans="2:13" s="539" customFormat="1" ht="28.5" outlineLevel="4">
      <c r="B3208" s="549"/>
      <c r="C3208" s="548"/>
      <c r="D3208" s="548"/>
      <c r="E3208" s="547"/>
      <c r="F3208" s="546"/>
      <c r="G3208" s="545" t="str">
        <f t="shared" si="303"/>
        <v xml:space="preserve">G9010.10 </v>
      </c>
      <c r="H3208" s="550" t="s">
        <v>5108</v>
      </c>
      <c r="I3208" s="543" t="s">
        <v>5109</v>
      </c>
      <c r="J3208" s="552"/>
      <c r="K3208" s="552"/>
      <c r="L3208" s="551"/>
      <c r="M3208" s="540">
        <f t="shared" si="302"/>
        <v>0</v>
      </c>
    </row>
    <row r="3209" spans="2:13" s="539" customFormat="1" ht="15.75" outlineLevel="4">
      <c r="B3209" s="549"/>
      <c r="C3209" s="548"/>
      <c r="D3209" s="548"/>
      <c r="E3209" s="547"/>
      <c r="F3209" s="546"/>
      <c r="G3209" s="545" t="str">
        <f t="shared" si="303"/>
        <v xml:space="preserve">G9010.10 </v>
      </c>
      <c r="H3209" s="550" t="s">
        <v>5110</v>
      </c>
      <c r="I3209" s="543" t="s">
        <v>5111</v>
      </c>
      <c r="J3209" s="552"/>
      <c r="K3209" s="552"/>
      <c r="L3209" s="551"/>
      <c r="M3209" s="540">
        <f t="shared" si="302"/>
        <v>0</v>
      </c>
    </row>
    <row r="3210" spans="2:13" s="539" customFormat="1" ht="15.75" outlineLevel="4">
      <c r="B3210" s="549"/>
      <c r="C3210" s="548"/>
      <c r="D3210" s="548"/>
      <c r="E3210" s="547"/>
      <c r="F3210" s="546"/>
      <c r="G3210" s="545" t="str">
        <f t="shared" si="303"/>
        <v xml:space="preserve">G9010.10 </v>
      </c>
      <c r="H3210" s="544" t="s">
        <v>5112</v>
      </c>
      <c r="I3210" s="543" t="s">
        <v>5113</v>
      </c>
      <c r="J3210" s="552"/>
      <c r="K3210" s="552"/>
      <c r="L3210" s="551"/>
      <c r="M3210" s="540">
        <f t="shared" si="302"/>
        <v>0</v>
      </c>
    </row>
    <row r="3211" spans="2:13" ht="15.75" outlineLevel="3">
      <c r="B3211" s="529"/>
      <c r="E3211" s="538" t="s">
        <v>5114</v>
      </c>
      <c r="F3211" s="537" t="s">
        <v>5115</v>
      </c>
      <c r="G3211" s="536"/>
      <c r="H3211" s="535" t="s">
        <v>85</v>
      </c>
      <c r="I3211" s="534" t="s">
        <v>85</v>
      </c>
      <c r="J3211" s="533"/>
      <c r="K3211" s="533"/>
      <c r="L3211" s="532" t="str">
        <f>IF(J3211&lt;&gt;0,SUMIF(G:G,E3211,M:M)/J3211,"")</f>
        <v/>
      </c>
      <c r="M3211" s="531">
        <f>IF(J3211="",SUMIF(G:G,E3211,M:M),J3211*L3211)</f>
        <v>0</v>
      </c>
    </row>
    <row r="3212" spans="2:13" s="539" customFormat="1" ht="15.75" outlineLevel="4">
      <c r="B3212" s="549"/>
      <c r="C3212" s="548"/>
      <c r="D3212" s="548"/>
      <c r="E3212" s="547"/>
      <c r="F3212" s="546"/>
      <c r="G3212" s="545" t="str">
        <f>E3211</f>
        <v xml:space="preserve">G9010.20 </v>
      </c>
      <c r="H3212" s="544" t="s">
        <v>5116</v>
      </c>
      <c r="I3212" s="543" t="s">
        <v>5087</v>
      </c>
      <c r="J3212" s="552"/>
      <c r="K3212" s="552"/>
      <c r="L3212" s="551"/>
      <c r="M3212" s="540">
        <f t="shared" ref="M3212:M3225" si="304">J3212*L3212</f>
        <v>0</v>
      </c>
    </row>
    <row r="3213" spans="2:13" s="539" customFormat="1" ht="28.5" outlineLevel="4">
      <c r="B3213" s="549"/>
      <c r="C3213" s="548"/>
      <c r="D3213" s="548"/>
      <c r="E3213" s="547"/>
      <c r="F3213" s="546"/>
      <c r="G3213" s="545" t="str">
        <f t="shared" ref="G3213:G3225" si="305">G3212</f>
        <v xml:space="preserve">G9010.20 </v>
      </c>
      <c r="H3213" s="550" t="s">
        <v>5088</v>
      </c>
      <c r="I3213" s="543" t="s">
        <v>5089</v>
      </c>
      <c r="J3213" s="552"/>
      <c r="K3213" s="552"/>
      <c r="L3213" s="551"/>
      <c r="M3213" s="540">
        <f t="shared" si="304"/>
        <v>0</v>
      </c>
    </row>
    <row r="3214" spans="2:13" s="539" customFormat="1" ht="15.75" outlineLevel="4">
      <c r="B3214" s="549"/>
      <c r="C3214" s="548"/>
      <c r="D3214" s="548"/>
      <c r="E3214" s="547"/>
      <c r="F3214" s="546"/>
      <c r="G3214" s="545" t="str">
        <f t="shared" si="305"/>
        <v xml:space="preserve">G9010.20 </v>
      </c>
      <c r="H3214" s="544" t="s">
        <v>5090</v>
      </c>
      <c r="I3214" s="543" t="s">
        <v>5091</v>
      </c>
      <c r="J3214" s="552"/>
      <c r="K3214" s="552"/>
      <c r="L3214" s="551"/>
      <c r="M3214" s="540">
        <f t="shared" si="304"/>
        <v>0</v>
      </c>
    </row>
    <row r="3215" spans="2:13" s="539" customFormat="1" ht="15.75" outlineLevel="4">
      <c r="B3215" s="549"/>
      <c r="C3215" s="548"/>
      <c r="D3215" s="548"/>
      <c r="E3215" s="547"/>
      <c r="F3215" s="546"/>
      <c r="G3215" s="545" t="str">
        <f t="shared" si="305"/>
        <v xml:space="preserve">G9010.20 </v>
      </c>
      <c r="H3215" s="544" t="s">
        <v>5117</v>
      </c>
      <c r="I3215" s="543" t="s">
        <v>5093</v>
      </c>
      <c r="J3215" s="552"/>
      <c r="K3215" s="552"/>
      <c r="L3215" s="551"/>
      <c r="M3215" s="540">
        <f t="shared" si="304"/>
        <v>0</v>
      </c>
    </row>
    <row r="3216" spans="2:13" s="539" customFormat="1" ht="15.75" outlineLevel="4">
      <c r="B3216" s="549"/>
      <c r="C3216" s="548"/>
      <c r="D3216" s="548"/>
      <c r="E3216" s="547"/>
      <c r="F3216" s="546"/>
      <c r="G3216" s="545" t="str">
        <f t="shared" si="305"/>
        <v xml:space="preserve">G9010.20 </v>
      </c>
      <c r="H3216" s="550" t="s">
        <v>5094</v>
      </c>
      <c r="I3216" s="543" t="s">
        <v>5095</v>
      </c>
      <c r="J3216" s="552"/>
      <c r="K3216" s="552"/>
      <c r="L3216" s="551"/>
      <c r="M3216" s="540">
        <f t="shared" si="304"/>
        <v>0</v>
      </c>
    </row>
    <row r="3217" spans="2:13" s="539" customFormat="1" ht="15.75" outlineLevel="4">
      <c r="B3217" s="549"/>
      <c r="C3217" s="548"/>
      <c r="D3217" s="548"/>
      <c r="E3217" s="547"/>
      <c r="F3217" s="546"/>
      <c r="G3217" s="545" t="str">
        <f t="shared" si="305"/>
        <v xml:space="preserve">G9010.20 </v>
      </c>
      <c r="H3217" s="550" t="s">
        <v>5096</v>
      </c>
      <c r="I3217" s="543" t="s">
        <v>5097</v>
      </c>
      <c r="J3217" s="552"/>
      <c r="K3217" s="552"/>
      <c r="L3217" s="551"/>
      <c r="M3217" s="540">
        <f t="shared" si="304"/>
        <v>0</v>
      </c>
    </row>
    <row r="3218" spans="2:13" s="539" customFormat="1" ht="15.75" outlineLevel="4">
      <c r="B3218" s="549"/>
      <c r="C3218" s="548"/>
      <c r="D3218" s="548"/>
      <c r="E3218" s="547"/>
      <c r="F3218" s="546"/>
      <c r="G3218" s="545" t="str">
        <f t="shared" si="305"/>
        <v xml:space="preserve">G9010.20 </v>
      </c>
      <c r="H3218" s="544" t="s">
        <v>5118</v>
      </c>
      <c r="I3218" s="543" t="s">
        <v>5099</v>
      </c>
      <c r="J3218" s="552"/>
      <c r="K3218" s="552"/>
      <c r="L3218" s="551"/>
      <c r="M3218" s="540">
        <f t="shared" si="304"/>
        <v>0</v>
      </c>
    </row>
    <row r="3219" spans="2:13" s="539" customFormat="1" ht="28.5" outlineLevel="4">
      <c r="B3219" s="549"/>
      <c r="C3219" s="548"/>
      <c r="D3219" s="548"/>
      <c r="E3219" s="547"/>
      <c r="F3219" s="546"/>
      <c r="G3219" s="545" t="str">
        <f t="shared" si="305"/>
        <v xml:space="preserve">G9010.20 </v>
      </c>
      <c r="H3219" s="550" t="s">
        <v>5100</v>
      </c>
      <c r="I3219" s="543" t="s">
        <v>5101</v>
      </c>
      <c r="J3219" s="552"/>
      <c r="K3219" s="552"/>
      <c r="L3219" s="551"/>
      <c r="M3219" s="540">
        <f t="shared" si="304"/>
        <v>0</v>
      </c>
    </row>
    <row r="3220" spans="2:13" s="539" customFormat="1" ht="15.75" outlineLevel="4">
      <c r="B3220" s="549"/>
      <c r="C3220" s="548"/>
      <c r="D3220" s="548"/>
      <c r="E3220" s="547"/>
      <c r="F3220" s="546"/>
      <c r="G3220" s="545" t="str">
        <f t="shared" si="305"/>
        <v xml:space="preserve">G9010.20 </v>
      </c>
      <c r="H3220" s="550" t="s">
        <v>5102</v>
      </c>
      <c r="I3220" s="543" t="s">
        <v>5103</v>
      </c>
      <c r="J3220" s="552"/>
      <c r="K3220" s="552"/>
      <c r="L3220" s="551"/>
      <c r="M3220" s="540">
        <f t="shared" si="304"/>
        <v>0</v>
      </c>
    </row>
    <row r="3221" spans="2:13" s="539" customFormat="1" ht="15.75" outlineLevel="4">
      <c r="B3221" s="549"/>
      <c r="C3221" s="548"/>
      <c r="D3221" s="548"/>
      <c r="E3221" s="547"/>
      <c r="F3221" s="546"/>
      <c r="G3221" s="545" t="str">
        <f t="shared" si="305"/>
        <v xml:space="preserve">G9010.20 </v>
      </c>
      <c r="H3221" s="550" t="s">
        <v>5104</v>
      </c>
      <c r="I3221" s="543" t="s">
        <v>5105</v>
      </c>
      <c r="J3221" s="552"/>
      <c r="K3221" s="552"/>
      <c r="L3221" s="551"/>
      <c r="M3221" s="540">
        <f t="shared" si="304"/>
        <v>0</v>
      </c>
    </row>
    <row r="3222" spans="2:13" s="539" customFormat="1" ht="15.75" outlineLevel="4">
      <c r="B3222" s="549"/>
      <c r="C3222" s="548"/>
      <c r="D3222" s="548"/>
      <c r="E3222" s="547"/>
      <c r="F3222" s="546"/>
      <c r="G3222" s="545" t="str">
        <f t="shared" si="305"/>
        <v xml:space="preserve">G9010.20 </v>
      </c>
      <c r="H3222" s="544" t="s">
        <v>5106</v>
      </c>
      <c r="I3222" s="543" t="s">
        <v>5107</v>
      </c>
      <c r="J3222" s="552"/>
      <c r="K3222" s="552"/>
      <c r="L3222" s="551"/>
      <c r="M3222" s="540">
        <f t="shared" si="304"/>
        <v>0</v>
      </c>
    </row>
    <row r="3223" spans="2:13" s="539" customFormat="1" ht="28.5" outlineLevel="4">
      <c r="B3223" s="549"/>
      <c r="C3223" s="548"/>
      <c r="D3223" s="548"/>
      <c r="E3223" s="547"/>
      <c r="F3223" s="546"/>
      <c r="G3223" s="545" t="str">
        <f t="shared" si="305"/>
        <v xml:space="preserve">G9010.20 </v>
      </c>
      <c r="H3223" s="550" t="s">
        <v>5108</v>
      </c>
      <c r="I3223" s="543" t="s">
        <v>5109</v>
      </c>
      <c r="J3223" s="552"/>
      <c r="K3223" s="552"/>
      <c r="L3223" s="551"/>
      <c r="M3223" s="540">
        <f t="shared" si="304"/>
        <v>0</v>
      </c>
    </row>
    <row r="3224" spans="2:13" s="539" customFormat="1" ht="15.75" outlineLevel="4">
      <c r="B3224" s="549"/>
      <c r="C3224" s="548"/>
      <c r="D3224" s="548"/>
      <c r="E3224" s="547"/>
      <c r="F3224" s="546"/>
      <c r="G3224" s="545" t="str">
        <f t="shared" si="305"/>
        <v xml:space="preserve">G9010.20 </v>
      </c>
      <c r="H3224" s="550" t="s">
        <v>5110</v>
      </c>
      <c r="I3224" s="543" t="s">
        <v>5111</v>
      </c>
      <c r="J3224" s="552"/>
      <c r="K3224" s="552"/>
      <c r="L3224" s="551"/>
      <c r="M3224" s="540">
        <f t="shared" si="304"/>
        <v>0</v>
      </c>
    </row>
    <row r="3225" spans="2:13" s="539" customFormat="1" ht="15.75" outlineLevel="4">
      <c r="B3225" s="549"/>
      <c r="C3225" s="548"/>
      <c r="D3225" s="548"/>
      <c r="E3225" s="547"/>
      <c r="F3225" s="546"/>
      <c r="G3225" s="545" t="str">
        <f t="shared" si="305"/>
        <v xml:space="preserve">G9010.20 </v>
      </c>
      <c r="H3225" s="544" t="s">
        <v>5119</v>
      </c>
      <c r="I3225" s="543" t="s">
        <v>5113</v>
      </c>
      <c r="J3225" s="552"/>
      <c r="K3225" s="552"/>
      <c r="L3225" s="551"/>
      <c r="M3225" s="540">
        <f t="shared" si="304"/>
        <v>0</v>
      </c>
    </row>
    <row r="3226" spans="2:13" ht="15.75" outlineLevel="3">
      <c r="B3226" s="529"/>
      <c r="E3226" s="538" t="s">
        <v>5120</v>
      </c>
      <c r="F3226" s="537" t="s">
        <v>5121</v>
      </c>
      <c r="G3226" s="536"/>
      <c r="H3226" s="535" t="s">
        <v>85</v>
      </c>
      <c r="I3226" s="534" t="s">
        <v>85</v>
      </c>
      <c r="J3226" s="533"/>
      <c r="K3226" s="533"/>
      <c r="L3226" s="532" t="str">
        <f>IF(J3226&lt;&gt;0,SUMIF(G:G,E3226,M:M)/J3226,"")</f>
        <v/>
      </c>
      <c r="M3226" s="531">
        <f>IF(J3226="",SUMIF(G:G,E3226,M:M),J3226*L3226)</f>
        <v>0</v>
      </c>
    </row>
    <row r="3227" spans="2:13" s="539" customFormat="1" ht="15.75" outlineLevel="4">
      <c r="B3227" s="549"/>
      <c r="C3227" s="548"/>
      <c r="D3227" s="548"/>
      <c r="E3227" s="547"/>
      <c r="F3227" s="546"/>
      <c r="G3227" s="545" t="str">
        <f>E3226</f>
        <v xml:space="preserve">G9010.40 </v>
      </c>
      <c r="H3227" s="544" t="s">
        <v>5122</v>
      </c>
      <c r="I3227" s="543" t="s">
        <v>5087</v>
      </c>
      <c r="J3227" s="542"/>
      <c r="K3227" s="542"/>
      <c r="L3227" s="541"/>
      <c r="M3227" s="540">
        <f t="shared" ref="M3227:M3240" si="306">J3227*L3227</f>
        <v>0</v>
      </c>
    </row>
    <row r="3228" spans="2:13" s="539" customFormat="1" ht="28.5" outlineLevel="4">
      <c r="B3228" s="549"/>
      <c r="C3228" s="548"/>
      <c r="D3228" s="548"/>
      <c r="E3228" s="547"/>
      <c r="F3228" s="546"/>
      <c r="G3228" s="545" t="str">
        <f t="shared" ref="G3228:G3240" si="307">G3227</f>
        <v xml:space="preserve">G9010.40 </v>
      </c>
      <c r="H3228" s="550" t="s">
        <v>5088</v>
      </c>
      <c r="I3228" s="543" t="s">
        <v>5089</v>
      </c>
      <c r="J3228" s="542"/>
      <c r="K3228" s="542"/>
      <c r="L3228" s="541"/>
      <c r="M3228" s="540">
        <f t="shared" si="306"/>
        <v>0</v>
      </c>
    </row>
    <row r="3229" spans="2:13" s="539" customFormat="1" ht="15.75" outlineLevel="4">
      <c r="B3229" s="549"/>
      <c r="C3229" s="548"/>
      <c r="D3229" s="548"/>
      <c r="E3229" s="547"/>
      <c r="F3229" s="546"/>
      <c r="G3229" s="545" t="str">
        <f t="shared" si="307"/>
        <v xml:space="preserve">G9010.40 </v>
      </c>
      <c r="H3229" s="550" t="s">
        <v>5090</v>
      </c>
      <c r="I3229" s="543" t="s">
        <v>5091</v>
      </c>
      <c r="J3229" s="542"/>
      <c r="K3229" s="542"/>
      <c r="L3229" s="541"/>
      <c r="M3229" s="540">
        <f t="shared" si="306"/>
        <v>0</v>
      </c>
    </row>
    <row r="3230" spans="2:13" s="539" customFormat="1" ht="15.75" outlineLevel="4">
      <c r="B3230" s="549"/>
      <c r="C3230" s="548"/>
      <c r="D3230" s="548"/>
      <c r="E3230" s="547"/>
      <c r="F3230" s="546"/>
      <c r="G3230" s="545" t="str">
        <f t="shared" si="307"/>
        <v xml:space="preserve">G9010.40 </v>
      </c>
      <c r="H3230" s="544" t="s">
        <v>5123</v>
      </c>
      <c r="I3230" s="543" t="s">
        <v>5093</v>
      </c>
      <c r="J3230" s="542"/>
      <c r="K3230" s="542"/>
      <c r="L3230" s="541"/>
      <c r="M3230" s="540">
        <f t="shared" si="306"/>
        <v>0</v>
      </c>
    </row>
    <row r="3231" spans="2:13" s="539" customFormat="1" ht="15.75" outlineLevel="4">
      <c r="B3231" s="549"/>
      <c r="C3231" s="548"/>
      <c r="D3231" s="548"/>
      <c r="E3231" s="547"/>
      <c r="F3231" s="546"/>
      <c r="G3231" s="545" t="str">
        <f t="shared" si="307"/>
        <v xml:space="preserve">G9010.40 </v>
      </c>
      <c r="H3231" s="550" t="s">
        <v>5094</v>
      </c>
      <c r="I3231" s="543" t="s">
        <v>5095</v>
      </c>
      <c r="J3231" s="542"/>
      <c r="K3231" s="542"/>
      <c r="L3231" s="541"/>
      <c r="M3231" s="540">
        <f t="shared" si="306"/>
        <v>0</v>
      </c>
    </row>
    <row r="3232" spans="2:13" s="539" customFormat="1" ht="15.75" outlineLevel="4">
      <c r="B3232" s="549"/>
      <c r="C3232" s="548"/>
      <c r="D3232" s="548"/>
      <c r="E3232" s="547"/>
      <c r="F3232" s="546"/>
      <c r="G3232" s="545" t="str">
        <f t="shared" si="307"/>
        <v xml:space="preserve">G9010.40 </v>
      </c>
      <c r="H3232" s="550" t="s">
        <v>5096</v>
      </c>
      <c r="I3232" s="543" t="s">
        <v>5097</v>
      </c>
      <c r="J3232" s="542"/>
      <c r="K3232" s="542"/>
      <c r="L3232" s="541"/>
      <c r="M3232" s="540">
        <f t="shared" si="306"/>
        <v>0</v>
      </c>
    </row>
    <row r="3233" spans="2:13" s="539" customFormat="1" ht="15.75" outlineLevel="4">
      <c r="B3233" s="549"/>
      <c r="C3233" s="548"/>
      <c r="D3233" s="548"/>
      <c r="E3233" s="547"/>
      <c r="F3233" s="546"/>
      <c r="G3233" s="545" t="str">
        <f t="shared" si="307"/>
        <v xml:space="preserve">G9010.40 </v>
      </c>
      <c r="H3233" s="544" t="s">
        <v>5124</v>
      </c>
      <c r="I3233" s="543" t="s">
        <v>5099</v>
      </c>
      <c r="J3233" s="542"/>
      <c r="K3233" s="542"/>
      <c r="L3233" s="541"/>
      <c r="M3233" s="540">
        <f t="shared" si="306"/>
        <v>0</v>
      </c>
    </row>
    <row r="3234" spans="2:13" s="539" customFormat="1" ht="28.5" outlineLevel="4">
      <c r="B3234" s="549"/>
      <c r="C3234" s="548"/>
      <c r="D3234" s="548"/>
      <c r="E3234" s="547"/>
      <c r="F3234" s="546"/>
      <c r="G3234" s="545" t="str">
        <f t="shared" si="307"/>
        <v xml:space="preserve">G9010.40 </v>
      </c>
      <c r="H3234" s="550" t="s">
        <v>5100</v>
      </c>
      <c r="I3234" s="543" t="s">
        <v>5101</v>
      </c>
      <c r="J3234" s="542"/>
      <c r="K3234" s="542"/>
      <c r="L3234" s="541"/>
      <c r="M3234" s="540">
        <f t="shared" si="306"/>
        <v>0</v>
      </c>
    </row>
    <row r="3235" spans="2:13" s="539" customFormat="1" ht="15.75" outlineLevel="4">
      <c r="B3235" s="549"/>
      <c r="C3235" s="548"/>
      <c r="D3235" s="548"/>
      <c r="E3235" s="547"/>
      <c r="F3235" s="546"/>
      <c r="G3235" s="545" t="str">
        <f t="shared" si="307"/>
        <v xml:space="preserve">G9010.40 </v>
      </c>
      <c r="H3235" s="550" t="s">
        <v>5102</v>
      </c>
      <c r="I3235" s="543" t="s">
        <v>5103</v>
      </c>
      <c r="J3235" s="542"/>
      <c r="K3235" s="542"/>
      <c r="L3235" s="541"/>
      <c r="M3235" s="540">
        <f t="shared" si="306"/>
        <v>0</v>
      </c>
    </row>
    <row r="3236" spans="2:13" s="539" customFormat="1" ht="15.75" outlineLevel="4">
      <c r="B3236" s="549"/>
      <c r="C3236" s="548"/>
      <c r="D3236" s="548"/>
      <c r="E3236" s="547"/>
      <c r="F3236" s="546"/>
      <c r="G3236" s="545" t="str">
        <f t="shared" si="307"/>
        <v xml:space="preserve">G9010.40 </v>
      </c>
      <c r="H3236" s="550" t="s">
        <v>5104</v>
      </c>
      <c r="I3236" s="543" t="s">
        <v>5105</v>
      </c>
      <c r="J3236" s="542"/>
      <c r="K3236" s="542"/>
      <c r="L3236" s="541"/>
      <c r="M3236" s="540">
        <f t="shared" si="306"/>
        <v>0</v>
      </c>
    </row>
    <row r="3237" spans="2:13" s="539" customFormat="1" ht="15.75" outlineLevel="4">
      <c r="B3237" s="549"/>
      <c r="C3237" s="548"/>
      <c r="D3237" s="548"/>
      <c r="E3237" s="547"/>
      <c r="F3237" s="546"/>
      <c r="G3237" s="545" t="str">
        <f t="shared" si="307"/>
        <v xml:space="preserve">G9010.40 </v>
      </c>
      <c r="H3237" s="544" t="s">
        <v>5106</v>
      </c>
      <c r="I3237" s="543" t="s">
        <v>5107</v>
      </c>
      <c r="J3237" s="542"/>
      <c r="K3237" s="542"/>
      <c r="L3237" s="541"/>
      <c r="M3237" s="540">
        <f t="shared" si="306"/>
        <v>0</v>
      </c>
    </row>
    <row r="3238" spans="2:13" s="539" customFormat="1" ht="28.5" outlineLevel="4">
      <c r="B3238" s="549"/>
      <c r="C3238" s="548"/>
      <c r="D3238" s="548"/>
      <c r="E3238" s="547"/>
      <c r="F3238" s="546"/>
      <c r="G3238" s="545" t="str">
        <f t="shared" si="307"/>
        <v xml:space="preserve">G9010.40 </v>
      </c>
      <c r="H3238" s="550" t="s">
        <v>5108</v>
      </c>
      <c r="I3238" s="543" t="s">
        <v>5109</v>
      </c>
      <c r="J3238" s="542"/>
      <c r="K3238" s="542"/>
      <c r="L3238" s="541"/>
      <c r="M3238" s="540">
        <f t="shared" si="306"/>
        <v>0</v>
      </c>
    </row>
    <row r="3239" spans="2:13" s="539" customFormat="1" ht="15.75" outlineLevel="4">
      <c r="B3239" s="549"/>
      <c r="C3239" s="548"/>
      <c r="D3239" s="548"/>
      <c r="E3239" s="547"/>
      <c r="F3239" s="546"/>
      <c r="G3239" s="545" t="str">
        <f t="shared" si="307"/>
        <v xml:space="preserve">G9010.40 </v>
      </c>
      <c r="H3239" s="550" t="s">
        <v>5110</v>
      </c>
      <c r="I3239" s="543" t="s">
        <v>5111</v>
      </c>
      <c r="J3239" s="542"/>
      <c r="K3239" s="542"/>
      <c r="L3239" s="541"/>
      <c r="M3239" s="540">
        <f t="shared" si="306"/>
        <v>0</v>
      </c>
    </row>
    <row r="3240" spans="2:13" s="539" customFormat="1" ht="15.75" outlineLevel="4">
      <c r="B3240" s="549"/>
      <c r="C3240" s="548"/>
      <c r="D3240" s="548"/>
      <c r="E3240" s="547"/>
      <c r="F3240" s="546"/>
      <c r="G3240" s="545" t="str">
        <f t="shared" si="307"/>
        <v xml:space="preserve">G9010.40 </v>
      </c>
      <c r="H3240" s="544" t="s">
        <v>5125</v>
      </c>
      <c r="I3240" s="543" t="s">
        <v>5113</v>
      </c>
      <c r="J3240" s="542"/>
      <c r="K3240" s="542"/>
      <c r="L3240" s="541"/>
      <c r="M3240" s="540">
        <f t="shared" si="306"/>
        <v>0</v>
      </c>
    </row>
    <row r="3241" spans="2:13" ht="15.75" outlineLevel="3">
      <c r="B3241" s="529"/>
      <c r="E3241" s="538" t="s">
        <v>5126</v>
      </c>
      <c r="F3241" s="537" t="s">
        <v>5127</v>
      </c>
      <c r="G3241" s="536"/>
      <c r="H3241" s="535" t="s">
        <v>85</v>
      </c>
      <c r="I3241" s="534" t="s">
        <v>85</v>
      </c>
      <c r="J3241" s="533"/>
      <c r="K3241" s="533"/>
      <c r="L3241" s="532" t="str">
        <f>IF(J3241&lt;&gt;0,SUMIF(G:G,E3241,M:M)/J3241,"")</f>
        <v/>
      </c>
      <c r="M3241" s="531">
        <f>IF(J3241="",SUMIF(G:G,E3241,M:M),J3241*L3241)</f>
        <v>0</v>
      </c>
    </row>
    <row r="3242" spans="2:13" ht="15.75" outlineLevel="4">
      <c r="B3242" s="529"/>
      <c r="E3242" s="528"/>
      <c r="F3242" s="527"/>
      <c r="G3242" s="526" t="str">
        <f>E3241</f>
        <v xml:space="preserve">G9010.90 </v>
      </c>
      <c r="H3242" s="530" t="s">
        <v>5128</v>
      </c>
      <c r="I3242" s="524" t="s">
        <v>5129</v>
      </c>
      <c r="J3242" s="523"/>
      <c r="K3242" s="523"/>
      <c r="L3242" s="522"/>
      <c r="M3242" s="521">
        <f>J3242*L3242</f>
        <v>0</v>
      </c>
    </row>
    <row r="3243" spans="2:13" ht="15.75" outlineLevel="4">
      <c r="B3243" s="529"/>
      <c r="E3243" s="528"/>
      <c r="F3243" s="527"/>
      <c r="G3243" s="526" t="str">
        <f>G3242</f>
        <v xml:space="preserve">G9010.90 </v>
      </c>
      <c r="H3243" s="525" t="s">
        <v>5130</v>
      </c>
      <c r="I3243" s="524" t="s">
        <v>5131</v>
      </c>
      <c r="J3243" s="523"/>
      <c r="K3243" s="523"/>
      <c r="L3243" s="522"/>
      <c r="M3243" s="521">
        <f>J3243*L3243</f>
        <v>0</v>
      </c>
    </row>
    <row r="3244" spans="2:13" ht="15.75" outlineLevel="4">
      <c r="B3244" s="529"/>
      <c r="E3244" s="528"/>
      <c r="F3244" s="527"/>
      <c r="G3244" s="526" t="str">
        <f>G3243</f>
        <v xml:space="preserve">G9010.90 </v>
      </c>
      <c r="H3244" s="525" t="s">
        <v>5132</v>
      </c>
      <c r="I3244" s="524" t="s">
        <v>5133</v>
      </c>
      <c r="J3244" s="523"/>
      <c r="K3244" s="523"/>
      <c r="L3244" s="522"/>
      <c r="M3244" s="521">
        <f>J3244*L3244</f>
        <v>0</v>
      </c>
    </row>
    <row r="3245" spans="2:13" ht="15.75" outlineLevel="4">
      <c r="B3245" s="529"/>
      <c r="E3245" s="528"/>
      <c r="F3245" s="527"/>
      <c r="G3245" s="526" t="str">
        <f>G3244</f>
        <v xml:space="preserve">G9010.90 </v>
      </c>
      <c r="H3245" s="525" t="s">
        <v>5134</v>
      </c>
      <c r="I3245" s="524" t="s">
        <v>5135</v>
      </c>
      <c r="J3245" s="523"/>
      <c r="K3245" s="523"/>
      <c r="L3245" s="522"/>
      <c r="M3245" s="521">
        <f>J3245*L3245</f>
        <v>0</v>
      </c>
    </row>
    <row r="3246" spans="2:13" ht="16.5" outlineLevel="4" thickBot="1">
      <c r="B3246" s="529"/>
      <c r="E3246" s="528"/>
      <c r="F3246" s="527"/>
      <c r="G3246" s="526" t="str">
        <f>G3245</f>
        <v xml:space="preserve">G9010.90 </v>
      </c>
      <c r="H3246" s="525" t="s">
        <v>5136</v>
      </c>
      <c r="I3246" s="524" t="s">
        <v>5137</v>
      </c>
      <c r="J3246" s="523"/>
      <c r="K3246" s="523"/>
      <c r="L3246" s="522"/>
      <c r="M3246" s="521">
        <f>J3246*L3246</f>
        <v>0</v>
      </c>
    </row>
    <row r="3247" spans="2:13" s="481" customFormat="1" ht="24" customHeight="1" thickBot="1">
      <c r="B3247" s="496"/>
      <c r="C3247" s="491"/>
      <c r="D3247" s="491"/>
      <c r="E3247" s="491"/>
      <c r="F3247" s="491"/>
      <c r="G3247" s="495"/>
      <c r="H3247" s="520"/>
      <c r="I3247" s="493"/>
      <c r="J3247" s="492"/>
      <c r="K3247" s="490"/>
      <c r="L3247" s="490" t="s">
        <v>5138</v>
      </c>
      <c r="M3247" s="489">
        <f>SUMIF(B6:B3246,"&lt;&gt;",M6:M3246)</f>
        <v>0</v>
      </c>
    </row>
    <row r="3248" spans="2:13" s="481" customFormat="1" ht="30" customHeight="1" thickBot="1">
      <c r="B3248" s="519"/>
      <c r="C3248" s="518"/>
      <c r="D3248" s="518"/>
      <c r="E3248" s="518"/>
      <c r="F3248" s="518"/>
      <c r="G3248" s="517"/>
      <c r="H3248" s="516"/>
      <c r="I3248" s="515"/>
      <c r="J3248" s="514"/>
      <c r="K3248" s="514" t="s">
        <v>5139</v>
      </c>
      <c r="L3248" s="645"/>
      <c r="M3248" s="513">
        <f>SUM(L3248*M3247)</f>
        <v>0</v>
      </c>
    </row>
    <row r="3249" spans="2:14" s="481" customFormat="1" ht="28.5" customHeight="1" thickBot="1">
      <c r="B3249" s="496"/>
      <c r="C3249" s="491"/>
      <c r="D3249" s="491"/>
      <c r="E3249" s="491"/>
      <c r="F3249" s="491"/>
      <c r="G3249" s="495"/>
      <c r="H3249" s="494"/>
      <c r="I3249" s="493"/>
      <c r="J3249" s="492"/>
      <c r="K3249" s="490"/>
      <c r="L3249" s="490" t="s">
        <v>5140</v>
      </c>
      <c r="M3249" s="489">
        <f>SUM(M3244:M3247,M3248)</f>
        <v>0</v>
      </c>
    </row>
    <row r="3250" spans="2:14" s="504" customFormat="1" ht="21" customHeight="1" thickBot="1">
      <c r="B3250" s="512" t="s">
        <v>5141</v>
      </c>
      <c r="C3250" s="511" t="s">
        <v>5142</v>
      </c>
      <c r="D3250" s="511"/>
      <c r="E3250" s="511"/>
      <c r="F3250" s="511"/>
      <c r="G3250" s="510"/>
      <c r="H3250" s="509"/>
      <c r="I3250" s="508"/>
      <c r="J3250" s="507"/>
      <c r="K3250" s="507"/>
      <c r="L3250" s="506"/>
      <c r="M3250" s="505"/>
      <c r="N3250" s="481"/>
    </row>
    <row r="3251" spans="2:14" s="481" customFormat="1" ht="30" customHeight="1" thickBot="1">
      <c r="B3251" s="503"/>
      <c r="C3251" s="502"/>
      <c r="D3251" s="502"/>
      <c r="E3251" s="502"/>
      <c r="F3251" s="502"/>
      <c r="G3251" s="501"/>
      <c r="H3251" s="500"/>
      <c r="I3251" s="499"/>
      <c r="J3251" s="498"/>
      <c r="K3251" s="493" t="s">
        <v>5143</v>
      </c>
      <c r="L3251" s="646"/>
      <c r="M3251" s="497">
        <f>SUM(M3249*L3251)</f>
        <v>0</v>
      </c>
    </row>
    <row r="3252" spans="2:14" s="481" customFormat="1" ht="25.5" customHeight="1" thickBot="1">
      <c r="B3252" s="496"/>
      <c r="C3252" s="491"/>
      <c r="D3252" s="491"/>
      <c r="E3252" s="491"/>
      <c r="F3252" s="491"/>
      <c r="G3252" s="495"/>
      <c r="H3252" s="494"/>
      <c r="I3252" s="493"/>
      <c r="J3252" s="492"/>
      <c r="K3252" s="491"/>
      <c r="L3252" s="490" t="s">
        <v>5144</v>
      </c>
      <c r="M3252" s="489">
        <f>SUM(M3249,M3251)</f>
        <v>0</v>
      </c>
    </row>
    <row r="3253" spans="2:14" s="481" customFormat="1" ht="25.5" customHeight="1">
      <c r="B3253" s="486"/>
      <c r="C3253" s="484"/>
      <c r="D3253" s="484"/>
      <c r="E3253" s="484"/>
      <c r="F3253" s="484"/>
      <c r="G3253" s="488"/>
      <c r="H3253" s="487"/>
      <c r="I3253" s="486"/>
      <c r="J3253" s="485"/>
      <c r="K3253" s="484"/>
      <c r="L3253" s="483"/>
      <c r="M3253" s="482"/>
    </row>
    <row r="3254" spans="2:14" ht="15.75">
      <c r="B3254" s="480" t="s">
        <v>13</v>
      </c>
    </row>
    <row r="3255" spans="2:14">
      <c r="B3255" s="643"/>
      <c r="C3255" s="644"/>
      <c r="D3255" s="479" t="s">
        <v>14</v>
      </c>
    </row>
    <row r="3256" spans="2:14">
      <c r="B3256" s="478"/>
      <c r="C3256" s="477"/>
      <c r="D3256" s="469" t="s">
        <v>5145</v>
      </c>
    </row>
    <row r="3257" spans="2:14">
      <c r="B3257" s="476"/>
      <c r="C3257" s="475"/>
      <c r="D3257" s="469" t="s">
        <v>5146</v>
      </c>
    </row>
    <row r="3258" spans="2:14">
      <c r="B3258" s="474"/>
      <c r="C3258" s="473"/>
      <c r="D3258" s="469" t="s">
        <v>5147</v>
      </c>
    </row>
    <row r="3259" spans="2:14">
      <c r="B3259" s="472"/>
      <c r="C3259" s="471"/>
      <c r="D3259" s="469" t="s">
        <v>5148</v>
      </c>
    </row>
  </sheetData>
  <sheetProtection algorithmName="SHA-512" hashValue="N8e0I6GjqR2mKmqKW6tI2bu8Hsr8IdlKRlddCTNrNRbCSgMPJO0bBaQhi++qW0dFhzTkHengYMN6NFORofASyQ==" saltValue="UrcWUsBCQRFXci+uNchoIQ==" spinCount="100000" sheet="1" formatRows="0" deleteRows="0"/>
  <mergeCells count="1">
    <mergeCell ref="B5:H5"/>
  </mergeCells>
  <conditionalFormatting sqref="G10:G16">
    <cfRule type="containsBlanks" dxfId="506" priority="503">
      <formula>LEN(TRIM(G10))=0</formula>
    </cfRule>
  </conditionalFormatting>
  <conditionalFormatting sqref="G18:G21">
    <cfRule type="containsBlanks" dxfId="505" priority="502">
      <formula>LEN(TRIM(G18))=0</formula>
    </cfRule>
  </conditionalFormatting>
  <conditionalFormatting sqref="G23:G25">
    <cfRule type="containsBlanks" dxfId="504" priority="501">
      <formula>LEN(TRIM(G23))=0</formula>
    </cfRule>
  </conditionalFormatting>
  <conditionalFormatting sqref="G28">
    <cfRule type="containsBlanks" dxfId="503" priority="500">
      <formula>LEN(TRIM(G28))=0</formula>
    </cfRule>
  </conditionalFormatting>
  <conditionalFormatting sqref="G30">
    <cfRule type="containsBlanks" dxfId="502" priority="499">
      <formula>LEN(TRIM(G30))=0</formula>
    </cfRule>
  </conditionalFormatting>
  <conditionalFormatting sqref="G32">
    <cfRule type="containsBlanks" dxfId="501" priority="498">
      <formula>LEN(TRIM(G32))=0</formula>
    </cfRule>
  </conditionalFormatting>
  <conditionalFormatting sqref="G34">
    <cfRule type="containsBlanks" dxfId="500" priority="497">
      <formula>LEN(TRIM(G34))=0</formula>
    </cfRule>
  </conditionalFormatting>
  <conditionalFormatting sqref="G36">
    <cfRule type="containsBlanks" dxfId="499" priority="496">
      <formula>LEN(TRIM(G36))=0</formula>
    </cfRule>
  </conditionalFormatting>
  <conditionalFormatting sqref="G38">
    <cfRule type="containsBlanks" dxfId="498" priority="495">
      <formula>LEN(TRIM(G38))=0</formula>
    </cfRule>
  </conditionalFormatting>
  <conditionalFormatting sqref="G40:G41">
    <cfRule type="containsBlanks" dxfId="497" priority="494">
      <formula>LEN(TRIM(G40))=0</formula>
    </cfRule>
  </conditionalFormatting>
  <conditionalFormatting sqref="G43">
    <cfRule type="containsBlanks" dxfId="496" priority="493">
      <formula>LEN(TRIM(G43))=0</formula>
    </cfRule>
  </conditionalFormatting>
  <conditionalFormatting sqref="G45">
    <cfRule type="containsBlanks" dxfId="495" priority="492">
      <formula>LEN(TRIM(G45))=0</formula>
    </cfRule>
  </conditionalFormatting>
  <conditionalFormatting sqref="G49:G51">
    <cfRule type="containsBlanks" dxfId="494" priority="491">
      <formula>LEN(TRIM(G49))=0</formula>
    </cfRule>
  </conditionalFormatting>
  <conditionalFormatting sqref="G53">
    <cfRule type="containsBlanks" dxfId="493" priority="490">
      <formula>LEN(TRIM(G53))=0</formula>
    </cfRule>
  </conditionalFormatting>
  <conditionalFormatting sqref="G55:G58">
    <cfRule type="containsBlanks" dxfId="492" priority="489">
      <formula>LEN(TRIM(G55))=0</formula>
    </cfRule>
  </conditionalFormatting>
  <conditionalFormatting sqref="G62">
    <cfRule type="containsBlanks" dxfId="491" priority="488">
      <formula>LEN(TRIM(G62))=0</formula>
    </cfRule>
  </conditionalFormatting>
  <conditionalFormatting sqref="G65">
    <cfRule type="containsBlanks" dxfId="490" priority="487">
      <formula>LEN(TRIM(G65))=0</formula>
    </cfRule>
  </conditionalFormatting>
  <conditionalFormatting sqref="G68">
    <cfRule type="containsBlanks" dxfId="489" priority="486">
      <formula>LEN(TRIM(G68))=0</formula>
    </cfRule>
  </conditionalFormatting>
  <conditionalFormatting sqref="G71">
    <cfRule type="containsBlanks" dxfId="488" priority="485">
      <formula>LEN(TRIM(G71))=0</formula>
    </cfRule>
  </conditionalFormatting>
  <conditionalFormatting sqref="G74">
    <cfRule type="containsBlanks" dxfId="487" priority="484">
      <formula>LEN(TRIM(G74))=0</formula>
    </cfRule>
  </conditionalFormatting>
  <conditionalFormatting sqref="G76">
    <cfRule type="containsBlanks" dxfId="486" priority="483">
      <formula>LEN(TRIM(G76))=0</formula>
    </cfRule>
  </conditionalFormatting>
  <conditionalFormatting sqref="G78">
    <cfRule type="containsBlanks" dxfId="485" priority="482">
      <formula>LEN(TRIM(G78))=0</formula>
    </cfRule>
  </conditionalFormatting>
  <conditionalFormatting sqref="G80">
    <cfRule type="containsBlanks" dxfId="484" priority="481">
      <formula>LEN(TRIM(G80))=0</formula>
    </cfRule>
  </conditionalFormatting>
  <conditionalFormatting sqref="G82">
    <cfRule type="containsBlanks" dxfId="483" priority="480">
      <formula>LEN(TRIM(G82))=0</formula>
    </cfRule>
  </conditionalFormatting>
  <conditionalFormatting sqref="G86">
    <cfRule type="containsBlanks" dxfId="482" priority="479">
      <formula>LEN(TRIM(G86))=0</formula>
    </cfRule>
  </conditionalFormatting>
  <conditionalFormatting sqref="G88">
    <cfRule type="containsBlanks" dxfId="481" priority="478">
      <formula>LEN(TRIM(G88))=0</formula>
    </cfRule>
  </conditionalFormatting>
  <conditionalFormatting sqref="G91">
    <cfRule type="containsBlanks" dxfId="480" priority="477">
      <formula>LEN(TRIM(G91))=0</formula>
    </cfRule>
  </conditionalFormatting>
  <conditionalFormatting sqref="G93">
    <cfRule type="containsBlanks" dxfId="479" priority="476">
      <formula>LEN(TRIM(G93))=0</formula>
    </cfRule>
  </conditionalFormatting>
  <conditionalFormatting sqref="G97:G98">
    <cfRule type="containsBlanks" dxfId="478" priority="475">
      <formula>LEN(TRIM(G97))=0</formula>
    </cfRule>
  </conditionalFormatting>
  <conditionalFormatting sqref="G101">
    <cfRule type="containsBlanks" dxfId="477" priority="474">
      <formula>LEN(TRIM(G101))=0</formula>
    </cfRule>
  </conditionalFormatting>
  <conditionalFormatting sqref="G104:G106">
    <cfRule type="containsBlanks" dxfId="476" priority="473">
      <formula>LEN(TRIM(G104))=0</formula>
    </cfRule>
  </conditionalFormatting>
  <conditionalFormatting sqref="G108:G111">
    <cfRule type="containsBlanks" dxfId="475" priority="472">
      <formula>LEN(TRIM(G108))=0</formula>
    </cfRule>
  </conditionalFormatting>
  <conditionalFormatting sqref="G113:G114">
    <cfRule type="containsBlanks" dxfId="474" priority="471">
      <formula>LEN(TRIM(G113))=0</formula>
    </cfRule>
  </conditionalFormatting>
  <conditionalFormatting sqref="G116">
    <cfRule type="containsBlanks" dxfId="473" priority="470">
      <formula>LEN(TRIM(G116))=0</formula>
    </cfRule>
  </conditionalFormatting>
  <conditionalFormatting sqref="G118:G123">
    <cfRule type="containsBlanks" dxfId="472" priority="469">
      <formula>LEN(TRIM(G118))=0</formula>
    </cfRule>
  </conditionalFormatting>
  <conditionalFormatting sqref="G126:G129">
    <cfRule type="containsBlanks" dxfId="471" priority="468">
      <formula>LEN(TRIM(G126))=0</formula>
    </cfRule>
  </conditionalFormatting>
  <conditionalFormatting sqref="G134:G163">
    <cfRule type="containsBlanks" dxfId="470" priority="467">
      <formula>LEN(TRIM(G134))=0</formula>
    </cfRule>
  </conditionalFormatting>
  <conditionalFormatting sqref="G165:G176">
    <cfRule type="containsBlanks" dxfId="469" priority="466">
      <formula>LEN(TRIM(G165))=0</formula>
    </cfRule>
  </conditionalFormatting>
  <conditionalFormatting sqref="G178:G192">
    <cfRule type="containsBlanks" dxfId="468" priority="465">
      <formula>LEN(TRIM(G178))=0</formula>
    </cfRule>
  </conditionalFormatting>
  <conditionalFormatting sqref="G194:G207">
    <cfRule type="containsBlanks" dxfId="467" priority="464">
      <formula>LEN(TRIM(G194))=0</formula>
    </cfRule>
  </conditionalFormatting>
  <conditionalFormatting sqref="G209:G222">
    <cfRule type="containsBlanks" dxfId="466" priority="463">
      <formula>LEN(TRIM(G209))=0</formula>
    </cfRule>
  </conditionalFormatting>
  <conditionalFormatting sqref="G224:G231">
    <cfRule type="containsBlanks" dxfId="465" priority="462">
      <formula>LEN(TRIM(G224))=0</formula>
    </cfRule>
  </conditionalFormatting>
  <conditionalFormatting sqref="G234:G263">
    <cfRule type="containsBlanks" dxfId="464" priority="461">
      <formula>LEN(TRIM(G234))=0</formula>
    </cfRule>
  </conditionalFormatting>
  <conditionalFormatting sqref="G265:G277">
    <cfRule type="containsBlanks" dxfId="463" priority="460">
      <formula>LEN(TRIM(G265))=0</formula>
    </cfRule>
  </conditionalFormatting>
  <conditionalFormatting sqref="G279:G292">
    <cfRule type="containsBlanks" dxfId="462" priority="459">
      <formula>LEN(TRIM(G279))=0</formula>
    </cfRule>
  </conditionalFormatting>
  <conditionalFormatting sqref="G294:G300">
    <cfRule type="containsBlanks" dxfId="461" priority="458">
      <formula>LEN(TRIM(G294))=0</formula>
    </cfRule>
  </conditionalFormatting>
  <conditionalFormatting sqref="G303:G310">
    <cfRule type="containsBlanks" dxfId="460" priority="457">
      <formula>LEN(TRIM(G303))=0</formula>
    </cfRule>
  </conditionalFormatting>
  <conditionalFormatting sqref="G312">
    <cfRule type="containsBlanks" dxfId="459" priority="456">
      <formula>LEN(TRIM(G312))=0</formula>
    </cfRule>
  </conditionalFormatting>
  <conditionalFormatting sqref="G314:G319">
    <cfRule type="containsBlanks" dxfId="458" priority="455">
      <formula>LEN(TRIM(G314))=0</formula>
    </cfRule>
  </conditionalFormatting>
  <conditionalFormatting sqref="G321">
    <cfRule type="containsBlanks" dxfId="457" priority="454">
      <formula>LEN(TRIM(G321))=0</formula>
    </cfRule>
  </conditionalFormatting>
  <conditionalFormatting sqref="G323:G325">
    <cfRule type="containsBlanks" dxfId="456" priority="453">
      <formula>LEN(TRIM(G323))=0</formula>
    </cfRule>
  </conditionalFormatting>
  <conditionalFormatting sqref="G327">
    <cfRule type="containsBlanks" dxfId="455" priority="452">
      <formula>LEN(TRIM(G327))=0</formula>
    </cfRule>
  </conditionalFormatting>
  <conditionalFormatting sqref="G331:G347">
    <cfRule type="containsBlanks" dxfId="454" priority="451">
      <formula>LEN(TRIM(G331))=0</formula>
    </cfRule>
  </conditionalFormatting>
  <conditionalFormatting sqref="G349:G355">
    <cfRule type="containsBlanks" dxfId="453" priority="450">
      <formula>LEN(TRIM(G349))=0</formula>
    </cfRule>
  </conditionalFormatting>
  <conditionalFormatting sqref="G357">
    <cfRule type="containsBlanks" dxfId="452" priority="449">
      <formula>LEN(TRIM(G357))=0</formula>
    </cfRule>
  </conditionalFormatting>
  <conditionalFormatting sqref="G359:G363">
    <cfRule type="containsBlanks" dxfId="451" priority="448">
      <formula>LEN(TRIM(G359))=0</formula>
    </cfRule>
  </conditionalFormatting>
  <conditionalFormatting sqref="G365:G371">
    <cfRule type="containsBlanks" dxfId="450" priority="447">
      <formula>LEN(TRIM(G365))=0</formula>
    </cfRule>
  </conditionalFormatting>
  <conditionalFormatting sqref="G373:G375">
    <cfRule type="containsBlanks" dxfId="449" priority="446">
      <formula>LEN(TRIM(G373))=0</formula>
    </cfRule>
  </conditionalFormatting>
  <conditionalFormatting sqref="G377:G382">
    <cfRule type="containsBlanks" dxfId="448" priority="445">
      <formula>LEN(TRIM(G377))=0</formula>
    </cfRule>
  </conditionalFormatting>
  <conditionalFormatting sqref="G384:G387">
    <cfRule type="containsBlanks" dxfId="447" priority="444">
      <formula>LEN(TRIM(G384))=0</formula>
    </cfRule>
  </conditionalFormatting>
  <conditionalFormatting sqref="G390:G392">
    <cfRule type="containsBlanks" dxfId="446" priority="443">
      <formula>LEN(TRIM(G390))=0</formula>
    </cfRule>
  </conditionalFormatting>
  <conditionalFormatting sqref="G394">
    <cfRule type="containsBlanks" dxfId="445" priority="442">
      <formula>LEN(TRIM(G394))=0</formula>
    </cfRule>
  </conditionalFormatting>
  <conditionalFormatting sqref="G396">
    <cfRule type="containsBlanks" dxfId="444" priority="441">
      <formula>LEN(TRIM(G396))=0</formula>
    </cfRule>
  </conditionalFormatting>
  <conditionalFormatting sqref="G398:G412">
    <cfRule type="containsBlanks" dxfId="443" priority="440">
      <formula>LEN(TRIM(G398))=0</formula>
    </cfRule>
  </conditionalFormatting>
  <conditionalFormatting sqref="G415:G421">
    <cfRule type="containsBlanks" dxfId="442" priority="439">
      <formula>LEN(TRIM(G415))=0</formula>
    </cfRule>
  </conditionalFormatting>
  <conditionalFormatting sqref="G423">
    <cfRule type="containsBlanks" dxfId="441" priority="438">
      <formula>LEN(TRIM(G423))=0</formula>
    </cfRule>
  </conditionalFormatting>
  <conditionalFormatting sqref="G425:G431">
    <cfRule type="containsBlanks" dxfId="440" priority="437">
      <formula>LEN(TRIM(G425))=0</formula>
    </cfRule>
  </conditionalFormatting>
  <conditionalFormatting sqref="G433:G445">
    <cfRule type="containsBlanks" dxfId="439" priority="436">
      <formula>LEN(TRIM(G433))=0</formula>
    </cfRule>
  </conditionalFormatting>
  <conditionalFormatting sqref="G447:G448">
    <cfRule type="containsBlanks" dxfId="438" priority="435">
      <formula>LEN(TRIM(G447))=0</formula>
    </cfRule>
  </conditionalFormatting>
  <conditionalFormatting sqref="G450">
    <cfRule type="containsBlanks" dxfId="437" priority="434">
      <formula>LEN(TRIM(G450))=0</formula>
    </cfRule>
  </conditionalFormatting>
  <conditionalFormatting sqref="G452:G456">
    <cfRule type="containsBlanks" dxfId="436" priority="433">
      <formula>LEN(TRIM(G452))=0</formula>
    </cfRule>
  </conditionalFormatting>
  <conditionalFormatting sqref="G459:G466">
    <cfRule type="containsBlanks" dxfId="435" priority="432">
      <formula>LEN(TRIM(G459))=0</formula>
    </cfRule>
  </conditionalFormatting>
  <conditionalFormatting sqref="G468">
    <cfRule type="containsBlanks" dxfId="434" priority="431">
      <formula>LEN(TRIM(G468))=0</formula>
    </cfRule>
  </conditionalFormatting>
  <conditionalFormatting sqref="G471:G475">
    <cfRule type="containsBlanks" dxfId="433" priority="430">
      <formula>LEN(TRIM(G471))=0</formula>
    </cfRule>
  </conditionalFormatting>
  <conditionalFormatting sqref="G477:G480">
    <cfRule type="containsBlanks" dxfId="432" priority="429">
      <formula>LEN(TRIM(G477))=0</formula>
    </cfRule>
  </conditionalFormatting>
  <conditionalFormatting sqref="G482:G495">
    <cfRule type="containsBlanks" dxfId="431" priority="428">
      <formula>LEN(TRIM(G482))=0</formula>
    </cfRule>
  </conditionalFormatting>
  <conditionalFormatting sqref="G497:G505">
    <cfRule type="containsBlanks" dxfId="430" priority="427">
      <formula>LEN(TRIM(G497))=0</formula>
    </cfRule>
  </conditionalFormatting>
  <conditionalFormatting sqref="G507">
    <cfRule type="containsBlanks" dxfId="429" priority="426">
      <formula>LEN(TRIM(G507))=0</formula>
    </cfRule>
  </conditionalFormatting>
  <conditionalFormatting sqref="G510:G514">
    <cfRule type="containsBlanks" dxfId="428" priority="425">
      <formula>LEN(TRIM(G510))=0</formula>
    </cfRule>
  </conditionalFormatting>
  <conditionalFormatting sqref="G518:G537">
    <cfRule type="containsBlanks" dxfId="427" priority="424">
      <formula>LEN(TRIM(G518))=0</formula>
    </cfRule>
  </conditionalFormatting>
  <conditionalFormatting sqref="G539:G558">
    <cfRule type="containsBlanks" dxfId="426" priority="423">
      <formula>LEN(TRIM(G539))=0</formula>
    </cfRule>
  </conditionalFormatting>
  <conditionalFormatting sqref="G560">
    <cfRule type="containsBlanks" dxfId="425" priority="422">
      <formula>LEN(TRIM(G560))=0</formula>
    </cfRule>
  </conditionalFormatting>
  <conditionalFormatting sqref="G562:G571">
    <cfRule type="containsBlanks" dxfId="424" priority="421">
      <formula>LEN(TRIM(G562))=0</formula>
    </cfRule>
  </conditionalFormatting>
  <conditionalFormatting sqref="G574:G580">
    <cfRule type="containsBlanks" dxfId="423" priority="420">
      <formula>LEN(TRIM(G574))=0</formula>
    </cfRule>
  </conditionalFormatting>
  <conditionalFormatting sqref="G582:G586">
    <cfRule type="containsBlanks" dxfId="422" priority="419">
      <formula>LEN(TRIM(G582))=0</formula>
    </cfRule>
  </conditionalFormatting>
  <conditionalFormatting sqref="G588:G592">
    <cfRule type="containsBlanks" dxfId="421" priority="418">
      <formula>LEN(TRIM(G588))=0</formula>
    </cfRule>
  </conditionalFormatting>
  <conditionalFormatting sqref="G595">
    <cfRule type="containsBlanks" dxfId="420" priority="417">
      <formula>LEN(TRIM(G595))=0</formula>
    </cfRule>
  </conditionalFormatting>
  <conditionalFormatting sqref="G597">
    <cfRule type="containsBlanks" dxfId="419" priority="416">
      <formula>LEN(TRIM(G597))=0</formula>
    </cfRule>
  </conditionalFormatting>
  <conditionalFormatting sqref="G599:G601">
    <cfRule type="containsBlanks" dxfId="418" priority="415">
      <formula>LEN(TRIM(G599))=0</formula>
    </cfRule>
  </conditionalFormatting>
  <conditionalFormatting sqref="G603:G611">
    <cfRule type="containsBlanks" dxfId="417" priority="414">
      <formula>LEN(TRIM(G603))=0</formula>
    </cfRule>
  </conditionalFormatting>
  <conditionalFormatting sqref="G614:G628">
    <cfRule type="containsBlanks" dxfId="416" priority="413">
      <formula>LEN(TRIM(G614))=0</formula>
    </cfRule>
  </conditionalFormatting>
  <conditionalFormatting sqref="G630:G631">
    <cfRule type="containsBlanks" dxfId="415" priority="412">
      <formula>LEN(TRIM(G630))=0</formula>
    </cfRule>
  </conditionalFormatting>
  <conditionalFormatting sqref="G633:G637">
    <cfRule type="containsBlanks" dxfId="414" priority="411">
      <formula>LEN(TRIM(G633))=0</formula>
    </cfRule>
  </conditionalFormatting>
  <conditionalFormatting sqref="G640:G645">
    <cfRule type="containsBlanks" dxfId="413" priority="410">
      <formula>LEN(TRIM(G640))=0</formula>
    </cfRule>
  </conditionalFormatting>
  <conditionalFormatting sqref="G647:G653">
    <cfRule type="containsBlanks" dxfId="412" priority="409">
      <formula>LEN(TRIM(G647))=0</formula>
    </cfRule>
  </conditionalFormatting>
  <conditionalFormatting sqref="G655:G660">
    <cfRule type="containsBlanks" dxfId="411" priority="408">
      <formula>LEN(TRIM(G655))=0</formula>
    </cfRule>
  </conditionalFormatting>
  <conditionalFormatting sqref="G665:G671">
    <cfRule type="containsBlanks" dxfId="410" priority="407">
      <formula>LEN(TRIM(G665))=0</formula>
    </cfRule>
  </conditionalFormatting>
  <conditionalFormatting sqref="G673">
    <cfRule type="containsBlanks" dxfId="409" priority="406">
      <formula>LEN(TRIM(G673))=0</formula>
    </cfRule>
  </conditionalFormatting>
  <conditionalFormatting sqref="G675:G686">
    <cfRule type="containsBlanks" dxfId="408" priority="405">
      <formula>LEN(TRIM(G675))=0</formula>
    </cfRule>
  </conditionalFormatting>
  <conditionalFormatting sqref="G688:G698">
    <cfRule type="containsBlanks" dxfId="407" priority="404">
      <formula>LEN(TRIM(G688))=0</formula>
    </cfRule>
  </conditionalFormatting>
  <conditionalFormatting sqref="G700:G701">
    <cfRule type="containsBlanks" dxfId="406" priority="403">
      <formula>LEN(TRIM(G700))=0</formula>
    </cfRule>
  </conditionalFormatting>
  <conditionalFormatting sqref="G703:G706">
    <cfRule type="containsBlanks" dxfId="405" priority="402">
      <formula>LEN(TRIM(G703))=0</formula>
    </cfRule>
  </conditionalFormatting>
  <conditionalFormatting sqref="G709">
    <cfRule type="containsBlanks" dxfId="404" priority="401">
      <formula>LEN(TRIM(G709))=0</formula>
    </cfRule>
  </conditionalFormatting>
  <conditionalFormatting sqref="G711">
    <cfRule type="containsBlanks" dxfId="403" priority="400">
      <formula>LEN(TRIM(G711))=0</formula>
    </cfRule>
  </conditionalFormatting>
  <conditionalFormatting sqref="G713:G723">
    <cfRule type="containsBlanks" dxfId="402" priority="399">
      <formula>LEN(TRIM(G713))=0</formula>
    </cfRule>
  </conditionalFormatting>
  <conditionalFormatting sqref="G725:G728">
    <cfRule type="containsBlanks" dxfId="401" priority="398">
      <formula>LEN(TRIM(G725))=0</formula>
    </cfRule>
  </conditionalFormatting>
  <conditionalFormatting sqref="G731">
    <cfRule type="containsBlanks" dxfId="400" priority="397">
      <formula>LEN(TRIM(G731))=0</formula>
    </cfRule>
  </conditionalFormatting>
  <conditionalFormatting sqref="G733:G738">
    <cfRule type="containsBlanks" dxfId="399" priority="396">
      <formula>LEN(TRIM(G733))=0</formula>
    </cfRule>
  </conditionalFormatting>
  <conditionalFormatting sqref="G740:G741">
    <cfRule type="containsBlanks" dxfId="398" priority="395">
      <formula>LEN(TRIM(G740))=0</formula>
    </cfRule>
  </conditionalFormatting>
  <conditionalFormatting sqref="G743">
    <cfRule type="containsBlanks" dxfId="397" priority="394">
      <formula>LEN(TRIM(G743))=0</formula>
    </cfRule>
  </conditionalFormatting>
  <conditionalFormatting sqref="G745:G746">
    <cfRule type="containsBlanks" dxfId="396" priority="393">
      <formula>LEN(TRIM(G745))=0</formula>
    </cfRule>
  </conditionalFormatting>
  <conditionalFormatting sqref="G748:G752">
    <cfRule type="containsBlanks" dxfId="395" priority="392">
      <formula>LEN(TRIM(G748))=0</formula>
    </cfRule>
  </conditionalFormatting>
  <conditionalFormatting sqref="G754:G770">
    <cfRule type="containsBlanks" dxfId="394" priority="391">
      <formula>LEN(TRIM(G754))=0</formula>
    </cfRule>
  </conditionalFormatting>
  <conditionalFormatting sqref="G772">
    <cfRule type="containsBlanks" dxfId="393" priority="390">
      <formula>LEN(TRIM(G772))=0</formula>
    </cfRule>
  </conditionalFormatting>
  <conditionalFormatting sqref="G774:G778">
    <cfRule type="containsBlanks" dxfId="392" priority="389">
      <formula>LEN(TRIM(G774))=0</formula>
    </cfRule>
  </conditionalFormatting>
  <conditionalFormatting sqref="G781:G783">
    <cfRule type="containsBlanks" dxfId="391" priority="388">
      <formula>LEN(TRIM(G781))=0</formula>
    </cfRule>
  </conditionalFormatting>
  <conditionalFormatting sqref="G785:G786">
    <cfRule type="containsBlanks" dxfId="390" priority="387">
      <formula>LEN(TRIM(G785))=0</formula>
    </cfRule>
  </conditionalFormatting>
  <conditionalFormatting sqref="G789">
    <cfRule type="containsBlanks" dxfId="389" priority="386">
      <formula>LEN(TRIM(G789))=0</formula>
    </cfRule>
  </conditionalFormatting>
  <conditionalFormatting sqref="G791">
    <cfRule type="containsBlanks" dxfId="388" priority="385">
      <formula>LEN(TRIM(G791))=0</formula>
    </cfRule>
  </conditionalFormatting>
  <conditionalFormatting sqref="G794:G795">
    <cfRule type="containsBlanks" dxfId="387" priority="384">
      <formula>LEN(TRIM(G794))=0</formula>
    </cfRule>
  </conditionalFormatting>
  <conditionalFormatting sqref="G797:G799">
    <cfRule type="containsBlanks" dxfId="386" priority="383">
      <formula>LEN(TRIM(G797))=0</formula>
    </cfRule>
  </conditionalFormatting>
  <conditionalFormatting sqref="G801:G802">
    <cfRule type="containsBlanks" dxfId="385" priority="382">
      <formula>LEN(TRIM(G801))=0</formula>
    </cfRule>
  </conditionalFormatting>
  <conditionalFormatting sqref="G804:G806">
    <cfRule type="containsBlanks" dxfId="384" priority="381">
      <formula>LEN(TRIM(G804))=0</formula>
    </cfRule>
  </conditionalFormatting>
  <conditionalFormatting sqref="G808">
    <cfRule type="containsBlanks" dxfId="383" priority="380">
      <formula>LEN(TRIM(G808))=0</formula>
    </cfRule>
  </conditionalFormatting>
  <conditionalFormatting sqref="G811:G819">
    <cfRule type="containsBlanks" dxfId="382" priority="379">
      <formula>LEN(TRIM(G811))=0</formula>
    </cfRule>
  </conditionalFormatting>
  <conditionalFormatting sqref="G821:G825">
    <cfRule type="containsBlanks" dxfId="381" priority="378">
      <formula>LEN(TRIM(G821))=0</formula>
    </cfRule>
  </conditionalFormatting>
  <conditionalFormatting sqref="G827:G841">
    <cfRule type="containsBlanks" dxfId="380" priority="377">
      <formula>LEN(TRIM(G827))=0</formula>
    </cfRule>
  </conditionalFormatting>
  <conditionalFormatting sqref="G843:G847">
    <cfRule type="containsBlanks" dxfId="379" priority="376">
      <formula>LEN(TRIM(G843))=0</formula>
    </cfRule>
  </conditionalFormatting>
  <conditionalFormatting sqref="G849:G851">
    <cfRule type="containsBlanks" dxfId="378" priority="375">
      <formula>LEN(TRIM(G849))=0</formula>
    </cfRule>
  </conditionalFormatting>
  <conditionalFormatting sqref="G853:G857">
    <cfRule type="containsBlanks" dxfId="377" priority="374">
      <formula>LEN(TRIM(G853))=0</formula>
    </cfRule>
  </conditionalFormatting>
  <conditionalFormatting sqref="G859:G862">
    <cfRule type="containsBlanks" dxfId="376" priority="373">
      <formula>LEN(TRIM(G859))=0</formula>
    </cfRule>
  </conditionalFormatting>
  <conditionalFormatting sqref="G864">
    <cfRule type="containsBlanks" dxfId="375" priority="372">
      <formula>LEN(TRIM(G864))=0</formula>
    </cfRule>
  </conditionalFormatting>
  <conditionalFormatting sqref="G866:G873">
    <cfRule type="containsBlanks" dxfId="374" priority="371">
      <formula>LEN(TRIM(G866))=0</formula>
    </cfRule>
  </conditionalFormatting>
  <conditionalFormatting sqref="G875:G877">
    <cfRule type="containsBlanks" dxfId="373" priority="370">
      <formula>LEN(TRIM(G875))=0</formula>
    </cfRule>
  </conditionalFormatting>
  <conditionalFormatting sqref="G879:G891">
    <cfRule type="containsBlanks" dxfId="372" priority="369">
      <formula>LEN(TRIM(G879))=0</formula>
    </cfRule>
  </conditionalFormatting>
  <conditionalFormatting sqref="G893:G900">
    <cfRule type="containsBlanks" dxfId="371" priority="368">
      <formula>LEN(TRIM(G893))=0</formula>
    </cfRule>
  </conditionalFormatting>
  <conditionalFormatting sqref="G904">
    <cfRule type="containsBlanks" dxfId="370" priority="367">
      <formula>LEN(TRIM(G904))=0</formula>
    </cfRule>
  </conditionalFormatting>
  <conditionalFormatting sqref="G906:G910">
    <cfRule type="containsBlanks" dxfId="369" priority="366">
      <formula>LEN(TRIM(G906))=0</formula>
    </cfRule>
  </conditionalFormatting>
  <conditionalFormatting sqref="G912:G913">
    <cfRule type="containsBlanks" dxfId="368" priority="365">
      <formula>LEN(TRIM(G912))=0</formula>
    </cfRule>
  </conditionalFormatting>
  <conditionalFormatting sqref="G915">
    <cfRule type="containsBlanks" dxfId="367" priority="364">
      <formula>LEN(TRIM(G915))=0</formula>
    </cfRule>
  </conditionalFormatting>
  <conditionalFormatting sqref="G917">
    <cfRule type="containsBlanks" dxfId="366" priority="363">
      <formula>LEN(TRIM(G917))=0</formula>
    </cfRule>
  </conditionalFormatting>
  <conditionalFormatting sqref="G919:G922">
    <cfRule type="containsBlanks" dxfId="365" priority="362">
      <formula>LEN(TRIM(G919))=0</formula>
    </cfRule>
  </conditionalFormatting>
  <conditionalFormatting sqref="G924">
    <cfRule type="containsBlanks" dxfId="364" priority="361">
      <formula>LEN(TRIM(G924))=0</formula>
    </cfRule>
  </conditionalFormatting>
  <conditionalFormatting sqref="G926:G928">
    <cfRule type="containsBlanks" dxfId="363" priority="360">
      <formula>LEN(TRIM(G926))=0</formula>
    </cfRule>
  </conditionalFormatting>
  <conditionalFormatting sqref="G930:G931">
    <cfRule type="containsBlanks" dxfId="362" priority="359">
      <formula>LEN(TRIM(G930))=0</formula>
    </cfRule>
  </conditionalFormatting>
  <conditionalFormatting sqref="G934:G942">
    <cfRule type="containsBlanks" dxfId="361" priority="358">
      <formula>LEN(TRIM(G934))=0</formula>
    </cfRule>
  </conditionalFormatting>
  <conditionalFormatting sqref="G945:G946">
    <cfRule type="containsBlanks" dxfId="360" priority="357">
      <formula>LEN(TRIM(G945))=0</formula>
    </cfRule>
  </conditionalFormatting>
  <conditionalFormatting sqref="G948">
    <cfRule type="containsBlanks" dxfId="359" priority="356">
      <formula>LEN(TRIM(G948))=0</formula>
    </cfRule>
  </conditionalFormatting>
  <conditionalFormatting sqref="G950:G961">
    <cfRule type="containsBlanks" dxfId="358" priority="354">
      <formula>LEN(TRIM(G950))=0</formula>
    </cfRule>
  </conditionalFormatting>
  <conditionalFormatting sqref="G963:G966">
    <cfRule type="containsBlanks" dxfId="357" priority="353">
      <formula>LEN(TRIM(G963))=0</formula>
    </cfRule>
  </conditionalFormatting>
  <conditionalFormatting sqref="G968">
    <cfRule type="containsBlanks" dxfId="356" priority="352">
      <formula>LEN(TRIM(G968))=0</formula>
    </cfRule>
  </conditionalFormatting>
  <conditionalFormatting sqref="G970">
    <cfRule type="containsBlanks" dxfId="355" priority="351">
      <formula>LEN(TRIM(G970))=0</formula>
    </cfRule>
  </conditionalFormatting>
  <conditionalFormatting sqref="G972:G975">
    <cfRule type="containsBlanks" dxfId="354" priority="350">
      <formula>LEN(TRIM(G972))=0</formula>
    </cfRule>
  </conditionalFormatting>
  <conditionalFormatting sqref="G977:G982">
    <cfRule type="containsBlanks" dxfId="353" priority="349">
      <formula>LEN(TRIM(G977))=0</formula>
    </cfRule>
  </conditionalFormatting>
  <conditionalFormatting sqref="G984:G986">
    <cfRule type="containsBlanks" dxfId="352" priority="348">
      <formula>LEN(TRIM(G984))=0</formula>
    </cfRule>
  </conditionalFormatting>
  <conditionalFormatting sqref="G988:G990">
    <cfRule type="containsBlanks" dxfId="351" priority="347">
      <formula>LEN(TRIM(G988))=0</formula>
    </cfRule>
  </conditionalFormatting>
  <conditionalFormatting sqref="G992:G996">
    <cfRule type="containsBlanks" dxfId="350" priority="346">
      <formula>LEN(TRIM(G992))=0</formula>
    </cfRule>
  </conditionalFormatting>
  <conditionalFormatting sqref="G998:G1001">
    <cfRule type="containsBlanks" dxfId="349" priority="345">
      <formula>LEN(TRIM(G998))=0</formula>
    </cfRule>
  </conditionalFormatting>
  <conditionalFormatting sqref="G1004">
    <cfRule type="containsBlanks" dxfId="348" priority="344">
      <formula>LEN(TRIM(G1004))=0</formula>
    </cfRule>
  </conditionalFormatting>
  <conditionalFormatting sqref="G1006">
    <cfRule type="containsBlanks" dxfId="347" priority="343">
      <formula>LEN(TRIM(G1006))=0</formula>
    </cfRule>
  </conditionalFormatting>
  <conditionalFormatting sqref="G1008">
    <cfRule type="containsBlanks" dxfId="346" priority="342">
      <formula>LEN(TRIM(G1008))=0</formula>
    </cfRule>
  </conditionalFormatting>
  <conditionalFormatting sqref="G1010">
    <cfRule type="containsBlanks" dxfId="345" priority="341">
      <formula>LEN(TRIM(G1010))=0</formula>
    </cfRule>
  </conditionalFormatting>
  <conditionalFormatting sqref="G1012">
    <cfRule type="containsBlanks" dxfId="344" priority="340">
      <formula>LEN(TRIM(G1012))=0</formula>
    </cfRule>
  </conditionalFormatting>
  <conditionalFormatting sqref="G1014">
    <cfRule type="containsBlanks" dxfId="343" priority="339">
      <formula>LEN(TRIM(G1014))=0</formula>
    </cfRule>
  </conditionalFormatting>
  <conditionalFormatting sqref="G1017">
    <cfRule type="containsBlanks" dxfId="342" priority="338">
      <formula>LEN(TRIM(G1017))=0</formula>
    </cfRule>
  </conditionalFormatting>
  <conditionalFormatting sqref="G1019:G1023">
    <cfRule type="containsBlanks" dxfId="341" priority="337">
      <formula>LEN(TRIM(G1019))=0</formula>
    </cfRule>
  </conditionalFormatting>
  <conditionalFormatting sqref="G1025">
    <cfRule type="containsBlanks" dxfId="340" priority="336">
      <formula>LEN(TRIM(G1025))=0</formula>
    </cfRule>
  </conditionalFormatting>
  <conditionalFormatting sqref="G1027:G1030">
    <cfRule type="containsBlanks" dxfId="339" priority="335">
      <formula>LEN(TRIM(G1027))=0</formula>
    </cfRule>
  </conditionalFormatting>
  <conditionalFormatting sqref="G1032:G1034">
    <cfRule type="containsBlanks" dxfId="338" priority="334">
      <formula>LEN(TRIM(G1032))=0</formula>
    </cfRule>
  </conditionalFormatting>
  <conditionalFormatting sqref="G1037">
    <cfRule type="containsBlanks" dxfId="337" priority="333">
      <formula>LEN(TRIM(G1037))=0</formula>
    </cfRule>
  </conditionalFormatting>
  <conditionalFormatting sqref="G1042:G1062">
    <cfRule type="containsBlanks" dxfId="336" priority="332">
      <formula>LEN(TRIM(G1042))=0</formula>
    </cfRule>
  </conditionalFormatting>
  <conditionalFormatting sqref="G1064:G1073">
    <cfRule type="containsBlanks" dxfId="335" priority="331">
      <formula>LEN(TRIM(G1064))=0</formula>
    </cfRule>
  </conditionalFormatting>
  <conditionalFormatting sqref="G1075:G1076">
    <cfRule type="containsBlanks" dxfId="334" priority="330">
      <formula>LEN(TRIM(G1075))=0</formula>
    </cfRule>
  </conditionalFormatting>
  <conditionalFormatting sqref="G1078:G1079">
    <cfRule type="containsBlanks" dxfId="333" priority="329">
      <formula>LEN(TRIM(G1078))=0</formula>
    </cfRule>
  </conditionalFormatting>
  <conditionalFormatting sqref="G1081:G1082">
    <cfRule type="containsBlanks" dxfId="332" priority="328">
      <formula>LEN(TRIM(G1081))=0</formula>
    </cfRule>
  </conditionalFormatting>
  <conditionalFormatting sqref="G1085:G1087">
    <cfRule type="containsBlanks" dxfId="331" priority="327">
      <formula>LEN(TRIM(G1085))=0</formula>
    </cfRule>
  </conditionalFormatting>
  <conditionalFormatting sqref="G1089:G1098">
    <cfRule type="containsBlanks" dxfId="330" priority="326">
      <formula>LEN(TRIM(G1089))=0</formula>
    </cfRule>
  </conditionalFormatting>
  <conditionalFormatting sqref="G1100:G1103">
    <cfRule type="containsBlanks" dxfId="329" priority="325">
      <formula>LEN(TRIM(G1100))=0</formula>
    </cfRule>
  </conditionalFormatting>
  <conditionalFormatting sqref="G1105:G1108">
    <cfRule type="containsBlanks" dxfId="328" priority="324">
      <formula>LEN(TRIM(G1105))=0</formula>
    </cfRule>
  </conditionalFormatting>
  <conditionalFormatting sqref="G1111">
    <cfRule type="containsBlanks" dxfId="327" priority="323">
      <formula>LEN(TRIM(G1111))=0</formula>
    </cfRule>
  </conditionalFormatting>
  <conditionalFormatting sqref="G1113">
    <cfRule type="containsBlanks" dxfId="326" priority="322">
      <formula>LEN(TRIM(G1113))=0</formula>
    </cfRule>
  </conditionalFormatting>
  <conditionalFormatting sqref="G1115">
    <cfRule type="containsBlanks" dxfId="325" priority="321">
      <formula>LEN(TRIM(G1115))=0</formula>
    </cfRule>
  </conditionalFormatting>
  <conditionalFormatting sqref="G1117">
    <cfRule type="containsBlanks" dxfId="324" priority="320">
      <formula>LEN(TRIM(G1117))=0</formula>
    </cfRule>
  </conditionalFormatting>
  <conditionalFormatting sqref="G1119">
    <cfRule type="containsBlanks" dxfId="323" priority="319">
      <formula>LEN(TRIM(G1119))=0</formula>
    </cfRule>
  </conditionalFormatting>
  <conditionalFormatting sqref="G1121:G1124">
    <cfRule type="containsBlanks" dxfId="322" priority="318">
      <formula>LEN(TRIM(G1121))=0</formula>
    </cfRule>
  </conditionalFormatting>
  <conditionalFormatting sqref="G1126">
    <cfRule type="containsBlanks" dxfId="321" priority="317">
      <formula>LEN(TRIM(G1126))=0</formula>
    </cfRule>
  </conditionalFormatting>
  <conditionalFormatting sqref="G1129">
    <cfRule type="containsBlanks" dxfId="320" priority="316">
      <formula>LEN(TRIM(G1129))=0</formula>
    </cfRule>
  </conditionalFormatting>
  <conditionalFormatting sqref="G1131">
    <cfRule type="containsBlanks" dxfId="319" priority="315">
      <formula>LEN(TRIM(G1131))=0</formula>
    </cfRule>
  </conditionalFormatting>
  <conditionalFormatting sqref="G1133">
    <cfRule type="containsBlanks" dxfId="318" priority="314">
      <formula>LEN(TRIM(G1133))=0</formula>
    </cfRule>
  </conditionalFormatting>
  <conditionalFormatting sqref="G1135:G1136">
    <cfRule type="containsBlanks" dxfId="317" priority="313">
      <formula>LEN(TRIM(G1135))=0</formula>
    </cfRule>
  </conditionalFormatting>
  <conditionalFormatting sqref="G1138">
    <cfRule type="containsBlanks" dxfId="316" priority="312">
      <formula>LEN(TRIM(G1138))=0</formula>
    </cfRule>
  </conditionalFormatting>
  <conditionalFormatting sqref="G1142">
    <cfRule type="containsBlanks" dxfId="315" priority="311">
      <formula>LEN(TRIM(G1142))=0</formula>
    </cfRule>
  </conditionalFormatting>
  <conditionalFormatting sqref="G1144:G1150">
    <cfRule type="containsBlanks" dxfId="314" priority="310">
      <formula>LEN(TRIM(G1144))=0</formula>
    </cfRule>
  </conditionalFormatting>
  <conditionalFormatting sqref="G1152:G1153">
    <cfRule type="containsBlanks" dxfId="313" priority="309">
      <formula>LEN(TRIM(G1152))=0</formula>
    </cfRule>
  </conditionalFormatting>
  <conditionalFormatting sqref="G1155:G1205">
    <cfRule type="containsBlanks" dxfId="312" priority="308">
      <formula>LEN(TRIM(G1155))=0</formula>
    </cfRule>
  </conditionalFormatting>
  <conditionalFormatting sqref="G1207:G1217">
    <cfRule type="containsBlanks" dxfId="311" priority="307">
      <formula>LEN(TRIM(G1207))=0</formula>
    </cfRule>
  </conditionalFormatting>
  <conditionalFormatting sqref="G1220:G1226">
    <cfRule type="containsBlanks" dxfId="310" priority="306">
      <formula>LEN(TRIM(G1220))=0</formula>
    </cfRule>
  </conditionalFormatting>
  <conditionalFormatting sqref="G1228:G1237">
    <cfRule type="containsBlanks" dxfId="309" priority="305">
      <formula>LEN(TRIM(G1228))=0</formula>
    </cfRule>
  </conditionalFormatting>
  <conditionalFormatting sqref="G1239:G1249">
    <cfRule type="containsBlanks" dxfId="308" priority="304">
      <formula>LEN(TRIM(G1239))=0</formula>
    </cfRule>
  </conditionalFormatting>
  <conditionalFormatting sqref="G1252:G1254">
    <cfRule type="containsBlanks" dxfId="307" priority="303">
      <formula>LEN(TRIM(G1252))=0</formula>
    </cfRule>
  </conditionalFormatting>
  <conditionalFormatting sqref="G1256:G1260">
    <cfRule type="containsBlanks" dxfId="306" priority="302">
      <formula>LEN(TRIM(G1256))=0</formula>
    </cfRule>
  </conditionalFormatting>
  <conditionalFormatting sqref="G1262:G1264">
    <cfRule type="containsBlanks" dxfId="305" priority="301">
      <formula>LEN(TRIM(G1262))=0</formula>
    </cfRule>
  </conditionalFormatting>
  <conditionalFormatting sqref="G1266:G1270">
    <cfRule type="containsBlanks" dxfId="304" priority="300">
      <formula>LEN(TRIM(G1266))=0</formula>
    </cfRule>
  </conditionalFormatting>
  <conditionalFormatting sqref="G1272:G1282">
    <cfRule type="containsBlanks" dxfId="303" priority="299">
      <formula>LEN(TRIM(G1272))=0</formula>
    </cfRule>
  </conditionalFormatting>
  <conditionalFormatting sqref="G1285:G1289">
    <cfRule type="containsBlanks" dxfId="302" priority="298">
      <formula>LEN(TRIM(G1285))=0</formula>
    </cfRule>
  </conditionalFormatting>
  <conditionalFormatting sqref="G1292:G1301">
    <cfRule type="containsBlanks" dxfId="301" priority="297">
      <formula>LEN(TRIM(G1292))=0</formula>
    </cfRule>
  </conditionalFormatting>
  <conditionalFormatting sqref="G1303:G1313">
    <cfRule type="containsBlanks" dxfId="300" priority="296">
      <formula>LEN(TRIM(G1303))=0</formula>
    </cfRule>
  </conditionalFormatting>
  <conditionalFormatting sqref="G1315:G1324">
    <cfRule type="containsBlanks" dxfId="299" priority="295">
      <formula>LEN(TRIM(G1315))=0</formula>
    </cfRule>
  </conditionalFormatting>
  <conditionalFormatting sqref="G1326:G1334">
    <cfRule type="containsBlanks" dxfId="298" priority="294">
      <formula>LEN(TRIM(G1326))=0</formula>
    </cfRule>
  </conditionalFormatting>
  <conditionalFormatting sqref="G1336:G1343">
    <cfRule type="containsBlanks" dxfId="297" priority="293">
      <formula>LEN(TRIM(G1336))=0</formula>
    </cfRule>
  </conditionalFormatting>
  <conditionalFormatting sqref="G1345:G1354">
    <cfRule type="containsBlanks" dxfId="296" priority="292">
      <formula>LEN(TRIM(G1345))=0</formula>
    </cfRule>
  </conditionalFormatting>
  <conditionalFormatting sqref="G1358">
    <cfRule type="containsBlanks" dxfId="295" priority="291">
      <formula>LEN(TRIM(G1358))=0</formula>
    </cfRule>
  </conditionalFormatting>
  <conditionalFormatting sqref="G1360:G1362">
    <cfRule type="containsBlanks" dxfId="294" priority="290">
      <formula>LEN(TRIM(G1360))=0</formula>
    </cfRule>
  </conditionalFormatting>
  <conditionalFormatting sqref="G1364">
    <cfRule type="containsBlanks" dxfId="293" priority="289">
      <formula>LEN(TRIM(G1364))=0</formula>
    </cfRule>
  </conditionalFormatting>
  <conditionalFormatting sqref="G1367:G1381">
    <cfRule type="containsBlanks" dxfId="292" priority="288">
      <formula>LEN(TRIM(G1367))=0</formula>
    </cfRule>
  </conditionalFormatting>
  <conditionalFormatting sqref="G1383">
    <cfRule type="containsBlanks" dxfId="291" priority="287">
      <formula>LEN(TRIM(G1383))=0</formula>
    </cfRule>
  </conditionalFormatting>
  <conditionalFormatting sqref="G1385:G1397">
    <cfRule type="containsBlanks" dxfId="290" priority="286">
      <formula>LEN(TRIM(G1385))=0</formula>
    </cfRule>
  </conditionalFormatting>
  <conditionalFormatting sqref="G1399:G1410">
    <cfRule type="containsBlanks" dxfId="289" priority="285">
      <formula>LEN(TRIM(G1399))=0</formula>
    </cfRule>
  </conditionalFormatting>
  <conditionalFormatting sqref="G1413:G1418">
    <cfRule type="containsBlanks" dxfId="288" priority="284">
      <formula>LEN(TRIM(G1413))=0</formula>
    </cfRule>
  </conditionalFormatting>
  <conditionalFormatting sqref="G1420">
    <cfRule type="containsBlanks" dxfId="287" priority="283">
      <formula>LEN(TRIM(G1420))=0</formula>
    </cfRule>
  </conditionalFormatting>
  <conditionalFormatting sqref="G1422:G1424">
    <cfRule type="containsBlanks" dxfId="286" priority="282">
      <formula>LEN(TRIM(G1422))=0</formula>
    </cfRule>
  </conditionalFormatting>
  <conditionalFormatting sqref="G1426:G1442">
    <cfRule type="containsBlanks" dxfId="285" priority="281">
      <formula>LEN(TRIM(G1426))=0</formula>
    </cfRule>
  </conditionalFormatting>
  <conditionalFormatting sqref="G1444:G1455">
    <cfRule type="containsBlanks" dxfId="284" priority="280">
      <formula>LEN(TRIM(G1444))=0</formula>
    </cfRule>
  </conditionalFormatting>
  <conditionalFormatting sqref="G1458:G1473">
    <cfRule type="containsBlanks" dxfId="283" priority="279">
      <formula>LEN(TRIM(G1458))=0</formula>
    </cfRule>
  </conditionalFormatting>
  <conditionalFormatting sqref="G1475:G1484">
    <cfRule type="containsBlanks" dxfId="282" priority="278">
      <formula>LEN(TRIM(G1475))=0</formula>
    </cfRule>
  </conditionalFormatting>
  <conditionalFormatting sqref="G1486:G1507">
    <cfRule type="containsBlanks" dxfId="281" priority="277">
      <formula>LEN(TRIM(G1486))=0</formula>
    </cfRule>
  </conditionalFormatting>
  <conditionalFormatting sqref="G1509:G1522">
    <cfRule type="containsBlanks" dxfId="280" priority="276">
      <formula>LEN(TRIM(G1509))=0</formula>
    </cfRule>
  </conditionalFormatting>
  <conditionalFormatting sqref="G1525:G1530">
    <cfRule type="containsBlanks" dxfId="279" priority="275">
      <formula>LEN(TRIM(G1525))=0</formula>
    </cfRule>
  </conditionalFormatting>
  <conditionalFormatting sqref="G1532:G1536">
    <cfRule type="containsBlanks" dxfId="278" priority="274">
      <formula>LEN(TRIM(G1532))=0</formula>
    </cfRule>
  </conditionalFormatting>
  <conditionalFormatting sqref="G1538:G1549">
    <cfRule type="containsBlanks" dxfId="277" priority="273">
      <formula>LEN(TRIM(G1538))=0</formula>
    </cfRule>
  </conditionalFormatting>
  <conditionalFormatting sqref="G1551:G1556">
    <cfRule type="containsBlanks" dxfId="276" priority="272">
      <formula>LEN(TRIM(G1551))=0</formula>
    </cfRule>
  </conditionalFormatting>
  <conditionalFormatting sqref="G1558">
    <cfRule type="containsBlanks" dxfId="275" priority="271">
      <formula>LEN(TRIM(G1558))=0</formula>
    </cfRule>
  </conditionalFormatting>
  <conditionalFormatting sqref="G1560">
    <cfRule type="containsBlanks" dxfId="274" priority="270">
      <formula>LEN(TRIM(G1560))=0</formula>
    </cfRule>
  </conditionalFormatting>
  <conditionalFormatting sqref="G1562:G1571">
    <cfRule type="containsBlanks" dxfId="273" priority="269">
      <formula>LEN(TRIM(G1562))=0</formula>
    </cfRule>
  </conditionalFormatting>
  <conditionalFormatting sqref="G1574:G1575">
    <cfRule type="containsBlanks" dxfId="272" priority="268">
      <formula>LEN(TRIM(G1574))=0</formula>
    </cfRule>
  </conditionalFormatting>
  <conditionalFormatting sqref="G1579:G1596">
    <cfRule type="containsBlanks" dxfId="271" priority="267">
      <formula>LEN(TRIM(G1579))=0</formula>
    </cfRule>
  </conditionalFormatting>
  <conditionalFormatting sqref="G1598:G1602">
    <cfRule type="containsBlanks" dxfId="270" priority="266">
      <formula>LEN(TRIM(G1598))=0</formula>
    </cfRule>
  </conditionalFormatting>
  <conditionalFormatting sqref="G1604:G1614">
    <cfRule type="containsBlanks" dxfId="269" priority="265">
      <formula>LEN(TRIM(G1604))=0</formula>
    </cfRule>
  </conditionalFormatting>
  <conditionalFormatting sqref="G1617">
    <cfRule type="containsBlanks" dxfId="268" priority="264">
      <formula>LEN(TRIM(G1617))=0</formula>
    </cfRule>
  </conditionalFormatting>
  <conditionalFormatting sqref="G1619">
    <cfRule type="containsBlanks" dxfId="267" priority="263">
      <formula>LEN(TRIM(G1619))=0</formula>
    </cfRule>
  </conditionalFormatting>
  <conditionalFormatting sqref="G1621">
    <cfRule type="containsBlanks" dxfId="266" priority="262">
      <formula>LEN(TRIM(G1621))=0</formula>
    </cfRule>
  </conditionalFormatting>
  <conditionalFormatting sqref="G1623">
    <cfRule type="containsBlanks" dxfId="265" priority="261">
      <formula>LEN(TRIM(G1623))=0</formula>
    </cfRule>
  </conditionalFormatting>
  <conditionalFormatting sqref="G1627:G1633">
    <cfRule type="containsBlanks" dxfId="264" priority="260">
      <formula>LEN(TRIM(G1627))=0</formula>
    </cfRule>
  </conditionalFormatting>
  <conditionalFormatting sqref="G1635:G1643">
    <cfRule type="containsBlanks" dxfId="263" priority="259">
      <formula>LEN(TRIM(G1635))=0</formula>
    </cfRule>
  </conditionalFormatting>
  <conditionalFormatting sqref="G1645">
    <cfRule type="containsBlanks" dxfId="262" priority="258">
      <formula>LEN(TRIM(G1645))=0</formula>
    </cfRule>
  </conditionalFormatting>
  <conditionalFormatting sqref="G1647">
    <cfRule type="containsBlanks" dxfId="261" priority="257">
      <formula>LEN(TRIM(G1647))=0</formula>
    </cfRule>
  </conditionalFormatting>
  <conditionalFormatting sqref="G1649:G1657">
    <cfRule type="containsBlanks" dxfId="260" priority="256">
      <formula>LEN(TRIM(G1649))=0</formula>
    </cfRule>
  </conditionalFormatting>
  <conditionalFormatting sqref="G1659">
    <cfRule type="containsBlanks" dxfId="259" priority="255">
      <formula>LEN(TRIM(G1659))=0</formula>
    </cfRule>
  </conditionalFormatting>
  <conditionalFormatting sqref="G1661:G1669">
    <cfRule type="containsBlanks" dxfId="258" priority="254">
      <formula>LEN(TRIM(G1661))=0</formula>
    </cfRule>
  </conditionalFormatting>
  <conditionalFormatting sqref="G1672:G1679">
    <cfRule type="containsBlanks" dxfId="257" priority="253">
      <formula>LEN(TRIM(G1672))=0</formula>
    </cfRule>
  </conditionalFormatting>
  <conditionalFormatting sqref="G1681:G1693">
    <cfRule type="containsBlanks" dxfId="256" priority="252">
      <formula>LEN(TRIM(G1681))=0</formula>
    </cfRule>
  </conditionalFormatting>
  <conditionalFormatting sqref="G1695:G1697">
    <cfRule type="containsBlanks" dxfId="255" priority="251">
      <formula>LEN(TRIM(G1695))=0</formula>
    </cfRule>
  </conditionalFormatting>
  <conditionalFormatting sqref="G1699:G1709">
    <cfRule type="containsBlanks" dxfId="254" priority="250">
      <formula>LEN(TRIM(G1699))=0</formula>
    </cfRule>
  </conditionalFormatting>
  <conditionalFormatting sqref="G1712:G1715">
    <cfRule type="containsBlanks" dxfId="253" priority="249">
      <formula>LEN(TRIM(G1712))=0</formula>
    </cfRule>
  </conditionalFormatting>
  <conditionalFormatting sqref="G1717">
    <cfRule type="containsBlanks" dxfId="252" priority="248">
      <formula>LEN(TRIM(G1717))=0</formula>
    </cfRule>
  </conditionalFormatting>
  <conditionalFormatting sqref="G1719:G1728">
    <cfRule type="containsBlanks" dxfId="251" priority="247">
      <formula>LEN(TRIM(G1719))=0</formula>
    </cfRule>
  </conditionalFormatting>
  <conditionalFormatting sqref="G1731:G1737">
    <cfRule type="containsBlanks" dxfId="250" priority="246">
      <formula>LEN(TRIM(G1731))=0</formula>
    </cfRule>
  </conditionalFormatting>
  <conditionalFormatting sqref="G1739:G1743">
    <cfRule type="containsBlanks" dxfId="249" priority="245">
      <formula>LEN(TRIM(G1739))=0</formula>
    </cfRule>
  </conditionalFormatting>
  <conditionalFormatting sqref="G1745:G1759">
    <cfRule type="containsBlanks" dxfId="248" priority="244">
      <formula>LEN(TRIM(G1745))=0</formula>
    </cfRule>
  </conditionalFormatting>
  <conditionalFormatting sqref="G1761:G1770">
    <cfRule type="containsBlanks" dxfId="247" priority="243">
      <formula>LEN(TRIM(G1761))=0</formula>
    </cfRule>
  </conditionalFormatting>
  <conditionalFormatting sqref="G1773:G1778">
    <cfRule type="containsBlanks" dxfId="246" priority="242">
      <formula>LEN(TRIM(G1773))=0</formula>
    </cfRule>
  </conditionalFormatting>
  <conditionalFormatting sqref="G1780:G1783">
    <cfRule type="containsBlanks" dxfId="245" priority="241">
      <formula>LEN(TRIM(G1780))=0</formula>
    </cfRule>
  </conditionalFormatting>
  <conditionalFormatting sqref="G1785">
    <cfRule type="containsBlanks" dxfId="244" priority="240">
      <formula>LEN(TRIM(G1785))=0</formula>
    </cfRule>
  </conditionalFormatting>
  <conditionalFormatting sqref="G1787:G1795">
    <cfRule type="containsBlanks" dxfId="243" priority="239">
      <formula>LEN(TRIM(G1787))=0</formula>
    </cfRule>
  </conditionalFormatting>
  <conditionalFormatting sqref="G1799:G1804">
    <cfRule type="containsBlanks" dxfId="242" priority="238">
      <formula>LEN(TRIM(G1799))=0</formula>
    </cfRule>
  </conditionalFormatting>
  <conditionalFormatting sqref="G1806:G1812">
    <cfRule type="containsBlanks" dxfId="241" priority="237">
      <formula>LEN(TRIM(G1806))=0</formula>
    </cfRule>
  </conditionalFormatting>
  <conditionalFormatting sqref="G1814:G1820">
    <cfRule type="containsBlanks" dxfId="240" priority="236">
      <formula>LEN(TRIM(G1814))=0</formula>
    </cfRule>
  </conditionalFormatting>
  <conditionalFormatting sqref="G1822:G1831">
    <cfRule type="containsBlanks" dxfId="239" priority="235">
      <formula>LEN(TRIM(G1822))=0</formula>
    </cfRule>
  </conditionalFormatting>
  <conditionalFormatting sqref="G1833:G1838">
    <cfRule type="containsBlanks" dxfId="238" priority="234">
      <formula>LEN(TRIM(G1833))=0</formula>
    </cfRule>
  </conditionalFormatting>
  <conditionalFormatting sqref="G1841:G1843">
    <cfRule type="containsBlanks" dxfId="237" priority="233">
      <formula>LEN(TRIM(G1841))=0</formula>
    </cfRule>
  </conditionalFormatting>
  <conditionalFormatting sqref="G1845:G1852">
    <cfRule type="containsBlanks" dxfId="236" priority="232">
      <formula>LEN(TRIM(G1845))=0</formula>
    </cfRule>
  </conditionalFormatting>
  <conditionalFormatting sqref="G1854:G1857">
    <cfRule type="containsBlanks" dxfId="235" priority="231">
      <formula>LEN(TRIM(G1854))=0</formula>
    </cfRule>
  </conditionalFormatting>
  <conditionalFormatting sqref="G1859:G1861">
    <cfRule type="containsBlanks" dxfId="234" priority="230">
      <formula>LEN(TRIM(G1859))=0</formula>
    </cfRule>
  </conditionalFormatting>
  <conditionalFormatting sqref="G1863:G1867">
    <cfRule type="containsBlanks" dxfId="233" priority="229">
      <formula>LEN(TRIM(G1863))=0</formula>
    </cfRule>
  </conditionalFormatting>
  <conditionalFormatting sqref="G1870:G1878">
    <cfRule type="containsBlanks" dxfId="232" priority="228">
      <formula>LEN(TRIM(G1870))=0</formula>
    </cfRule>
  </conditionalFormatting>
  <conditionalFormatting sqref="G1880:G1883">
    <cfRule type="containsBlanks" dxfId="231" priority="227">
      <formula>LEN(TRIM(G1880))=0</formula>
    </cfRule>
  </conditionalFormatting>
  <conditionalFormatting sqref="G1886:G1891">
    <cfRule type="containsBlanks" dxfId="230" priority="226">
      <formula>LEN(TRIM(G1886))=0</formula>
    </cfRule>
  </conditionalFormatting>
  <conditionalFormatting sqref="G1893:G1897">
    <cfRule type="containsBlanks" dxfId="229" priority="225">
      <formula>LEN(TRIM(G1893))=0</formula>
    </cfRule>
  </conditionalFormatting>
  <conditionalFormatting sqref="G1899:G1902">
    <cfRule type="containsBlanks" dxfId="228" priority="224">
      <formula>LEN(TRIM(G1899))=0</formula>
    </cfRule>
  </conditionalFormatting>
  <conditionalFormatting sqref="G1905:G1914">
    <cfRule type="containsBlanks" dxfId="227" priority="223">
      <formula>LEN(TRIM(G1905))=0</formula>
    </cfRule>
  </conditionalFormatting>
  <conditionalFormatting sqref="G1918:G1927">
    <cfRule type="containsBlanks" dxfId="226" priority="222">
      <formula>LEN(TRIM(G1918))=0</formula>
    </cfRule>
  </conditionalFormatting>
  <conditionalFormatting sqref="G1929:G1934">
    <cfRule type="containsBlanks" dxfId="225" priority="221">
      <formula>LEN(TRIM(G1929))=0</formula>
    </cfRule>
  </conditionalFormatting>
  <conditionalFormatting sqref="G1937:G1943">
    <cfRule type="containsBlanks" dxfId="224" priority="220">
      <formula>LEN(TRIM(G1937))=0</formula>
    </cfRule>
  </conditionalFormatting>
  <conditionalFormatting sqref="G1945:G1949">
    <cfRule type="containsBlanks" dxfId="223" priority="219">
      <formula>LEN(TRIM(G1945))=0</formula>
    </cfRule>
  </conditionalFormatting>
  <conditionalFormatting sqref="G1952:G1962">
    <cfRule type="containsBlanks" dxfId="222" priority="218">
      <formula>LEN(TRIM(G1952))=0</formula>
    </cfRule>
  </conditionalFormatting>
  <conditionalFormatting sqref="G1964:G1969">
    <cfRule type="containsBlanks" dxfId="221" priority="217">
      <formula>LEN(TRIM(G1964))=0</formula>
    </cfRule>
  </conditionalFormatting>
  <conditionalFormatting sqref="G1971:G1975">
    <cfRule type="containsBlanks" dxfId="220" priority="216">
      <formula>LEN(TRIM(G1971))=0</formula>
    </cfRule>
  </conditionalFormatting>
  <conditionalFormatting sqref="G1977:G1981">
    <cfRule type="containsBlanks" dxfId="219" priority="215">
      <formula>LEN(TRIM(G1977))=0</formula>
    </cfRule>
  </conditionalFormatting>
  <conditionalFormatting sqref="G1983:G1987">
    <cfRule type="containsBlanks" dxfId="218" priority="214">
      <formula>LEN(TRIM(G1983))=0</formula>
    </cfRule>
  </conditionalFormatting>
  <conditionalFormatting sqref="G1989:G1992">
    <cfRule type="containsBlanks" dxfId="217" priority="213">
      <formula>LEN(TRIM(G1989))=0</formula>
    </cfRule>
  </conditionalFormatting>
  <conditionalFormatting sqref="G1995:G2001">
    <cfRule type="containsBlanks" dxfId="216" priority="212">
      <formula>LEN(TRIM(G1995))=0</formula>
    </cfRule>
  </conditionalFormatting>
  <conditionalFormatting sqref="G2004:G2009">
    <cfRule type="containsBlanks" dxfId="215" priority="211">
      <formula>LEN(TRIM(G2004))=0</formula>
    </cfRule>
  </conditionalFormatting>
  <conditionalFormatting sqref="G2013">
    <cfRule type="containsBlanks" dxfId="214" priority="210">
      <formula>LEN(TRIM(G2013))=0</formula>
    </cfRule>
  </conditionalFormatting>
  <conditionalFormatting sqref="G2015">
    <cfRule type="containsBlanks" dxfId="213" priority="209">
      <formula>LEN(TRIM(G2015))=0</formula>
    </cfRule>
  </conditionalFormatting>
  <conditionalFormatting sqref="G2017">
    <cfRule type="containsBlanks" dxfId="212" priority="208">
      <formula>LEN(TRIM(G2017))=0</formula>
    </cfRule>
  </conditionalFormatting>
  <conditionalFormatting sqref="G2019">
    <cfRule type="containsBlanks" dxfId="211" priority="207">
      <formula>LEN(TRIM(G2019))=0</formula>
    </cfRule>
  </conditionalFormatting>
  <conditionalFormatting sqref="G2021">
    <cfRule type="containsBlanks" dxfId="210" priority="206">
      <formula>LEN(TRIM(G2021))=0</formula>
    </cfRule>
  </conditionalFormatting>
  <conditionalFormatting sqref="G2023">
    <cfRule type="containsBlanks" dxfId="209" priority="205">
      <formula>LEN(TRIM(G2023))=0</formula>
    </cfRule>
  </conditionalFormatting>
  <conditionalFormatting sqref="G2025">
    <cfRule type="containsBlanks" dxfId="208" priority="204">
      <formula>LEN(TRIM(G2025))=0</formula>
    </cfRule>
  </conditionalFormatting>
  <conditionalFormatting sqref="G2027">
    <cfRule type="containsBlanks" dxfId="207" priority="203">
      <formula>LEN(TRIM(G2027))=0</formula>
    </cfRule>
  </conditionalFormatting>
  <conditionalFormatting sqref="G2029:G2034">
    <cfRule type="containsBlanks" dxfId="206" priority="202">
      <formula>LEN(TRIM(G2029))=0</formula>
    </cfRule>
  </conditionalFormatting>
  <conditionalFormatting sqref="G2039:G2042">
    <cfRule type="containsBlanks" dxfId="205" priority="201">
      <formula>LEN(TRIM(G2039))=0</formula>
    </cfRule>
  </conditionalFormatting>
  <conditionalFormatting sqref="G2044:G2049">
    <cfRule type="containsBlanks" dxfId="204" priority="200">
      <formula>LEN(TRIM(G2044))=0</formula>
    </cfRule>
  </conditionalFormatting>
  <conditionalFormatting sqref="G2051:G2056">
    <cfRule type="containsBlanks" dxfId="203" priority="199">
      <formula>LEN(TRIM(G2051))=0</formula>
    </cfRule>
  </conditionalFormatting>
  <conditionalFormatting sqref="G2058:G2063">
    <cfRule type="containsBlanks" dxfId="202" priority="198">
      <formula>LEN(TRIM(G2058))=0</formula>
    </cfRule>
  </conditionalFormatting>
  <conditionalFormatting sqref="G2066:G2071">
    <cfRule type="containsBlanks" dxfId="201" priority="197">
      <formula>LEN(TRIM(G2066))=0</formula>
    </cfRule>
  </conditionalFormatting>
  <conditionalFormatting sqref="G2073:G2076">
    <cfRule type="containsBlanks" dxfId="200" priority="196">
      <formula>LEN(TRIM(G2073))=0</formula>
    </cfRule>
  </conditionalFormatting>
  <conditionalFormatting sqref="G2078:G2083">
    <cfRule type="containsBlanks" dxfId="199" priority="195">
      <formula>LEN(TRIM(G2078))=0</formula>
    </cfRule>
  </conditionalFormatting>
  <conditionalFormatting sqref="G2085">
    <cfRule type="containsBlanks" dxfId="198" priority="194">
      <formula>LEN(TRIM(G2085))=0</formula>
    </cfRule>
  </conditionalFormatting>
  <conditionalFormatting sqref="G2087:G2094">
    <cfRule type="containsBlanks" dxfId="197" priority="193">
      <formula>LEN(TRIM(G2087))=0</formula>
    </cfRule>
  </conditionalFormatting>
  <conditionalFormatting sqref="G2096:G2100">
    <cfRule type="containsBlanks" dxfId="196" priority="192">
      <formula>LEN(TRIM(G2096))=0</formula>
    </cfRule>
  </conditionalFormatting>
  <conditionalFormatting sqref="G2102:G2103">
    <cfRule type="containsBlanks" dxfId="195" priority="191">
      <formula>LEN(TRIM(G2102))=0</formula>
    </cfRule>
  </conditionalFormatting>
  <conditionalFormatting sqref="G2105">
    <cfRule type="containsBlanks" dxfId="194" priority="190">
      <formula>LEN(TRIM(G2105))=0</formula>
    </cfRule>
  </conditionalFormatting>
  <conditionalFormatting sqref="G2107:G2109">
    <cfRule type="containsBlanks" dxfId="193" priority="189">
      <formula>LEN(TRIM(G2107))=0</formula>
    </cfRule>
  </conditionalFormatting>
  <conditionalFormatting sqref="G2111:G2115">
    <cfRule type="containsBlanks" dxfId="192" priority="188">
      <formula>LEN(TRIM(G2111))=0</formula>
    </cfRule>
  </conditionalFormatting>
  <conditionalFormatting sqref="G2117:G2121">
    <cfRule type="containsBlanks" dxfId="191" priority="187">
      <formula>LEN(TRIM(G2117))=0</formula>
    </cfRule>
  </conditionalFormatting>
  <conditionalFormatting sqref="G2123:G2142">
    <cfRule type="containsBlanks" dxfId="190" priority="186">
      <formula>LEN(TRIM(G2123))=0</formula>
    </cfRule>
  </conditionalFormatting>
  <conditionalFormatting sqref="G2145:G2171">
    <cfRule type="containsBlanks" dxfId="189" priority="185">
      <formula>LEN(TRIM(G2145))=0</formula>
    </cfRule>
  </conditionalFormatting>
  <conditionalFormatting sqref="G2173:G2186">
    <cfRule type="containsBlanks" dxfId="188" priority="184">
      <formula>LEN(TRIM(G2173))=0</formula>
    </cfRule>
  </conditionalFormatting>
  <conditionalFormatting sqref="G2188:G2189">
    <cfRule type="containsBlanks" dxfId="187" priority="183">
      <formula>LEN(TRIM(G2188))=0</formula>
    </cfRule>
  </conditionalFormatting>
  <conditionalFormatting sqref="G2191:G2194">
    <cfRule type="containsBlanks" dxfId="186" priority="182">
      <formula>LEN(TRIM(G2191))=0</formula>
    </cfRule>
  </conditionalFormatting>
  <conditionalFormatting sqref="G2196:G2200">
    <cfRule type="containsBlanks" dxfId="185" priority="181">
      <formula>LEN(TRIM(G2196))=0</formula>
    </cfRule>
  </conditionalFormatting>
  <conditionalFormatting sqref="G2203:G2205">
    <cfRule type="containsBlanks" dxfId="184" priority="180">
      <formula>LEN(TRIM(G2203))=0</formula>
    </cfRule>
  </conditionalFormatting>
  <conditionalFormatting sqref="G2207">
    <cfRule type="containsBlanks" dxfId="183" priority="179">
      <formula>LEN(TRIM(G2207))=0</formula>
    </cfRule>
  </conditionalFormatting>
  <conditionalFormatting sqref="G2209">
    <cfRule type="containsBlanks" dxfId="182" priority="178">
      <formula>LEN(TRIM(G2209))=0</formula>
    </cfRule>
  </conditionalFormatting>
  <conditionalFormatting sqref="G2212:G2216">
    <cfRule type="containsBlanks" dxfId="181" priority="177">
      <formula>LEN(TRIM(G2212))=0</formula>
    </cfRule>
  </conditionalFormatting>
  <conditionalFormatting sqref="G2218:G2221">
    <cfRule type="containsBlanks" dxfId="180" priority="176">
      <formula>LEN(TRIM(G2218))=0</formula>
    </cfRule>
  </conditionalFormatting>
  <conditionalFormatting sqref="G2223:G2227">
    <cfRule type="containsBlanks" dxfId="179" priority="175">
      <formula>LEN(TRIM(G2223))=0</formula>
    </cfRule>
  </conditionalFormatting>
  <conditionalFormatting sqref="G2229:G2234">
    <cfRule type="containsBlanks" dxfId="178" priority="174">
      <formula>LEN(TRIM(G2229))=0</formula>
    </cfRule>
  </conditionalFormatting>
  <conditionalFormatting sqref="G2237:G2245">
    <cfRule type="containsBlanks" dxfId="177" priority="173">
      <formula>LEN(TRIM(G2237))=0</formula>
    </cfRule>
  </conditionalFormatting>
  <conditionalFormatting sqref="G2247:G2251">
    <cfRule type="containsBlanks" dxfId="176" priority="172">
      <formula>LEN(TRIM(G2247))=0</formula>
    </cfRule>
  </conditionalFormatting>
  <conditionalFormatting sqref="G2253:G2261">
    <cfRule type="containsBlanks" dxfId="175" priority="171">
      <formula>LEN(TRIM(G2253))=0</formula>
    </cfRule>
  </conditionalFormatting>
  <conditionalFormatting sqref="G2263">
    <cfRule type="containsBlanks" dxfId="174" priority="170">
      <formula>LEN(TRIM(G2263))=0</formula>
    </cfRule>
  </conditionalFormatting>
  <conditionalFormatting sqref="G2267:G2275">
    <cfRule type="containsBlanks" dxfId="173" priority="169">
      <formula>LEN(TRIM(G2267))=0</formula>
    </cfRule>
  </conditionalFormatting>
  <conditionalFormatting sqref="G2277:G2282">
    <cfRule type="containsBlanks" dxfId="172" priority="168">
      <formula>LEN(TRIM(G2277))=0</formula>
    </cfRule>
  </conditionalFormatting>
  <conditionalFormatting sqref="G2284:G2296">
    <cfRule type="containsBlanks" dxfId="171" priority="167">
      <formula>LEN(TRIM(G2284))=0</formula>
    </cfRule>
  </conditionalFormatting>
  <conditionalFormatting sqref="G2298:G2308">
    <cfRule type="containsBlanks" dxfId="170" priority="166">
      <formula>LEN(TRIM(G2298))=0</formula>
    </cfRule>
  </conditionalFormatting>
  <conditionalFormatting sqref="G2310:G2314">
    <cfRule type="containsBlanks" dxfId="169" priority="165">
      <formula>LEN(TRIM(G2310))=0</formula>
    </cfRule>
  </conditionalFormatting>
  <conditionalFormatting sqref="G2317:G2319">
    <cfRule type="containsBlanks" dxfId="168" priority="164">
      <formula>LEN(TRIM(G2317))=0</formula>
    </cfRule>
  </conditionalFormatting>
  <conditionalFormatting sqref="G2321:G2344">
    <cfRule type="containsBlanks" dxfId="167" priority="163">
      <formula>LEN(TRIM(G2321))=0</formula>
    </cfRule>
  </conditionalFormatting>
  <conditionalFormatting sqref="G2346:G2354">
    <cfRule type="containsBlanks" dxfId="166" priority="162">
      <formula>LEN(TRIM(G2346))=0</formula>
    </cfRule>
  </conditionalFormatting>
  <conditionalFormatting sqref="G2356:G2361">
    <cfRule type="containsBlanks" dxfId="165" priority="161">
      <formula>LEN(TRIM(G2356))=0</formula>
    </cfRule>
  </conditionalFormatting>
  <conditionalFormatting sqref="G2363:G2367">
    <cfRule type="containsBlanks" dxfId="164" priority="160">
      <formula>LEN(TRIM(G2363))=0</formula>
    </cfRule>
  </conditionalFormatting>
  <conditionalFormatting sqref="G2372:G2383">
    <cfRule type="containsBlanks" dxfId="163" priority="159">
      <formula>LEN(TRIM(G2372))=0</formula>
    </cfRule>
  </conditionalFormatting>
  <conditionalFormatting sqref="G2385:G2405">
    <cfRule type="containsBlanks" dxfId="162" priority="158">
      <formula>LEN(TRIM(G2385))=0</formula>
    </cfRule>
  </conditionalFormatting>
  <conditionalFormatting sqref="G2407:G2412">
    <cfRule type="containsBlanks" dxfId="161" priority="157">
      <formula>LEN(TRIM(G2407))=0</formula>
    </cfRule>
  </conditionalFormatting>
  <conditionalFormatting sqref="G2415:G2420">
    <cfRule type="containsBlanks" dxfId="160" priority="156">
      <formula>LEN(TRIM(G2415))=0</formula>
    </cfRule>
  </conditionalFormatting>
  <conditionalFormatting sqref="G2422:G2423">
    <cfRule type="containsBlanks" dxfId="159" priority="155">
      <formula>LEN(TRIM(G2422))=0</formula>
    </cfRule>
  </conditionalFormatting>
  <conditionalFormatting sqref="G2425:G2427">
    <cfRule type="containsBlanks" dxfId="158" priority="154">
      <formula>LEN(TRIM(G2425))=0</formula>
    </cfRule>
  </conditionalFormatting>
  <conditionalFormatting sqref="G2429:G2441">
    <cfRule type="containsBlanks" dxfId="157" priority="153">
      <formula>LEN(TRIM(G2429))=0</formula>
    </cfRule>
  </conditionalFormatting>
  <conditionalFormatting sqref="G2443:G2446">
    <cfRule type="containsBlanks" dxfId="156" priority="152">
      <formula>LEN(TRIM(G2443))=0</formula>
    </cfRule>
  </conditionalFormatting>
  <conditionalFormatting sqref="G2448:G2449">
    <cfRule type="containsBlanks" dxfId="155" priority="151">
      <formula>LEN(TRIM(G2448))=0</formula>
    </cfRule>
  </conditionalFormatting>
  <conditionalFormatting sqref="G2451:G2453">
    <cfRule type="containsBlanks" dxfId="154" priority="150">
      <formula>LEN(TRIM(G2451))=0</formula>
    </cfRule>
  </conditionalFormatting>
  <conditionalFormatting sqref="G2456:G2459">
    <cfRule type="containsBlanks" dxfId="153" priority="149">
      <formula>LEN(TRIM(G2456))=0</formula>
    </cfRule>
  </conditionalFormatting>
  <conditionalFormatting sqref="G2461:G2463">
    <cfRule type="containsBlanks" dxfId="152" priority="148">
      <formula>LEN(TRIM(G2461))=0</formula>
    </cfRule>
  </conditionalFormatting>
  <conditionalFormatting sqref="G2465:G2472">
    <cfRule type="containsBlanks" dxfId="151" priority="147">
      <formula>LEN(TRIM(G2465))=0</formula>
    </cfRule>
  </conditionalFormatting>
  <conditionalFormatting sqref="G2475:G2486">
    <cfRule type="containsBlanks" dxfId="150" priority="146">
      <formula>LEN(TRIM(G2475))=0</formula>
    </cfRule>
  </conditionalFormatting>
  <conditionalFormatting sqref="G2488:G2495">
    <cfRule type="containsBlanks" dxfId="149" priority="145">
      <formula>LEN(TRIM(G2488))=0</formula>
    </cfRule>
  </conditionalFormatting>
  <conditionalFormatting sqref="G2497">
    <cfRule type="containsBlanks" dxfId="148" priority="144">
      <formula>LEN(TRIM(G2497))=0</formula>
    </cfRule>
  </conditionalFormatting>
  <conditionalFormatting sqref="G2499">
    <cfRule type="containsBlanks" dxfId="147" priority="143">
      <formula>LEN(TRIM(G2499))=0</formula>
    </cfRule>
  </conditionalFormatting>
  <conditionalFormatting sqref="G2501:G2504">
    <cfRule type="containsBlanks" dxfId="146" priority="142">
      <formula>LEN(TRIM(G2501))=0</formula>
    </cfRule>
  </conditionalFormatting>
  <conditionalFormatting sqref="G2506">
    <cfRule type="containsBlanks" dxfId="145" priority="141">
      <formula>LEN(TRIM(G2506))=0</formula>
    </cfRule>
  </conditionalFormatting>
  <conditionalFormatting sqref="G2508">
    <cfRule type="containsBlanks" dxfId="144" priority="140">
      <formula>LEN(TRIM(G2508))=0</formula>
    </cfRule>
  </conditionalFormatting>
  <conditionalFormatting sqref="G2511">
    <cfRule type="containsBlanks" dxfId="143" priority="139">
      <formula>LEN(TRIM(G2511))=0</formula>
    </cfRule>
  </conditionalFormatting>
  <conditionalFormatting sqref="G2513">
    <cfRule type="containsBlanks" dxfId="142" priority="138">
      <formula>LEN(TRIM(G2513))=0</formula>
    </cfRule>
  </conditionalFormatting>
  <conditionalFormatting sqref="G2515">
    <cfRule type="containsBlanks" dxfId="141" priority="137">
      <formula>LEN(TRIM(G2515))=0</formula>
    </cfRule>
  </conditionalFormatting>
  <conditionalFormatting sqref="G2517">
    <cfRule type="containsBlanks" dxfId="140" priority="136">
      <formula>LEN(TRIM(G2517))=0</formula>
    </cfRule>
  </conditionalFormatting>
  <conditionalFormatting sqref="G2519">
    <cfRule type="containsBlanks" dxfId="139" priority="135">
      <formula>LEN(TRIM(G2519))=0</formula>
    </cfRule>
  </conditionalFormatting>
  <conditionalFormatting sqref="G2521">
    <cfRule type="containsBlanks" dxfId="138" priority="134">
      <formula>LEN(TRIM(G2521))=0</formula>
    </cfRule>
  </conditionalFormatting>
  <conditionalFormatting sqref="G2524">
    <cfRule type="containsBlanks" dxfId="137" priority="133">
      <formula>LEN(TRIM(G2524))=0</formula>
    </cfRule>
  </conditionalFormatting>
  <conditionalFormatting sqref="G2526">
    <cfRule type="containsBlanks" dxfId="136" priority="132">
      <formula>LEN(TRIM(G2526))=0</formula>
    </cfRule>
  </conditionalFormatting>
  <conditionalFormatting sqref="G2528:G2530">
    <cfRule type="containsBlanks" dxfId="135" priority="131">
      <formula>LEN(TRIM(G2528))=0</formula>
    </cfRule>
  </conditionalFormatting>
  <conditionalFormatting sqref="G2532">
    <cfRule type="containsBlanks" dxfId="134" priority="130">
      <formula>LEN(TRIM(G2532))=0</formula>
    </cfRule>
  </conditionalFormatting>
  <conditionalFormatting sqref="G2536">
    <cfRule type="containsBlanks" dxfId="133" priority="129">
      <formula>LEN(TRIM(G2536))=0</formula>
    </cfRule>
  </conditionalFormatting>
  <conditionalFormatting sqref="G2538:G2541">
    <cfRule type="containsBlanks" dxfId="132" priority="128">
      <formula>LEN(TRIM(G2538))=0</formula>
    </cfRule>
  </conditionalFormatting>
  <conditionalFormatting sqref="G2543:G2546">
    <cfRule type="containsBlanks" dxfId="131" priority="127">
      <formula>LEN(TRIM(G2543))=0</formula>
    </cfRule>
  </conditionalFormatting>
  <conditionalFormatting sqref="G2548:G2550">
    <cfRule type="containsBlanks" dxfId="130" priority="126">
      <formula>LEN(TRIM(G2548))=0</formula>
    </cfRule>
  </conditionalFormatting>
  <conditionalFormatting sqref="G2552:G2556">
    <cfRule type="containsBlanks" dxfId="129" priority="125">
      <formula>LEN(TRIM(G2552))=0</formula>
    </cfRule>
  </conditionalFormatting>
  <conditionalFormatting sqref="G2560">
    <cfRule type="containsBlanks" dxfId="128" priority="124">
      <formula>LEN(TRIM(G2560))=0</formula>
    </cfRule>
  </conditionalFormatting>
  <conditionalFormatting sqref="G2562">
    <cfRule type="containsBlanks" dxfId="127" priority="123">
      <formula>LEN(TRIM(G2562))=0</formula>
    </cfRule>
  </conditionalFormatting>
  <conditionalFormatting sqref="G2564">
    <cfRule type="containsBlanks" dxfId="126" priority="122">
      <formula>LEN(TRIM(G2564))=0</formula>
    </cfRule>
  </conditionalFormatting>
  <conditionalFormatting sqref="G2566">
    <cfRule type="containsBlanks" dxfId="125" priority="121">
      <formula>LEN(TRIM(G2566))=0</formula>
    </cfRule>
  </conditionalFormatting>
  <conditionalFormatting sqref="G2569">
    <cfRule type="containsBlanks" dxfId="124" priority="120">
      <formula>LEN(TRIM(G2569))=0</formula>
    </cfRule>
  </conditionalFormatting>
  <conditionalFormatting sqref="G2571">
    <cfRule type="containsBlanks" dxfId="123" priority="119">
      <formula>LEN(TRIM(G2571))=0</formula>
    </cfRule>
  </conditionalFormatting>
  <conditionalFormatting sqref="G2573">
    <cfRule type="containsBlanks" dxfId="122" priority="118">
      <formula>LEN(TRIM(G2573))=0</formula>
    </cfRule>
  </conditionalFormatting>
  <conditionalFormatting sqref="G2575">
    <cfRule type="containsBlanks" dxfId="121" priority="117">
      <formula>LEN(TRIM(G2575))=0</formula>
    </cfRule>
  </conditionalFormatting>
  <conditionalFormatting sqref="G2578">
    <cfRule type="containsBlanks" dxfId="120" priority="116">
      <formula>LEN(TRIM(G2578))=0</formula>
    </cfRule>
  </conditionalFormatting>
  <conditionalFormatting sqref="G2580">
    <cfRule type="containsBlanks" dxfId="119" priority="115">
      <formula>LEN(TRIM(G2580))=0</formula>
    </cfRule>
  </conditionalFormatting>
  <conditionalFormatting sqref="G2585">
    <cfRule type="containsBlanks" dxfId="118" priority="114">
      <formula>LEN(TRIM(G2585))=0</formula>
    </cfRule>
  </conditionalFormatting>
  <conditionalFormatting sqref="G2587">
    <cfRule type="containsBlanks" dxfId="117" priority="113">
      <formula>LEN(TRIM(G2587))=0</formula>
    </cfRule>
  </conditionalFormatting>
  <conditionalFormatting sqref="G2589:G2591">
    <cfRule type="containsBlanks" dxfId="116" priority="112">
      <formula>LEN(TRIM(G2589))=0</formula>
    </cfRule>
  </conditionalFormatting>
  <conditionalFormatting sqref="G2594">
    <cfRule type="containsBlanks" dxfId="115" priority="111">
      <formula>LEN(TRIM(G2594))=0</formula>
    </cfRule>
  </conditionalFormatting>
  <conditionalFormatting sqref="G2596">
    <cfRule type="containsBlanks" dxfId="114" priority="110">
      <formula>LEN(TRIM(G2596))=0</formula>
    </cfRule>
  </conditionalFormatting>
  <conditionalFormatting sqref="G2598">
    <cfRule type="containsBlanks" dxfId="113" priority="109">
      <formula>LEN(TRIM(G2598))=0</formula>
    </cfRule>
  </conditionalFormatting>
  <conditionalFormatting sqref="G2601">
    <cfRule type="containsBlanks" dxfId="112" priority="108">
      <formula>LEN(TRIM(G2601))=0</formula>
    </cfRule>
  </conditionalFormatting>
  <conditionalFormatting sqref="G2604:G2611">
    <cfRule type="containsBlanks" dxfId="111" priority="107">
      <formula>LEN(TRIM(G2604))=0</formula>
    </cfRule>
  </conditionalFormatting>
  <conditionalFormatting sqref="G2613:G2616">
    <cfRule type="containsBlanks" dxfId="110" priority="106">
      <formula>LEN(TRIM(G2613))=0</formula>
    </cfRule>
  </conditionalFormatting>
  <conditionalFormatting sqref="G2618:G2621">
    <cfRule type="containsBlanks" dxfId="109" priority="105">
      <formula>LEN(TRIM(G2618))=0</formula>
    </cfRule>
  </conditionalFormatting>
  <conditionalFormatting sqref="G2623:G2628">
    <cfRule type="containsBlanks" dxfId="108" priority="104">
      <formula>LEN(TRIM(G2623))=0</formula>
    </cfRule>
  </conditionalFormatting>
  <conditionalFormatting sqref="G2630">
    <cfRule type="containsBlanks" dxfId="107" priority="103">
      <formula>LEN(TRIM(G2630))=0</formula>
    </cfRule>
  </conditionalFormatting>
  <conditionalFormatting sqref="G2632:G2634">
    <cfRule type="containsBlanks" dxfId="106" priority="102">
      <formula>LEN(TRIM(G2632))=0</formula>
    </cfRule>
  </conditionalFormatting>
  <conditionalFormatting sqref="G2636:G2638">
    <cfRule type="containsBlanks" dxfId="105" priority="101">
      <formula>LEN(TRIM(G2636))=0</formula>
    </cfRule>
  </conditionalFormatting>
  <conditionalFormatting sqref="G2640">
    <cfRule type="containsBlanks" dxfId="104" priority="100">
      <formula>LEN(TRIM(G2640))=0</formula>
    </cfRule>
  </conditionalFormatting>
  <conditionalFormatting sqref="G2642:G2646">
    <cfRule type="containsBlanks" dxfId="103" priority="99">
      <formula>LEN(TRIM(G2642))=0</formula>
    </cfRule>
  </conditionalFormatting>
  <conditionalFormatting sqref="G2648:G2650">
    <cfRule type="containsBlanks" dxfId="102" priority="98">
      <formula>LEN(TRIM(G2648))=0</formula>
    </cfRule>
  </conditionalFormatting>
  <conditionalFormatting sqref="G2653:G2656">
    <cfRule type="containsBlanks" dxfId="101" priority="97">
      <formula>LEN(TRIM(G2653))=0</formula>
    </cfRule>
  </conditionalFormatting>
  <conditionalFormatting sqref="G2658:G2666">
    <cfRule type="containsBlanks" dxfId="100" priority="96">
      <formula>LEN(TRIM(G2658))=0</formula>
    </cfRule>
  </conditionalFormatting>
  <conditionalFormatting sqref="G2668:G2670">
    <cfRule type="containsBlanks" dxfId="99" priority="95">
      <formula>LEN(TRIM(G2668))=0</formula>
    </cfRule>
  </conditionalFormatting>
  <conditionalFormatting sqref="G2672">
    <cfRule type="containsBlanks" dxfId="98" priority="94">
      <formula>LEN(TRIM(G2672))=0</formula>
    </cfRule>
  </conditionalFormatting>
  <conditionalFormatting sqref="G2674:G2680">
    <cfRule type="containsBlanks" dxfId="97" priority="93">
      <formula>LEN(TRIM(G2674))=0</formula>
    </cfRule>
  </conditionalFormatting>
  <conditionalFormatting sqref="G2682:G2687">
    <cfRule type="containsBlanks" dxfId="96" priority="92">
      <formula>LEN(TRIM(G2682))=0</formula>
    </cfRule>
  </conditionalFormatting>
  <conditionalFormatting sqref="G2689:G2691">
    <cfRule type="containsBlanks" dxfId="95" priority="91">
      <formula>LEN(TRIM(G2689))=0</formula>
    </cfRule>
  </conditionalFormatting>
  <conditionalFormatting sqref="G2693:G2696">
    <cfRule type="containsBlanks" dxfId="94" priority="90">
      <formula>LEN(TRIM(G2693))=0</formula>
    </cfRule>
  </conditionalFormatting>
  <conditionalFormatting sqref="G2698:G2700">
    <cfRule type="containsBlanks" dxfId="93" priority="89">
      <formula>LEN(TRIM(G2698))=0</formula>
    </cfRule>
  </conditionalFormatting>
  <conditionalFormatting sqref="G2702">
    <cfRule type="containsBlanks" dxfId="92" priority="88">
      <formula>LEN(TRIM(G2702))=0</formula>
    </cfRule>
  </conditionalFormatting>
  <conditionalFormatting sqref="G2704:G2706">
    <cfRule type="containsBlanks" dxfId="91" priority="87">
      <formula>LEN(TRIM(G2704))=0</formula>
    </cfRule>
  </conditionalFormatting>
  <conditionalFormatting sqref="G2708">
    <cfRule type="containsBlanks" dxfId="90" priority="86">
      <formula>LEN(TRIM(G2708))=0</formula>
    </cfRule>
  </conditionalFormatting>
  <conditionalFormatting sqref="G2710:G2713">
    <cfRule type="containsBlanks" dxfId="89" priority="85">
      <formula>LEN(TRIM(G2710))=0</formula>
    </cfRule>
  </conditionalFormatting>
  <conditionalFormatting sqref="G2717:G2722">
    <cfRule type="containsBlanks" dxfId="88" priority="84">
      <formula>LEN(TRIM(G2717))=0</formula>
    </cfRule>
  </conditionalFormatting>
  <conditionalFormatting sqref="G2724">
    <cfRule type="containsBlanks" dxfId="87" priority="83">
      <formula>LEN(TRIM(G2724))=0</formula>
    </cfRule>
  </conditionalFormatting>
  <conditionalFormatting sqref="G2726:G2738">
    <cfRule type="containsBlanks" dxfId="86" priority="82">
      <formula>LEN(TRIM(G2726))=0</formula>
    </cfRule>
  </conditionalFormatting>
  <conditionalFormatting sqref="G2740">
    <cfRule type="containsBlanks" dxfId="85" priority="81">
      <formula>LEN(TRIM(G2740))=0</formula>
    </cfRule>
  </conditionalFormatting>
  <conditionalFormatting sqref="G2742:G2745">
    <cfRule type="containsBlanks" dxfId="84" priority="80">
      <formula>LEN(TRIM(G2742))=0</formula>
    </cfRule>
  </conditionalFormatting>
  <conditionalFormatting sqref="G2748:G2753">
    <cfRule type="containsBlanks" dxfId="83" priority="79">
      <formula>LEN(TRIM(G2748))=0</formula>
    </cfRule>
  </conditionalFormatting>
  <conditionalFormatting sqref="G2755">
    <cfRule type="containsBlanks" dxfId="82" priority="78">
      <formula>LEN(TRIM(G2755))=0</formula>
    </cfRule>
  </conditionalFormatting>
  <conditionalFormatting sqref="G2757:G2761">
    <cfRule type="containsBlanks" dxfId="81" priority="77">
      <formula>LEN(TRIM(G2757))=0</formula>
    </cfRule>
  </conditionalFormatting>
  <conditionalFormatting sqref="G2763">
    <cfRule type="containsBlanks" dxfId="80" priority="76">
      <formula>LEN(TRIM(G2763))=0</formula>
    </cfRule>
  </conditionalFormatting>
  <conditionalFormatting sqref="G2765:G2770">
    <cfRule type="containsBlanks" dxfId="79" priority="75">
      <formula>LEN(TRIM(G2765))=0</formula>
    </cfRule>
  </conditionalFormatting>
  <conditionalFormatting sqref="G2773:G2778">
    <cfRule type="containsBlanks" dxfId="78" priority="74">
      <formula>LEN(TRIM(G2773))=0</formula>
    </cfRule>
  </conditionalFormatting>
  <conditionalFormatting sqref="G2780">
    <cfRule type="containsBlanks" dxfId="77" priority="73">
      <formula>LEN(TRIM(G2780))=0</formula>
    </cfRule>
  </conditionalFormatting>
  <conditionalFormatting sqref="G2782">
    <cfRule type="containsBlanks" dxfId="76" priority="72">
      <formula>LEN(TRIM(G2782))=0</formula>
    </cfRule>
  </conditionalFormatting>
  <conditionalFormatting sqref="G2784:G2787">
    <cfRule type="containsBlanks" dxfId="75" priority="71">
      <formula>LEN(TRIM(G2784))=0</formula>
    </cfRule>
  </conditionalFormatting>
  <conditionalFormatting sqref="G2789">
    <cfRule type="containsBlanks" dxfId="74" priority="70">
      <formula>LEN(TRIM(G2789))=0</formula>
    </cfRule>
  </conditionalFormatting>
  <conditionalFormatting sqref="G2791:G2796">
    <cfRule type="containsBlanks" dxfId="73" priority="69">
      <formula>LEN(TRIM(G2791))=0</formula>
    </cfRule>
  </conditionalFormatting>
  <conditionalFormatting sqref="G2799:G2803">
    <cfRule type="containsBlanks" dxfId="72" priority="68">
      <formula>LEN(TRIM(G2799))=0</formula>
    </cfRule>
  </conditionalFormatting>
  <conditionalFormatting sqref="G2805">
    <cfRule type="containsBlanks" dxfId="71" priority="67">
      <formula>LEN(TRIM(G2805))=0</formula>
    </cfRule>
  </conditionalFormatting>
  <conditionalFormatting sqref="G2807:G2810">
    <cfRule type="containsBlanks" dxfId="70" priority="66">
      <formula>LEN(TRIM(G2807))=0</formula>
    </cfRule>
  </conditionalFormatting>
  <conditionalFormatting sqref="G2812">
    <cfRule type="containsBlanks" dxfId="69" priority="65">
      <formula>LEN(TRIM(G2812))=0</formula>
    </cfRule>
  </conditionalFormatting>
  <conditionalFormatting sqref="G2814:G2819">
    <cfRule type="containsBlanks" dxfId="68" priority="64">
      <formula>LEN(TRIM(G2814))=0</formula>
    </cfRule>
  </conditionalFormatting>
  <conditionalFormatting sqref="G2822:G2836">
    <cfRule type="containsBlanks" dxfId="67" priority="63">
      <formula>LEN(TRIM(G2822))=0</formula>
    </cfRule>
  </conditionalFormatting>
  <conditionalFormatting sqref="G2838:G2843">
    <cfRule type="containsBlanks" dxfId="66" priority="62">
      <formula>LEN(TRIM(G2838))=0</formula>
    </cfRule>
  </conditionalFormatting>
  <conditionalFormatting sqref="G2845:G2852">
    <cfRule type="containsBlanks" dxfId="65" priority="61">
      <formula>LEN(TRIM(G2845))=0</formula>
    </cfRule>
  </conditionalFormatting>
  <conditionalFormatting sqref="G2855:G2862">
    <cfRule type="containsBlanks" dxfId="64" priority="60">
      <formula>LEN(TRIM(G2855))=0</formula>
    </cfRule>
  </conditionalFormatting>
  <conditionalFormatting sqref="G2864:G2873">
    <cfRule type="containsBlanks" dxfId="63" priority="59">
      <formula>LEN(TRIM(G2864))=0</formula>
    </cfRule>
  </conditionalFormatting>
  <conditionalFormatting sqref="G2875:G2879">
    <cfRule type="containsBlanks" dxfId="62" priority="58">
      <formula>LEN(TRIM(G2875))=0</formula>
    </cfRule>
  </conditionalFormatting>
  <conditionalFormatting sqref="G2881">
    <cfRule type="containsBlanks" dxfId="61" priority="57">
      <formula>LEN(TRIM(G2881))=0</formula>
    </cfRule>
  </conditionalFormatting>
  <conditionalFormatting sqref="G2883:G2889">
    <cfRule type="containsBlanks" dxfId="60" priority="56">
      <formula>LEN(TRIM(G2883))=0</formula>
    </cfRule>
  </conditionalFormatting>
  <conditionalFormatting sqref="G2891:G2899">
    <cfRule type="containsBlanks" dxfId="59" priority="55">
      <formula>LEN(TRIM(G2891))=0</formula>
    </cfRule>
  </conditionalFormatting>
  <conditionalFormatting sqref="G2901">
    <cfRule type="containsBlanks" dxfId="58" priority="54">
      <formula>LEN(TRIM(G2901))=0</formula>
    </cfRule>
  </conditionalFormatting>
  <conditionalFormatting sqref="G2903:G2904">
    <cfRule type="containsBlanks" dxfId="57" priority="53">
      <formula>LEN(TRIM(G2903))=0</formula>
    </cfRule>
  </conditionalFormatting>
  <conditionalFormatting sqref="G2906:G2919">
    <cfRule type="containsBlanks" dxfId="56" priority="52">
      <formula>LEN(TRIM(G2906))=0</formula>
    </cfRule>
  </conditionalFormatting>
  <conditionalFormatting sqref="G2921:G2925">
    <cfRule type="containsBlanks" dxfId="55" priority="51">
      <formula>LEN(TRIM(G2921))=0</formula>
    </cfRule>
  </conditionalFormatting>
  <conditionalFormatting sqref="G2927:G2929">
    <cfRule type="containsBlanks" dxfId="54" priority="50">
      <formula>LEN(TRIM(G2927))=0</formula>
    </cfRule>
  </conditionalFormatting>
  <conditionalFormatting sqref="G2931:G2932">
    <cfRule type="containsBlanks" dxfId="53" priority="49">
      <formula>LEN(TRIM(G2931))=0</formula>
    </cfRule>
  </conditionalFormatting>
  <conditionalFormatting sqref="G2935:G2939">
    <cfRule type="containsBlanks" dxfId="52" priority="48">
      <formula>LEN(TRIM(G2935))=0</formula>
    </cfRule>
  </conditionalFormatting>
  <conditionalFormatting sqref="G2941:G2946">
    <cfRule type="containsBlanks" dxfId="51" priority="47">
      <formula>LEN(TRIM(G2941))=0</formula>
    </cfRule>
  </conditionalFormatting>
  <conditionalFormatting sqref="G2948:G2952">
    <cfRule type="containsBlanks" dxfId="50" priority="46">
      <formula>LEN(TRIM(G2948))=0</formula>
    </cfRule>
  </conditionalFormatting>
  <conditionalFormatting sqref="G2954:G2961">
    <cfRule type="containsBlanks" dxfId="49" priority="45">
      <formula>LEN(TRIM(G2954))=0</formula>
    </cfRule>
  </conditionalFormatting>
  <conditionalFormatting sqref="G2963">
    <cfRule type="containsBlanks" dxfId="48" priority="44">
      <formula>LEN(TRIM(G2963))=0</formula>
    </cfRule>
  </conditionalFormatting>
  <conditionalFormatting sqref="G2965:G2966">
    <cfRule type="containsBlanks" dxfId="47" priority="43">
      <formula>LEN(TRIM(G2965))=0</formula>
    </cfRule>
  </conditionalFormatting>
  <conditionalFormatting sqref="G2970:G2984">
    <cfRule type="containsBlanks" dxfId="46" priority="42">
      <formula>LEN(TRIM(G2970))=0</formula>
    </cfRule>
  </conditionalFormatting>
  <conditionalFormatting sqref="G2986:G2998">
    <cfRule type="containsBlanks" dxfId="45" priority="41">
      <formula>LEN(TRIM(G2986))=0</formula>
    </cfRule>
  </conditionalFormatting>
  <conditionalFormatting sqref="G3000:G3011">
    <cfRule type="containsBlanks" dxfId="44" priority="40">
      <formula>LEN(TRIM(G3000))=0</formula>
    </cfRule>
  </conditionalFormatting>
  <conditionalFormatting sqref="G3014">
    <cfRule type="containsBlanks" dxfId="43" priority="39">
      <formula>LEN(TRIM(G3014))=0</formula>
    </cfRule>
  </conditionalFormatting>
  <conditionalFormatting sqref="G3016:G3018">
    <cfRule type="containsBlanks" dxfId="42" priority="38">
      <formula>LEN(TRIM(G3016))=0</formula>
    </cfRule>
  </conditionalFormatting>
  <conditionalFormatting sqref="G3020:G3023">
    <cfRule type="containsBlanks" dxfId="41" priority="37">
      <formula>LEN(TRIM(G3020))=0</formula>
    </cfRule>
  </conditionalFormatting>
  <conditionalFormatting sqref="G3025:G3027">
    <cfRule type="containsBlanks" dxfId="40" priority="36">
      <formula>LEN(TRIM(G3025))=0</formula>
    </cfRule>
  </conditionalFormatting>
  <conditionalFormatting sqref="G3029">
    <cfRule type="containsBlanks" dxfId="39" priority="35">
      <formula>LEN(TRIM(G3029))=0</formula>
    </cfRule>
  </conditionalFormatting>
  <conditionalFormatting sqref="G3032">
    <cfRule type="containsBlanks" dxfId="38" priority="34">
      <formula>LEN(TRIM(G3032))=0</formula>
    </cfRule>
  </conditionalFormatting>
  <conditionalFormatting sqref="G3034">
    <cfRule type="containsBlanks" dxfId="37" priority="33">
      <formula>LEN(TRIM(G3034))=0</formula>
    </cfRule>
  </conditionalFormatting>
  <conditionalFormatting sqref="G3036:G3038">
    <cfRule type="containsBlanks" dxfId="36" priority="32">
      <formula>LEN(TRIM(G3036))=0</formula>
    </cfRule>
  </conditionalFormatting>
  <conditionalFormatting sqref="G3040:G3043">
    <cfRule type="containsBlanks" dxfId="35" priority="31">
      <formula>LEN(TRIM(G3040))=0</formula>
    </cfRule>
  </conditionalFormatting>
  <conditionalFormatting sqref="G3045">
    <cfRule type="containsBlanks" dxfId="34" priority="30">
      <formula>LEN(TRIM(G3045))=0</formula>
    </cfRule>
  </conditionalFormatting>
  <conditionalFormatting sqref="G3047:G3050">
    <cfRule type="containsBlanks" dxfId="33" priority="29">
      <formula>LEN(TRIM(G3047))=0</formula>
    </cfRule>
  </conditionalFormatting>
  <conditionalFormatting sqref="G3052:G3056">
    <cfRule type="containsBlanks" dxfId="32" priority="28">
      <formula>LEN(TRIM(G3052))=0</formula>
    </cfRule>
  </conditionalFormatting>
  <conditionalFormatting sqref="G3059:G3063">
    <cfRule type="containsBlanks" dxfId="31" priority="27">
      <formula>LEN(TRIM(G3059))=0</formula>
    </cfRule>
  </conditionalFormatting>
  <conditionalFormatting sqref="G3065:G3069">
    <cfRule type="containsBlanks" dxfId="30" priority="26">
      <formula>LEN(TRIM(G3065))=0</formula>
    </cfRule>
  </conditionalFormatting>
  <conditionalFormatting sqref="G3071:G3075">
    <cfRule type="containsBlanks" dxfId="29" priority="25">
      <formula>LEN(TRIM(G3071))=0</formula>
    </cfRule>
  </conditionalFormatting>
  <conditionalFormatting sqref="G3078:G3082">
    <cfRule type="containsBlanks" dxfId="28" priority="24">
      <formula>LEN(TRIM(G3078))=0</formula>
    </cfRule>
  </conditionalFormatting>
  <conditionalFormatting sqref="G3084:G3088">
    <cfRule type="containsBlanks" dxfId="27" priority="23">
      <formula>LEN(TRIM(G3084))=0</formula>
    </cfRule>
  </conditionalFormatting>
  <conditionalFormatting sqref="G3090:G3094">
    <cfRule type="containsBlanks" dxfId="26" priority="22">
      <formula>LEN(TRIM(G3090))=0</formula>
    </cfRule>
  </conditionalFormatting>
  <conditionalFormatting sqref="G3096:G3100">
    <cfRule type="containsBlanks" dxfId="25" priority="21">
      <formula>LEN(TRIM(G3096))=0</formula>
    </cfRule>
  </conditionalFormatting>
  <conditionalFormatting sqref="G3102:G3107">
    <cfRule type="containsBlanks" dxfId="24" priority="20">
      <formula>LEN(TRIM(G3102))=0</formula>
    </cfRule>
  </conditionalFormatting>
  <conditionalFormatting sqref="G3110:G3116">
    <cfRule type="containsBlanks" dxfId="23" priority="19">
      <formula>LEN(TRIM(G3110))=0</formula>
    </cfRule>
  </conditionalFormatting>
  <conditionalFormatting sqref="G3120">
    <cfRule type="containsBlanks" dxfId="22" priority="18">
      <formula>LEN(TRIM(G3120))=0</formula>
    </cfRule>
  </conditionalFormatting>
  <conditionalFormatting sqref="G3122:G3130">
    <cfRule type="containsBlanks" dxfId="21" priority="17">
      <formula>LEN(TRIM(G3122))=0</formula>
    </cfRule>
  </conditionalFormatting>
  <conditionalFormatting sqref="G3132:G3137">
    <cfRule type="containsBlanks" dxfId="20" priority="16">
      <formula>LEN(TRIM(G3132))=0</formula>
    </cfRule>
  </conditionalFormatting>
  <conditionalFormatting sqref="G3139">
    <cfRule type="containsBlanks" dxfId="19" priority="15">
      <formula>LEN(TRIM(G3139))=0</formula>
    </cfRule>
  </conditionalFormatting>
  <conditionalFormatting sqref="G3141:G3148">
    <cfRule type="containsBlanks" dxfId="18" priority="14">
      <formula>LEN(TRIM(G3141))=0</formula>
    </cfRule>
  </conditionalFormatting>
  <conditionalFormatting sqref="G3150:G3156">
    <cfRule type="containsBlanks" dxfId="17" priority="13">
      <formula>LEN(TRIM(G3150))=0</formula>
    </cfRule>
  </conditionalFormatting>
  <conditionalFormatting sqref="G3158">
    <cfRule type="containsBlanks" dxfId="16" priority="12">
      <formula>LEN(TRIM(G3158))=0</formula>
    </cfRule>
  </conditionalFormatting>
  <conditionalFormatting sqref="G3161">
    <cfRule type="containsBlanks" dxfId="15" priority="11">
      <formula>LEN(TRIM(G3161))=0</formula>
    </cfRule>
  </conditionalFormatting>
  <conditionalFormatting sqref="G3163">
    <cfRule type="containsBlanks" dxfId="14" priority="10">
      <formula>LEN(TRIM(G3163))=0</formula>
    </cfRule>
  </conditionalFormatting>
  <conditionalFormatting sqref="G3165">
    <cfRule type="containsBlanks" dxfId="13" priority="9">
      <formula>LEN(TRIM(G3165))=0</formula>
    </cfRule>
  </conditionalFormatting>
  <conditionalFormatting sqref="G3167:G3168">
    <cfRule type="containsBlanks" dxfId="12" priority="8">
      <formula>LEN(TRIM(G3167))=0</formula>
    </cfRule>
  </conditionalFormatting>
  <conditionalFormatting sqref="G3172:G3179">
    <cfRule type="containsBlanks" dxfId="11" priority="7">
      <formula>LEN(TRIM(G3172))=0</formula>
    </cfRule>
  </conditionalFormatting>
  <conditionalFormatting sqref="G3181:G3187">
    <cfRule type="containsBlanks" dxfId="10" priority="6">
      <formula>LEN(TRIM(G3181))=0</formula>
    </cfRule>
  </conditionalFormatting>
  <conditionalFormatting sqref="G3189:G3193">
    <cfRule type="containsBlanks" dxfId="9" priority="5">
      <formula>LEN(TRIM(G3189))=0</formula>
    </cfRule>
  </conditionalFormatting>
  <conditionalFormatting sqref="G3197:G3210">
    <cfRule type="containsBlanks" dxfId="8" priority="4">
      <formula>LEN(TRIM(G3197))=0</formula>
    </cfRule>
  </conditionalFormatting>
  <conditionalFormatting sqref="G3212:G3225">
    <cfRule type="containsBlanks" dxfId="7" priority="3">
      <formula>LEN(TRIM(G3212))=0</formula>
    </cfRule>
  </conditionalFormatting>
  <conditionalFormatting sqref="G3227:G3240">
    <cfRule type="containsBlanks" dxfId="6" priority="2">
      <formula>LEN(TRIM(G3227))=0</formula>
    </cfRule>
  </conditionalFormatting>
  <conditionalFormatting sqref="G3242:G3246">
    <cfRule type="containsBlanks" dxfId="5" priority="1">
      <formula>LEN(TRIM(G3242))=0</formula>
    </cfRule>
  </conditionalFormatting>
  <dataValidations count="3">
    <dataValidation type="custom" allowBlank="1" showInputMessage="1" showErrorMessage="1" sqref="M6:M3247" xr:uid="{72985D0E-A843-4734-A2FC-0044B04A057D}">
      <formula1>""</formula1>
    </dataValidation>
    <dataValidation type="custom" allowBlank="1" showInputMessage="1" showErrorMessage="1" error="Numbers ONLY!" sqref="J3250 L6:L3246 J6:J3246" xr:uid="{6B614CA5-7791-4CD7-8EDC-975F243D6E6D}">
      <formula1>ISNUMBER(J6)</formula1>
    </dataValidation>
    <dataValidation type="custom" allowBlank="1" showInputMessage="1" showErrorMessage="1" sqref="M3254" xr:uid="{101AFC37-4C62-4C35-9F0A-93EC5019FBF6}">
      <formula1>ISNUMBER(M3254)</formula1>
    </dataValidation>
  </dataValidations>
  <pageMargins left="0.7" right="0.7" top="0.75" bottom="0.75" header="0.3" footer="0.3"/>
  <pageSetup scale="49" fitToHeight="0" orientation="landscape" r:id="rId1"/>
  <headerFooter>
    <oddFooter>&amp;L&amp;"Arial,Regular"&amp;8&amp;D&amp;C&amp;"Arial,Regular"&amp;8Section 3.1. &amp;A&amp;R&amp;"Arial,Regular"&amp;8Page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EE83CF70-701A-4ED8-A1FE-C67BC6CCBA38}">
          <x14:formula1>
            <xm:f>'Unit&amp;Abbreviation'!$A$2:$A$90</xm:f>
          </x14:formula1>
          <xm:sqref>K6:K3246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828D2-B5FD-4377-A261-05C215AE21E0}">
  <dimension ref="A1:B90"/>
  <sheetViews>
    <sheetView workbookViewId="0">
      <selection activeCell="A71" sqref="A71"/>
    </sheetView>
  </sheetViews>
  <sheetFormatPr defaultColWidth="7.109375" defaultRowHeight="15"/>
  <cols>
    <col min="1" max="1" width="9.5546875" style="288" customWidth="1"/>
    <col min="2" max="255" width="8.33203125" style="288" customWidth="1"/>
    <col min="256" max="16384" width="7.109375" style="288"/>
  </cols>
  <sheetData>
    <row r="1" spans="1:2" ht="18" customHeight="1">
      <c r="A1" s="662" t="s">
        <v>5149</v>
      </c>
      <c r="B1" s="663" t="s">
        <v>5150</v>
      </c>
    </row>
    <row r="2" spans="1:2" ht="18" customHeight="1">
      <c r="A2" s="664" t="s">
        <v>5151</v>
      </c>
      <c r="B2" s="665" t="s">
        <v>5151</v>
      </c>
    </row>
    <row r="3" spans="1:2" ht="18" customHeight="1">
      <c r="A3" s="664" t="s">
        <v>5152</v>
      </c>
      <c r="B3" s="665" t="s">
        <v>5152</v>
      </c>
    </row>
    <row r="4" spans="1:2" ht="18" customHeight="1">
      <c r="A4" s="664" t="s">
        <v>5153</v>
      </c>
      <c r="B4" s="665" t="s">
        <v>5154</v>
      </c>
    </row>
    <row r="5" spans="1:2" ht="18" customHeight="1">
      <c r="A5" s="664" t="s">
        <v>67</v>
      </c>
      <c r="B5" s="665" t="s">
        <v>5155</v>
      </c>
    </row>
    <row r="6" spans="1:2" ht="18" customHeight="1">
      <c r="A6" s="664" t="s">
        <v>890</v>
      </c>
      <c r="B6" s="665" t="s">
        <v>5156</v>
      </c>
    </row>
    <row r="7" spans="1:2" ht="18" customHeight="1">
      <c r="A7" s="664" t="s">
        <v>5157</v>
      </c>
      <c r="B7" s="665" t="s">
        <v>5158</v>
      </c>
    </row>
    <row r="8" spans="1:2" ht="18" customHeight="1">
      <c r="A8" s="664" t="s">
        <v>5159</v>
      </c>
      <c r="B8" s="665" t="s">
        <v>5159</v>
      </c>
    </row>
    <row r="9" spans="1:2" ht="18" customHeight="1">
      <c r="A9" s="664" t="s">
        <v>5160</v>
      </c>
      <c r="B9" s="665" t="s">
        <v>5161</v>
      </c>
    </row>
    <row r="10" spans="1:2" ht="18" customHeight="1">
      <c r="A10" s="664" t="s">
        <v>5162</v>
      </c>
      <c r="B10" s="665" t="s">
        <v>5163</v>
      </c>
    </row>
    <row r="11" spans="1:2" ht="18" customHeight="1">
      <c r="A11" s="664" t="s">
        <v>5164</v>
      </c>
      <c r="B11" s="665" t="s">
        <v>5165</v>
      </c>
    </row>
    <row r="12" spans="1:2" ht="18" customHeight="1">
      <c r="A12" s="664" t="s">
        <v>5166</v>
      </c>
      <c r="B12" s="665" t="s">
        <v>5167</v>
      </c>
    </row>
    <row r="13" spans="1:2" ht="18" customHeight="1">
      <c r="A13" s="664" t="s">
        <v>5168</v>
      </c>
      <c r="B13" s="665" t="s">
        <v>5169</v>
      </c>
    </row>
    <row r="14" spans="1:2" ht="18" customHeight="1">
      <c r="A14" s="664" t="s">
        <v>5170</v>
      </c>
      <c r="B14" s="665" t="s">
        <v>5171</v>
      </c>
    </row>
    <row r="15" spans="1:2" ht="18" customHeight="1">
      <c r="A15" s="664" t="s">
        <v>5172</v>
      </c>
      <c r="B15" s="665" t="s">
        <v>5173</v>
      </c>
    </row>
    <row r="16" spans="1:2" ht="18" customHeight="1">
      <c r="A16" s="664" t="s">
        <v>5174</v>
      </c>
      <c r="B16" s="665" t="s">
        <v>5174</v>
      </c>
    </row>
    <row r="17" spans="1:2" ht="18" customHeight="1">
      <c r="A17" s="664" t="s">
        <v>5175</v>
      </c>
      <c r="B17" s="665" t="s">
        <v>5175</v>
      </c>
    </row>
    <row r="18" spans="1:2" ht="18" customHeight="1">
      <c r="A18" s="664" t="s">
        <v>5176</v>
      </c>
      <c r="B18" s="665" t="s">
        <v>5176</v>
      </c>
    </row>
    <row r="19" spans="1:2" ht="18" customHeight="1">
      <c r="A19" s="664" t="s">
        <v>68</v>
      </c>
      <c r="B19" s="665" t="s">
        <v>5177</v>
      </c>
    </row>
    <row r="20" spans="1:2" ht="18" customHeight="1">
      <c r="A20" s="664" t="s">
        <v>5178</v>
      </c>
      <c r="B20" s="665" t="s">
        <v>5179</v>
      </c>
    </row>
    <row r="21" spans="1:2" ht="18" customHeight="1">
      <c r="A21" s="664" t="s">
        <v>5180</v>
      </c>
      <c r="B21" s="665" t="s">
        <v>5180</v>
      </c>
    </row>
    <row r="22" spans="1:2" ht="18" customHeight="1">
      <c r="A22" s="664" t="s">
        <v>5181</v>
      </c>
      <c r="B22" s="665" t="s">
        <v>5182</v>
      </c>
    </row>
    <row r="23" spans="1:2" ht="18" customHeight="1">
      <c r="A23" s="664" t="s">
        <v>5183</v>
      </c>
      <c r="B23" s="665" t="s">
        <v>5184</v>
      </c>
    </row>
    <row r="24" spans="1:2" ht="18" customHeight="1">
      <c r="A24" s="664" t="s">
        <v>5185</v>
      </c>
      <c r="B24" s="665" t="s">
        <v>5186</v>
      </c>
    </row>
    <row r="25" spans="1:2" ht="18" customHeight="1">
      <c r="A25" s="664" t="s">
        <v>5187</v>
      </c>
      <c r="B25" s="665" t="s">
        <v>5188</v>
      </c>
    </row>
    <row r="26" spans="1:2" ht="18" customHeight="1">
      <c r="A26" s="664" t="s">
        <v>5189</v>
      </c>
      <c r="B26" s="665" t="s">
        <v>5190</v>
      </c>
    </row>
    <row r="27" spans="1:2" ht="18" customHeight="1">
      <c r="A27" s="664" t="s">
        <v>5191</v>
      </c>
      <c r="B27" s="665" t="s">
        <v>5192</v>
      </c>
    </row>
    <row r="28" spans="1:2" ht="18" customHeight="1">
      <c r="A28" s="664" t="s">
        <v>5193</v>
      </c>
      <c r="B28" s="665" t="s">
        <v>5194</v>
      </c>
    </row>
    <row r="29" spans="1:2" ht="18" customHeight="1">
      <c r="A29" s="664" t="s">
        <v>5195</v>
      </c>
      <c r="B29" s="665" t="s">
        <v>5195</v>
      </c>
    </row>
    <row r="30" spans="1:2" ht="18" customHeight="1">
      <c r="A30" s="664" t="s">
        <v>5196</v>
      </c>
      <c r="B30" s="665" t="s">
        <v>5196</v>
      </c>
    </row>
    <row r="31" spans="1:2" ht="18" customHeight="1">
      <c r="A31" s="664" t="s">
        <v>5197</v>
      </c>
      <c r="B31" s="665" t="s">
        <v>5197</v>
      </c>
    </row>
    <row r="32" spans="1:2" ht="18" customHeight="1">
      <c r="A32" s="664" t="s">
        <v>5198</v>
      </c>
      <c r="B32" s="665" t="s">
        <v>5199</v>
      </c>
    </row>
    <row r="33" spans="1:2" ht="18" customHeight="1">
      <c r="A33" s="664" t="s">
        <v>5200</v>
      </c>
      <c r="B33" s="665" t="s">
        <v>5201</v>
      </c>
    </row>
    <row r="34" spans="1:2" ht="18" customHeight="1">
      <c r="A34" s="664" t="s">
        <v>5202</v>
      </c>
      <c r="B34" s="665" t="s">
        <v>5202</v>
      </c>
    </row>
    <row r="35" spans="1:2" ht="18" customHeight="1">
      <c r="A35" s="664" t="s">
        <v>5203</v>
      </c>
      <c r="B35" s="665" t="s">
        <v>5204</v>
      </c>
    </row>
    <row r="36" spans="1:2" ht="18" customHeight="1">
      <c r="A36" s="664" t="s">
        <v>5205</v>
      </c>
      <c r="B36" s="665" t="s">
        <v>5206</v>
      </c>
    </row>
    <row r="37" spans="1:2" ht="18" customHeight="1">
      <c r="A37" s="664" t="s">
        <v>5207</v>
      </c>
      <c r="B37" s="665" t="s">
        <v>5207</v>
      </c>
    </row>
    <row r="38" spans="1:2" ht="18" customHeight="1">
      <c r="A38" s="664" t="s">
        <v>5208</v>
      </c>
      <c r="B38" s="665" t="s">
        <v>5209</v>
      </c>
    </row>
    <row r="39" spans="1:2" ht="18" customHeight="1">
      <c r="A39" s="664" t="s">
        <v>5210</v>
      </c>
      <c r="B39" s="665" t="s">
        <v>5211</v>
      </c>
    </row>
    <row r="40" spans="1:2" ht="18" customHeight="1">
      <c r="A40" s="664" t="s">
        <v>5212</v>
      </c>
      <c r="B40" s="665" t="s">
        <v>5213</v>
      </c>
    </row>
    <row r="41" spans="1:2" ht="18" customHeight="1">
      <c r="A41" s="664" t="s">
        <v>5214</v>
      </c>
      <c r="B41" s="665" t="s">
        <v>5215</v>
      </c>
    </row>
    <row r="42" spans="1:2" ht="18" customHeight="1">
      <c r="A42" s="664" t="s">
        <v>5216</v>
      </c>
      <c r="B42" s="665" t="s">
        <v>5217</v>
      </c>
    </row>
    <row r="43" spans="1:2" ht="18" customHeight="1">
      <c r="A43" s="664" t="s">
        <v>5218</v>
      </c>
      <c r="B43" s="665" t="s">
        <v>5218</v>
      </c>
    </row>
    <row r="44" spans="1:2" ht="18" customHeight="1">
      <c r="A44" s="664" t="s">
        <v>5219</v>
      </c>
      <c r="B44" s="665" t="s">
        <v>5220</v>
      </c>
    </row>
    <row r="45" spans="1:2" ht="18" customHeight="1">
      <c r="A45" s="664" t="s">
        <v>5221</v>
      </c>
      <c r="B45" s="665" t="s">
        <v>5222</v>
      </c>
    </row>
    <row r="46" spans="1:2" ht="18" customHeight="1">
      <c r="A46" s="664" t="s">
        <v>5223</v>
      </c>
      <c r="B46" s="665" t="s">
        <v>5223</v>
      </c>
    </row>
    <row r="47" spans="1:2" ht="18" customHeight="1">
      <c r="A47" s="664" t="s">
        <v>5224</v>
      </c>
      <c r="B47" s="665" t="s">
        <v>5225</v>
      </c>
    </row>
    <row r="48" spans="1:2" ht="18" customHeight="1">
      <c r="A48" s="664" t="s">
        <v>5226</v>
      </c>
      <c r="B48" s="665" t="s">
        <v>5226</v>
      </c>
    </row>
    <row r="49" spans="1:2" ht="18" customHeight="1">
      <c r="A49" s="664" t="s">
        <v>5227</v>
      </c>
      <c r="B49" s="665" t="s">
        <v>5227</v>
      </c>
    </row>
    <row r="50" spans="1:2" ht="18" customHeight="1">
      <c r="A50" s="664" t="s">
        <v>5228</v>
      </c>
      <c r="B50" s="665" t="s">
        <v>5229</v>
      </c>
    </row>
    <row r="51" spans="1:2" ht="18" customHeight="1">
      <c r="A51" s="664" t="s">
        <v>5230</v>
      </c>
      <c r="B51" s="665" t="s">
        <v>5231</v>
      </c>
    </row>
    <row r="52" spans="1:2" ht="18" customHeight="1">
      <c r="A52" s="664" t="s">
        <v>5232</v>
      </c>
      <c r="B52" s="665" t="s">
        <v>5232</v>
      </c>
    </row>
    <row r="53" spans="1:2" ht="18" customHeight="1">
      <c r="A53" s="664" t="s">
        <v>5233</v>
      </c>
      <c r="B53" s="665" t="s">
        <v>5233</v>
      </c>
    </row>
    <row r="54" spans="1:2" ht="18" customHeight="1">
      <c r="A54" s="664" t="s">
        <v>5234</v>
      </c>
      <c r="B54" s="665" t="s">
        <v>5235</v>
      </c>
    </row>
    <row r="55" spans="1:2" ht="18" customHeight="1">
      <c r="A55" s="664" t="s">
        <v>5236</v>
      </c>
      <c r="B55" s="666" t="s">
        <v>5236</v>
      </c>
    </row>
    <row r="56" spans="1:2" ht="18" customHeight="1">
      <c r="A56" s="664" t="s">
        <v>5237</v>
      </c>
      <c r="B56" s="665" t="s">
        <v>5232</v>
      </c>
    </row>
    <row r="57" spans="1:2" ht="18" customHeight="1">
      <c r="A57" s="664" t="s">
        <v>5238</v>
      </c>
      <c r="B57" s="665" t="s">
        <v>5239</v>
      </c>
    </row>
    <row r="58" spans="1:2" ht="18" customHeight="1">
      <c r="A58" s="664" t="s">
        <v>5240</v>
      </c>
      <c r="B58" s="665" t="s">
        <v>5241</v>
      </c>
    </row>
    <row r="59" spans="1:2" ht="18" customHeight="1">
      <c r="A59" s="664" t="s">
        <v>5242</v>
      </c>
      <c r="B59" s="665" t="s">
        <v>5243</v>
      </c>
    </row>
    <row r="60" spans="1:2" ht="18" customHeight="1">
      <c r="A60" s="664" t="s">
        <v>5244</v>
      </c>
      <c r="B60" s="665" t="s">
        <v>5245</v>
      </c>
    </row>
    <row r="61" spans="1:2" ht="18" customHeight="1">
      <c r="A61" s="664" t="s">
        <v>5246</v>
      </c>
      <c r="B61" s="665" t="s">
        <v>5246</v>
      </c>
    </row>
    <row r="62" spans="1:2" ht="18" customHeight="1">
      <c r="A62" s="664" t="s">
        <v>5247</v>
      </c>
      <c r="B62" s="665" t="s">
        <v>5247</v>
      </c>
    </row>
    <row r="63" spans="1:2" ht="18" customHeight="1">
      <c r="A63" s="664" t="s">
        <v>5248</v>
      </c>
      <c r="B63" s="665" t="s">
        <v>5245</v>
      </c>
    </row>
    <row r="64" spans="1:2" ht="18" customHeight="1">
      <c r="A64" s="664" t="s">
        <v>5249</v>
      </c>
      <c r="B64" s="665" t="s">
        <v>5250</v>
      </c>
    </row>
    <row r="65" spans="1:2" ht="18" customHeight="1">
      <c r="A65" s="664" t="s">
        <v>5251</v>
      </c>
      <c r="B65" s="665" t="s">
        <v>5251</v>
      </c>
    </row>
    <row r="66" spans="1:2" ht="18" customHeight="1">
      <c r="A66" s="664" t="s">
        <v>5252</v>
      </c>
      <c r="B66" s="665" t="s">
        <v>5252</v>
      </c>
    </row>
    <row r="67" spans="1:2" ht="18" customHeight="1">
      <c r="A67" s="664" t="s">
        <v>5253</v>
      </c>
      <c r="B67" s="665" t="s">
        <v>5254</v>
      </c>
    </row>
    <row r="68" spans="1:2" ht="18" customHeight="1">
      <c r="A68" s="664" t="s">
        <v>5255</v>
      </c>
      <c r="B68" s="665" t="s">
        <v>5256</v>
      </c>
    </row>
    <row r="69" spans="1:2" ht="18" customHeight="1">
      <c r="A69" s="664" t="s">
        <v>5257</v>
      </c>
      <c r="B69" s="665" t="s">
        <v>5258</v>
      </c>
    </row>
    <row r="70" spans="1:2" ht="18" customHeight="1">
      <c r="A70" s="664" t="s">
        <v>5259</v>
      </c>
      <c r="B70" s="665" t="s">
        <v>5260</v>
      </c>
    </row>
    <row r="71" spans="1:2" ht="18" customHeight="1">
      <c r="A71" s="664" t="s">
        <v>5261</v>
      </c>
      <c r="B71" s="665" t="s">
        <v>5262</v>
      </c>
    </row>
    <row r="72" spans="1:2" ht="18" customHeight="1">
      <c r="A72" s="664" t="s">
        <v>5263</v>
      </c>
      <c r="B72" s="665" t="s">
        <v>5264</v>
      </c>
    </row>
    <row r="73" spans="1:2" ht="18" customHeight="1">
      <c r="A73" s="664" t="s">
        <v>5265</v>
      </c>
      <c r="B73" s="665" t="s">
        <v>5169</v>
      </c>
    </row>
    <row r="74" spans="1:2" ht="18" customHeight="1">
      <c r="A74" s="664" t="s">
        <v>5266</v>
      </c>
      <c r="B74" s="665" t="s">
        <v>5267</v>
      </c>
    </row>
    <row r="75" spans="1:2" ht="18" customHeight="1">
      <c r="A75" s="664" t="s">
        <v>5268</v>
      </c>
      <c r="B75" s="665" t="s">
        <v>5269</v>
      </c>
    </row>
    <row r="76" spans="1:2" ht="18" customHeight="1">
      <c r="A76" s="664" t="s">
        <v>5270</v>
      </c>
      <c r="B76" s="665" t="s">
        <v>5271</v>
      </c>
    </row>
    <row r="77" spans="1:2" ht="18" customHeight="1">
      <c r="A77" s="664" t="s">
        <v>5272</v>
      </c>
      <c r="B77" s="665" t="s">
        <v>5272</v>
      </c>
    </row>
    <row r="78" spans="1:2" ht="18" customHeight="1">
      <c r="A78" s="664" t="s">
        <v>5273</v>
      </c>
      <c r="B78" s="665" t="s">
        <v>5274</v>
      </c>
    </row>
    <row r="79" spans="1:2" ht="18" customHeight="1">
      <c r="A79" s="664" t="s">
        <v>5275</v>
      </c>
      <c r="B79" s="665" t="s">
        <v>5276</v>
      </c>
    </row>
    <row r="80" spans="1:2" ht="18" customHeight="1">
      <c r="A80" s="664" t="s">
        <v>5277</v>
      </c>
      <c r="B80" s="665" t="s">
        <v>5278</v>
      </c>
    </row>
    <row r="81" spans="1:2" ht="18" customHeight="1">
      <c r="A81" s="664" t="s">
        <v>5279</v>
      </c>
      <c r="B81" s="665" t="s">
        <v>5280</v>
      </c>
    </row>
    <row r="82" spans="1:2" ht="18" customHeight="1">
      <c r="A82" s="664" t="s">
        <v>5281</v>
      </c>
      <c r="B82" s="665" t="s">
        <v>5282</v>
      </c>
    </row>
    <row r="83" spans="1:2" ht="18" customHeight="1">
      <c r="A83" s="664" t="s">
        <v>5283</v>
      </c>
      <c r="B83" s="665" t="s">
        <v>5283</v>
      </c>
    </row>
    <row r="84" spans="1:2" ht="18" customHeight="1">
      <c r="A84" s="664" t="s">
        <v>5284</v>
      </c>
      <c r="B84" s="665" t="s">
        <v>5285</v>
      </c>
    </row>
    <row r="85" spans="1:2" ht="18" customHeight="1">
      <c r="A85" s="664" t="s">
        <v>5286</v>
      </c>
      <c r="B85" s="665" t="s">
        <v>5287</v>
      </c>
    </row>
    <row r="86" spans="1:2" ht="18" customHeight="1">
      <c r="A86" s="664" t="s">
        <v>5288</v>
      </c>
      <c r="B86" s="665" t="s">
        <v>5289</v>
      </c>
    </row>
    <row r="87" spans="1:2" ht="18" customHeight="1">
      <c r="A87" s="664" t="s">
        <v>5290</v>
      </c>
      <c r="B87" s="665" t="s">
        <v>5291</v>
      </c>
    </row>
    <row r="88" spans="1:2" ht="18" customHeight="1">
      <c r="A88" s="664" t="s">
        <v>5292</v>
      </c>
      <c r="B88" s="665" t="s">
        <v>5293</v>
      </c>
    </row>
    <row r="89" spans="1:2" ht="18" customHeight="1">
      <c r="A89" s="664" t="s">
        <v>5294</v>
      </c>
      <c r="B89" s="665" t="s">
        <v>5294</v>
      </c>
    </row>
    <row r="90" spans="1:2" ht="18" customHeight="1">
      <c r="A90" s="664" t="s">
        <v>5295</v>
      </c>
      <c r="B90" s="665" t="s">
        <v>5295</v>
      </c>
    </row>
  </sheetData>
  <sheetProtection algorithmName="SHA-512" hashValue="3hjSRZ7p6LIvbpgW+drX0EP5lzS1KCz7Frkuch3HHD9LZFcOnSB9QT9xY5Bsj48+yoGHo0UoFjk+9LdNCsmlYw==" saltValue="fIMtTFx+wKMCKji0qevkzA=="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36431-F3C8-4A49-A81D-3977C12EE224}">
  <sheetPr>
    <pageSetUpPr fitToPage="1"/>
  </sheetPr>
  <dimension ref="B1:I143"/>
  <sheetViews>
    <sheetView showGridLines="0" zoomScaleNormal="100" workbookViewId="0">
      <pane ySplit="5" topLeftCell="A17" activePane="bottomLeft" state="frozen"/>
      <selection pane="bottomLeft" activeCell="K40" sqref="K40"/>
    </sheetView>
  </sheetViews>
  <sheetFormatPr defaultColWidth="8.88671875" defaultRowHeight="15" outlineLevelRow="1"/>
  <cols>
    <col min="1" max="1" width="3.109375" style="319" customWidth="1"/>
    <col min="2" max="3" width="9.44140625" style="324" customWidth="1"/>
    <col min="4" max="4" width="5.21875" style="323" customWidth="1"/>
    <col min="5" max="5" width="7.5546875" style="322" customWidth="1"/>
    <col min="6" max="6" width="58.21875" style="321" customWidth="1"/>
    <col min="7" max="7" width="17.77734375" style="319" customWidth="1"/>
    <col min="8" max="8" width="17.88671875" style="320" customWidth="1"/>
    <col min="9" max="16384" width="8.88671875" style="319"/>
  </cols>
  <sheetData>
    <row r="1" spans="2:9" s="288" customFormat="1" ht="15" customHeight="1">
      <c r="B1" s="731" t="s">
        <v>5296</v>
      </c>
      <c r="C1" s="731"/>
      <c r="D1" s="731"/>
      <c r="E1" s="731"/>
      <c r="F1" s="731"/>
      <c r="G1" s="731"/>
      <c r="H1" s="731"/>
      <c r="I1" s="731"/>
    </row>
    <row r="2" spans="2:9" s="288" customFormat="1">
      <c r="B2" s="670"/>
      <c r="C2" s="670"/>
      <c r="D2" s="670"/>
      <c r="E2" s="670"/>
      <c r="F2" s="670"/>
      <c r="G2" s="670"/>
      <c r="H2" s="670"/>
    </row>
    <row r="3" spans="2:9" ht="23.25" customHeight="1">
      <c r="B3" s="661" t="str">
        <f>"FMS/Project ID: "&amp;TEXT('[1]Submission Checklist'!$C$5,"")</f>
        <v xml:space="preserve">FMS/Project ID: </v>
      </c>
      <c r="C3" s="661"/>
      <c r="D3" s="453"/>
      <c r="E3" s="452"/>
      <c r="F3" s="451"/>
      <c r="G3" s="450" t="s">
        <v>5297</v>
      </c>
    </row>
    <row r="4" spans="2:9" ht="15.75" customHeight="1" thickBot="1">
      <c r="B4" s="449"/>
      <c r="C4" s="449"/>
      <c r="D4" s="448"/>
      <c r="E4" s="447"/>
      <c r="F4" s="446"/>
      <c r="G4" s="445"/>
    </row>
    <row r="5" spans="2:9" s="440" customFormat="1" ht="58.5" customHeight="1" thickBot="1">
      <c r="B5" s="732" t="s">
        <v>5298</v>
      </c>
      <c r="C5" s="733"/>
      <c r="D5" s="734"/>
      <c r="E5" s="444" t="s">
        <v>59</v>
      </c>
      <c r="F5" s="443" t="s">
        <v>21</v>
      </c>
      <c r="G5" s="442" t="s">
        <v>5299</v>
      </c>
      <c r="H5" s="441" t="s">
        <v>5300</v>
      </c>
    </row>
    <row r="6" spans="2:9" ht="21" customHeight="1">
      <c r="B6" s="439" t="s">
        <v>5301</v>
      </c>
      <c r="C6" s="438"/>
      <c r="D6" s="438" t="s">
        <v>5302</v>
      </c>
      <c r="E6" s="438"/>
      <c r="F6" s="437"/>
      <c r="G6" s="436" t="s">
        <v>5303</v>
      </c>
      <c r="H6" s="435"/>
    </row>
    <row r="7" spans="2:9" s="349" customFormat="1" ht="15.75" customHeight="1" outlineLevel="1">
      <c r="B7" s="365"/>
      <c r="C7" s="354"/>
      <c r="D7" s="354">
        <v>10</v>
      </c>
      <c r="E7" s="340" t="s">
        <v>5304</v>
      </c>
      <c r="F7" s="339"/>
      <c r="G7" s="434" t="s">
        <v>5305</v>
      </c>
      <c r="H7" s="432" t="s">
        <v>5305</v>
      </c>
    </row>
    <row r="8" spans="2:9" ht="15.75" outlineLevel="1">
      <c r="B8" s="360"/>
      <c r="C8" s="654"/>
      <c r="D8" s="359"/>
      <c r="E8" s="363" t="s">
        <v>5306</v>
      </c>
      <c r="F8" s="358" t="s">
        <v>5307</v>
      </c>
      <c r="G8" s="408" t="s">
        <v>5305</v>
      </c>
      <c r="H8" s="366" t="s">
        <v>5305</v>
      </c>
    </row>
    <row r="9" spans="2:9" ht="15.75" outlineLevel="1">
      <c r="B9" s="360"/>
      <c r="C9" s="654"/>
      <c r="D9" s="359"/>
      <c r="E9" s="363" t="s">
        <v>5308</v>
      </c>
      <c r="F9" s="358" t="s">
        <v>5309</v>
      </c>
      <c r="G9" s="408" t="s">
        <v>5310</v>
      </c>
      <c r="H9" s="366" t="s">
        <v>5305</v>
      </c>
    </row>
    <row r="10" spans="2:9" ht="15.75" outlineLevel="1">
      <c r="B10" s="360"/>
      <c r="C10" s="654"/>
      <c r="D10" s="359"/>
      <c r="E10" s="363" t="s">
        <v>5311</v>
      </c>
      <c r="F10" s="358" t="s">
        <v>5312</v>
      </c>
      <c r="G10" s="408" t="s">
        <v>5313</v>
      </c>
      <c r="H10" s="366" t="s">
        <v>5305</v>
      </c>
    </row>
    <row r="11" spans="2:9" ht="15.75" outlineLevel="1">
      <c r="B11" s="360"/>
      <c r="C11" s="654"/>
      <c r="D11" s="359"/>
      <c r="E11" s="363" t="s">
        <v>5314</v>
      </c>
      <c r="F11" s="358" t="s">
        <v>5315</v>
      </c>
      <c r="G11" s="408" t="s">
        <v>5316</v>
      </c>
      <c r="H11" s="366" t="s">
        <v>5305</v>
      </c>
    </row>
    <row r="12" spans="2:9" s="349" customFormat="1" ht="15.75" outlineLevel="1">
      <c r="B12" s="365"/>
      <c r="C12" s="354"/>
      <c r="D12" s="354">
        <v>30</v>
      </c>
      <c r="E12" s="340" t="s">
        <v>5317</v>
      </c>
      <c r="F12" s="339"/>
      <c r="G12" s="364" t="s">
        <v>5318</v>
      </c>
      <c r="H12" s="432" t="s">
        <v>5318</v>
      </c>
    </row>
    <row r="13" spans="2:9" ht="15.75" outlineLevel="1">
      <c r="B13" s="360"/>
      <c r="C13" s="654"/>
      <c r="D13" s="359"/>
      <c r="E13" s="363" t="s">
        <v>5306</v>
      </c>
      <c r="F13" s="358" t="s">
        <v>5319</v>
      </c>
      <c r="G13" s="351" t="s">
        <v>5320</v>
      </c>
      <c r="H13" s="366" t="s">
        <v>5320</v>
      </c>
    </row>
    <row r="14" spans="2:9" ht="15.75" outlineLevel="1">
      <c r="B14" s="380"/>
      <c r="C14" s="655"/>
      <c r="D14" s="379"/>
      <c r="E14" s="433" t="s">
        <v>5308</v>
      </c>
      <c r="F14" s="377" t="s">
        <v>5321</v>
      </c>
      <c r="G14" s="351" t="s">
        <v>5322</v>
      </c>
      <c r="H14" s="366" t="s">
        <v>5318</v>
      </c>
    </row>
    <row r="15" spans="2:9" ht="16.5" customHeight="1" outlineLevel="1">
      <c r="B15" s="360"/>
      <c r="C15" s="654"/>
      <c r="D15" s="359"/>
      <c r="E15" s="363" t="s">
        <v>5311</v>
      </c>
      <c r="F15" s="358" t="s">
        <v>5323</v>
      </c>
      <c r="G15" s="351" t="s">
        <v>5324</v>
      </c>
      <c r="H15" s="366" t="s">
        <v>5318</v>
      </c>
    </row>
    <row r="16" spans="2:9" ht="15.75" outlineLevel="1">
      <c r="B16" s="390"/>
      <c r="C16" s="656"/>
      <c r="D16" s="389"/>
      <c r="E16" s="322" t="s">
        <v>5314</v>
      </c>
      <c r="F16" s="387" t="s">
        <v>5325</v>
      </c>
      <c r="G16" s="351" t="s">
        <v>5326</v>
      </c>
      <c r="H16" s="366" t="s">
        <v>5326</v>
      </c>
    </row>
    <row r="17" spans="2:8" ht="15.75" outlineLevel="1">
      <c r="B17" s="360"/>
      <c r="C17" s="654"/>
      <c r="D17" s="359"/>
      <c r="E17" s="363" t="s">
        <v>5327</v>
      </c>
      <c r="F17" s="358" t="s">
        <v>5328</v>
      </c>
      <c r="G17" s="351"/>
      <c r="H17" s="366"/>
    </row>
    <row r="18" spans="2:8" s="349" customFormat="1" ht="15.75" outlineLevel="1">
      <c r="B18" s="365"/>
      <c r="C18" s="354"/>
      <c r="D18" s="354">
        <v>50</v>
      </c>
      <c r="E18" s="340" t="s">
        <v>5329</v>
      </c>
      <c r="F18" s="339"/>
      <c r="G18" s="364" t="s">
        <v>5330</v>
      </c>
      <c r="H18" s="432" t="s">
        <v>5330</v>
      </c>
    </row>
    <row r="19" spans="2:8" ht="42.75" outlineLevel="1">
      <c r="B19" s="360"/>
      <c r="C19" s="654"/>
      <c r="D19" s="359"/>
      <c r="E19" s="363" t="s">
        <v>5306</v>
      </c>
      <c r="F19" s="358" t="s">
        <v>5331</v>
      </c>
      <c r="G19" s="351" t="s">
        <v>5332</v>
      </c>
      <c r="H19" s="366" t="s">
        <v>5330</v>
      </c>
    </row>
    <row r="20" spans="2:8" ht="15.75" outlineLevel="1">
      <c r="B20" s="360"/>
      <c r="C20" s="654"/>
      <c r="D20" s="359"/>
      <c r="E20" s="363" t="s">
        <v>5308</v>
      </c>
      <c r="F20" s="358" t="s">
        <v>5333</v>
      </c>
      <c r="G20" s="351" t="s">
        <v>5334</v>
      </c>
      <c r="H20" s="366" t="s">
        <v>5330</v>
      </c>
    </row>
    <row r="21" spans="2:8" s="349" customFormat="1" ht="15.75" outlineLevel="1">
      <c r="B21" s="365"/>
      <c r="C21" s="354"/>
      <c r="D21" s="354">
        <v>70</v>
      </c>
      <c r="E21" s="353" t="s">
        <v>5335</v>
      </c>
      <c r="F21" s="352"/>
      <c r="G21" s="364" t="s">
        <v>5336</v>
      </c>
      <c r="H21" s="350"/>
    </row>
    <row r="22" spans="2:8" ht="15.75" outlineLevel="1">
      <c r="B22" s="360"/>
      <c r="C22" s="654"/>
      <c r="D22" s="359"/>
      <c r="E22" s="363" t="s">
        <v>5306</v>
      </c>
      <c r="F22" s="358" t="s">
        <v>5337</v>
      </c>
      <c r="G22" s="351" t="s">
        <v>5338</v>
      </c>
      <c r="H22" s="351" t="s">
        <v>5338</v>
      </c>
    </row>
    <row r="23" spans="2:8" ht="15.75" outlineLevel="1">
      <c r="B23" s="360"/>
      <c r="C23" s="654"/>
      <c r="D23" s="359"/>
      <c r="E23" s="363" t="s">
        <v>5308</v>
      </c>
      <c r="F23" s="358" t="s">
        <v>5339</v>
      </c>
      <c r="G23" s="351" t="s">
        <v>5336</v>
      </c>
      <c r="H23" s="366" t="s">
        <v>5340</v>
      </c>
    </row>
    <row r="24" spans="2:8" ht="15.75" outlineLevel="1">
      <c r="B24" s="360"/>
      <c r="C24" s="654"/>
      <c r="D24" s="359"/>
      <c r="E24" s="363" t="s">
        <v>5311</v>
      </c>
      <c r="F24" s="358" t="s">
        <v>5341</v>
      </c>
      <c r="G24" s="351" t="s">
        <v>5336</v>
      </c>
      <c r="H24" s="366" t="s">
        <v>5342</v>
      </c>
    </row>
    <row r="25" spans="2:8" ht="15.75" outlineLevel="1">
      <c r="B25" s="390"/>
      <c r="C25" s="656"/>
      <c r="D25" s="389"/>
      <c r="E25" s="388" t="s">
        <v>5314</v>
      </c>
      <c r="F25" s="387" t="s">
        <v>5343</v>
      </c>
      <c r="G25" s="351" t="s">
        <v>5344</v>
      </c>
      <c r="H25" s="366" t="s">
        <v>5344</v>
      </c>
    </row>
    <row r="26" spans="2:8" ht="15.75" outlineLevel="1">
      <c r="B26" s="390"/>
      <c r="C26" s="656"/>
      <c r="D26" s="389"/>
      <c r="E26" s="388" t="s">
        <v>5327</v>
      </c>
      <c r="F26" s="431" t="s">
        <v>5345</v>
      </c>
      <c r="G26" s="338" t="s">
        <v>5346</v>
      </c>
      <c r="H26" s="366" t="s">
        <v>5347</v>
      </c>
    </row>
    <row r="27" spans="2:8" ht="15.75" outlineLevel="1">
      <c r="B27" s="390"/>
      <c r="C27" s="656"/>
      <c r="D27" s="389"/>
      <c r="E27" s="388" t="s">
        <v>5348</v>
      </c>
      <c r="F27" s="363" t="s">
        <v>5349</v>
      </c>
      <c r="G27" s="338" t="s">
        <v>5346</v>
      </c>
      <c r="H27" s="366" t="s">
        <v>5350</v>
      </c>
    </row>
    <row r="28" spans="2:8" ht="18">
      <c r="B28" s="348" t="s">
        <v>5351</v>
      </c>
      <c r="C28" s="347"/>
      <c r="D28" s="347" t="s">
        <v>5352</v>
      </c>
      <c r="E28" s="347"/>
      <c r="F28" s="346"/>
      <c r="G28" s="372" t="s">
        <v>5353</v>
      </c>
      <c r="H28" s="430" t="s">
        <v>5353</v>
      </c>
    </row>
    <row r="29" spans="2:8" s="349" customFormat="1" ht="15.75" outlineLevel="1">
      <c r="B29" s="365"/>
      <c r="C29" s="354"/>
      <c r="D29" s="354">
        <v>40</v>
      </c>
      <c r="E29" s="353" t="s">
        <v>5354</v>
      </c>
      <c r="F29" s="352"/>
      <c r="G29" s="429" t="s">
        <v>5355</v>
      </c>
      <c r="H29" s="366"/>
    </row>
    <row r="30" spans="2:8" s="349" customFormat="1" ht="15.75" outlineLevel="1">
      <c r="B30" s="365"/>
      <c r="C30" s="354"/>
      <c r="D30" s="354"/>
      <c r="E30" s="370">
        <v>1</v>
      </c>
      <c r="F30" s="373" t="s">
        <v>5356</v>
      </c>
      <c r="G30" s="428" t="s">
        <v>5357</v>
      </c>
      <c r="H30" s="366" t="s">
        <v>5358</v>
      </c>
    </row>
    <row r="31" spans="2:8" s="349" customFormat="1" ht="15.75" outlineLevel="1">
      <c r="B31" s="365"/>
      <c r="C31" s="354"/>
      <c r="D31" s="354"/>
      <c r="E31" s="370">
        <v>2</v>
      </c>
      <c r="F31" s="373" t="s">
        <v>5359</v>
      </c>
      <c r="G31" s="428" t="s">
        <v>5360</v>
      </c>
      <c r="H31" s="366" t="s">
        <v>5358</v>
      </c>
    </row>
    <row r="32" spans="2:8" s="349" customFormat="1" ht="15.75" outlineLevel="1">
      <c r="B32" s="365"/>
      <c r="C32" s="354"/>
      <c r="D32" s="354"/>
      <c r="E32" s="370">
        <v>3</v>
      </c>
      <c r="F32" s="373" t="s">
        <v>5361</v>
      </c>
      <c r="G32" s="428" t="s">
        <v>5362</v>
      </c>
      <c r="H32" s="366" t="s">
        <v>5358</v>
      </c>
    </row>
    <row r="33" spans="2:8" s="349" customFormat="1" ht="15.75" outlineLevel="1">
      <c r="B33" s="365"/>
      <c r="C33" s="354"/>
      <c r="D33" s="354"/>
      <c r="E33" s="370">
        <v>4</v>
      </c>
      <c r="F33" s="373" t="s">
        <v>5363</v>
      </c>
      <c r="G33" s="428" t="s">
        <v>5353</v>
      </c>
      <c r="H33" s="366" t="s">
        <v>5358</v>
      </c>
    </row>
    <row r="34" spans="2:8" s="349" customFormat="1" ht="15.75" outlineLevel="1">
      <c r="B34" s="365"/>
      <c r="C34" s="354"/>
      <c r="D34" s="354"/>
      <c r="E34" s="370">
        <v>5</v>
      </c>
      <c r="F34" s="373" t="s">
        <v>5364</v>
      </c>
      <c r="G34" s="428" t="s">
        <v>5365</v>
      </c>
      <c r="H34" s="366" t="s">
        <v>5358</v>
      </c>
    </row>
    <row r="35" spans="2:8" ht="15.75" outlineLevel="1">
      <c r="B35" s="360"/>
      <c r="C35" s="654"/>
      <c r="D35" s="359"/>
      <c r="E35" s="363" t="s">
        <v>5348</v>
      </c>
      <c r="F35" s="358" t="s">
        <v>5366</v>
      </c>
      <c r="G35" s="428" t="s">
        <v>5367</v>
      </c>
      <c r="H35" s="366" t="s">
        <v>5358</v>
      </c>
    </row>
    <row r="36" spans="2:8" s="349" customFormat="1" ht="15.75" outlineLevel="1" collapsed="1">
      <c r="B36" s="365"/>
      <c r="C36" s="354"/>
      <c r="D36" s="354">
        <v>50</v>
      </c>
      <c r="E36" s="353" t="s">
        <v>5368</v>
      </c>
      <c r="F36" s="352"/>
      <c r="G36" s="429" t="s">
        <v>5369</v>
      </c>
      <c r="H36" s="366" t="s">
        <v>5370</v>
      </c>
    </row>
    <row r="37" spans="2:8" ht="15.75" outlineLevel="1">
      <c r="B37" s="360"/>
      <c r="C37" s="654"/>
      <c r="D37" s="359"/>
      <c r="E37" s="363" t="s">
        <v>5306</v>
      </c>
      <c r="F37" s="358" t="s">
        <v>5371</v>
      </c>
      <c r="G37" s="428" t="s">
        <v>5372</v>
      </c>
      <c r="H37" s="366"/>
    </row>
    <row r="38" spans="2:8" ht="15.75" outlineLevel="1">
      <c r="B38" s="360"/>
      <c r="C38" s="654"/>
      <c r="D38" s="359"/>
      <c r="E38" s="363" t="s">
        <v>5308</v>
      </c>
      <c r="F38" s="358" t="s">
        <v>5373</v>
      </c>
      <c r="G38" s="428" t="s">
        <v>5374</v>
      </c>
      <c r="H38" s="366" t="s">
        <v>5375</v>
      </c>
    </row>
    <row r="39" spans="2:8" ht="18.75" thickBot="1">
      <c r="B39" s="348" t="s">
        <v>5376</v>
      </c>
      <c r="C39" s="347"/>
      <c r="D39" s="347" t="s">
        <v>5377</v>
      </c>
      <c r="E39" s="347"/>
      <c r="F39" s="346"/>
      <c r="G39" s="372" t="s">
        <v>5378</v>
      </c>
      <c r="H39" s="371"/>
    </row>
    <row r="40" spans="2:8" s="349" customFormat="1" ht="16.5" outlineLevel="1" thickBot="1">
      <c r="B40" s="405"/>
      <c r="C40" s="404"/>
      <c r="D40" s="404">
        <v>10</v>
      </c>
      <c r="E40" s="427" t="s">
        <v>5379</v>
      </c>
      <c r="F40" s="426"/>
      <c r="G40" s="425" t="s">
        <v>5380</v>
      </c>
      <c r="H40" s="410"/>
    </row>
    <row r="41" spans="2:8" ht="16.5" outlineLevel="1" thickBot="1">
      <c r="B41" s="415"/>
      <c r="C41" s="659"/>
      <c r="D41" s="414"/>
      <c r="E41" s="413" t="s">
        <v>5306</v>
      </c>
      <c r="F41" s="412" t="s">
        <v>5381</v>
      </c>
      <c r="G41" s="418" t="s">
        <v>5382</v>
      </c>
      <c r="H41" s="410" t="s">
        <v>5383</v>
      </c>
    </row>
    <row r="42" spans="2:8" ht="16.5" outlineLevel="1" thickBot="1">
      <c r="B42" s="424"/>
      <c r="C42" s="660"/>
      <c r="D42" s="423"/>
      <c r="E42" s="422" t="s">
        <v>5308</v>
      </c>
      <c r="F42" s="421" t="s">
        <v>5384</v>
      </c>
      <c r="G42" s="420" t="s">
        <v>5385</v>
      </c>
      <c r="H42" s="419" t="s">
        <v>5386</v>
      </c>
    </row>
    <row r="43" spans="2:8" ht="16.5" customHeight="1" outlineLevel="1" thickBot="1">
      <c r="B43" s="415"/>
      <c r="C43" s="659"/>
      <c r="D43" s="414"/>
      <c r="E43" s="413" t="s">
        <v>5311</v>
      </c>
      <c r="F43" s="412" t="s">
        <v>5387</v>
      </c>
      <c r="G43" s="418" t="s">
        <v>5388</v>
      </c>
      <c r="H43" s="410" t="s">
        <v>5389</v>
      </c>
    </row>
    <row r="44" spans="2:8" ht="15.75" outlineLevel="1">
      <c r="B44" s="390"/>
      <c r="C44" s="656"/>
      <c r="D44" s="389"/>
      <c r="E44" s="388" t="s">
        <v>5314</v>
      </c>
      <c r="F44" s="387" t="s">
        <v>5390</v>
      </c>
      <c r="G44" s="338" t="s">
        <v>5391</v>
      </c>
      <c r="H44" s="374" t="s">
        <v>5383</v>
      </c>
    </row>
    <row r="45" spans="2:8" ht="15.75" outlineLevel="1">
      <c r="B45" s="360"/>
      <c r="C45" s="654"/>
      <c r="D45" s="359"/>
      <c r="E45" s="363" t="s">
        <v>5327</v>
      </c>
      <c r="F45" s="358" t="s">
        <v>5392</v>
      </c>
      <c r="G45" s="351" t="s">
        <v>5393</v>
      </c>
      <c r="H45" s="366"/>
    </row>
    <row r="46" spans="2:8" ht="15.75" outlineLevel="1">
      <c r="B46" s="360"/>
      <c r="C46" s="654"/>
      <c r="D46" s="359"/>
      <c r="E46" s="363" t="s">
        <v>5348</v>
      </c>
      <c r="F46" s="358" t="s">
        <v>5394</v>
      </c>
      <c r="G46" s="351" t="s">
        <v>5395</v>
      </c>
      <c r="H46" s="366" t="s">
        <v>5396</v>
      </c>
    </row>
    <row r="47" spans="2:8" s="349" customFormat="1" ht="15.75" customHeight="1" outlineLevel="1" thickBot="1">
      <c r="B47" s="417"/>
      <c r="C47" s="330"/>
      <c r="D47" s="330">
        <v>20</v>
      </c>
      <c r="E47" s="329" t="s">
        <v>5397</v>
      </c>
      <c r="F47" s="328"/>
      <c r="G47" s="416" t="s">
        <v>5398</v>
      </c>
      <c r="H47" s="397"/>
    </row>
    <row r="48" spans="2:8" ht="16.5" outlineLevel="1" thickBot="1">
      <c r="B48" s="415"/>
      <c r="C48" s="659"/>
      <c r="D48" s="414"/>
      <c r="E48" s="413" t="s">
        <v>5306</v>
      </c>
      <c r="F48" s="412" t="s">
        <v>5399</v>
      </c>
      <c r="G48" s="411" t="s">
        <v>5400</v>
      </c>
      <c r="H48" s="410" t="s">
        <v>5401</v>
      </c>
    </row>
    <row r="49" spans="2:8" ht="15.75" outlineLevel="1">
      <c r="B49" s="390"/>
      <c r="C49" s="656"/>
      <c r="D49" s="389"/>
      <c r="E49" s="388" t="s">
        <v>5308</v>
      </c>
      <c r="F49" s="387" t="s">
        <v>5402</v>
      </c>
      <c r="G49" s="409" t="s">
        <v>5403</v>
      </c>
      <c r="H49" s="374"/>
    </row>
    <row r="50" spans="2:8" ht="15.75" outlineLevel="1">
      <c r="B50" s="360"/>
      <c r="C50" s="654"/>
      <c r="D50" s="359"/>
      <c r="E50" s="363" t="s">
        <v>5311</v>
      </c>
      <c r="F50" s="358" t="s">
        <v>5404</v>
      </c>
      <c r="G50" s="408" t="s">
        <v>5405</v>
      </c>
      <c r="H50" s="366" t="s">
        <v>5406</v>
      </c>
    </row>
    <row r="51" spans="2:8" s="349" customFormat="1" ht="15.75" outlineLevel="1">
      <c r="B51" s="342"/>
      <c r="C51" s="341"/>
      <c r="D51" s="341">
        <v>25</v>
      </c>
      <c r="E51" s="340" t="s">
        <v>5407</v>
      </c>
      <c r="F51" s="339"/>
      <c r="G51" s="364" t="s">
        <v>5408</v>
      </c>
      <c r="H51" s="366"/>
    </row>
    <row r="52" spans="2:8" ht="15.75" outlineLevel="1">
      <c r="B52" s="360"/>
      <c r="C52" s="654"/>
      <c r="D52" s="359"/>
      <c r="E52" s="363" t="s">
        <v>5306</v>
      </c>
      <c r="F52" s="358" t="s">
        <v>5409</v>
      </c>
      <c r="G52" s="351" t="s">
        <v>5410</v>
      </c>
      <c r="H52" s="366"/>
    </row>
    <row r="53" spans="2:8" ht="15.75" outlineLevel="1">
      <c r="B53" s="360"/>
      <c r="C53" s="654"/>
      <c r="D53" s="359"/>
      <c r="E53" s="363" t="s">
        <v>5308</v>
      </c>
      <c r="F53" s="358" t="s">
        <v>5411</v>
      </c>
      <c r="G53" s="351" t="s">
        <v>5412</v>
      </c>
      <c r="H53" s="366"/>
    </row>
    <row r="54" spans="2:8" s="349" customFormat="1" ht="15.75" outlineLevel="1">
      <c r="B54" s="342"/>
      <c r="C54" s="341"/>
      <c r="D54" s="341">
        <v>30</v>
      </c>
      <c r="E54" s="340" t="s">
        <v>5413</v>
      </c>
      <c r="F54" s="339"/>
      <c r="G54" s="364" t="s">
        <v>5414</v>
      </c>
      <c r="H54" s="366"/>
    </row>
    <row r="55" spans="2:8" ht="15.75" outlineLevel="1">
      <c r="B55" s="360"/>
      <c r="C55" s="654"/>
      <c r="D55" s="359"/>
      <c r="E55" s="363" t="s">
        <v>5306</v>
      </c>
      <c r="F55" s="358" t="s">
        <v>5415</v>
      </c>
      <c r="G55" s="351" t="s">
        <v>5416</v>
      </c>
      <c r="H55" s="366" t="s">
        <v>5417</v>
      </c>
    </row>
    <row r="56" spans="2:8" ht="15.75" outlineLevel="1">
      <c r="B56" s="360"/>
      <c r="C56" s="654"/>
      <c r="D56" s="359"/>
      <c r="E56" s="363" t="s">
        <v>5308</v>
      </c>
      <c r="F56" s="358" t="s">
        <v>5418</v>
      </c>
      <c r="G56" s="351" t="s">
        <v>5419</v>
      </c>
      <c r="H56" s="366" t="s">
        <v>5417</v>
      </c>
    </row>
    <row r="57" spans="2:8" ht="16.5" outlineLevel="1" thickBot="1">
      <c r="B57" s="380"/>
      <c r="C57" s="655"/>
      <c r="D57" s="379"/>
      <c r="E57" s="378" t="s">
        <v>5311</v>
      </c>
      <c r="F57" s="377" t="s">
        <v>5420</v>
      </c>
      <c r="G57" s="376" t="s">
        <v>5421</v>
      </c>
      <c r="H57" s="397"/>
    </row>
    <row r="58" spans="2:8" ht="16.5" outlineLevel="1" thickBot="1">
      <c r="B58" s="407"/>
      <c r="C58" s="658"/>
      <c r="D58" s="406"/>
      <c r="E58" s="400" t="s">
        <v>5314</v>
      </c>
      <c r="F58" s="393" t="s">
        <v>5422</v>
      </c>
      <c r="G58" s="392" t="s">
        <v>5423</v>
      </c>
      <c r="H58" s="391" t="s">
        <v>5424</v>
      </c>
    </row>
    <row r="59" spans="2:8" ht="15.75" outlineLevel="1">
      <c r="B59" s="390"/>
      <c r="C59" s="656"/>
      <c r="D59" s="389"/>
      <c r="E59" s="388" t="s">
        <v>5327</v>
      </c>
      <c r="F59" s="387" t="s">
        <v>5425</v>
      </c>
      <c r="G59" s="338" t="s">
        <v>5426</v>
      </c>
      <c r="H59" s="374"/>
    </row>
    <row r="60" spans="2:8" s="349" customFormat="1" ht="15.75" outlineLevel="1">
      <c r="B60" s="342"/>
      <c r="C60" s="341"/>
      <c r="D60" s="341">
        <v>35</v>
      </c>
      <c r="E60" s="340" t="s">
        <v>5427</v>
      </c>
      <c r="F60" s="339"/>
      <c r="G60" s="364" t="s">
        <v>5428</v>
      </c>
      <c r="H60" s="366"/>
    </row>
    <row r="61" spans="2:8" ht="15.75" outlineLevel="1">
      <c r="B61" s="360"/>
      <c r="C61" s="654"/>
      <c r="D61" s="359"/>
      <c r="E61" s="363" t="s">
        <v>5306</v>
      </c>
      <c r="F61" s="358" t="s">
        <v>5429</v>
      </c>
      <c r="G61" s="351" t="s">
        <v>5428</v>
      </c>
      <c r="H61" s="366"/>
    </row>
    <row r="62" spans="2:8" ht="15.75" outlineLevel="1">
      <c r="B62" s="360"/>
      <c r="C62" s="654"/>
      <c r="D62" s="359"/>
      <c r="E62" s="363" t="s">
        <v>5308</v>
      </c>
      <c r="F62" s="358" t="s">
        <v>5430</v>
      </c>
      <c r="G62" s="351" t="s">
        <v>5431</v>
      </c>
      <c r="H62" s="366"/>
    </row>
    <row r="63" spans="2:8" ht="15.75" outlineLevel="1">
      <c r="B63" s="360"/>
      <c r="C63" s="654"/>
      <c r="D63" s="359"/>
      <c r="E63" s="363" t="s">
        <v>5311</v>
      </c>
      <c r="F63" s="358" t="s">
        <v>5432</v>
      </c>
      <c r="G63" s="351" t="s">
        <v>5433</v>
      </c>
      <c r="H63" s="350"/>
    </row>
    <row r="64" spans="2:8" ht="15.75" outlineLevel="1">
      <c r="B64" s="360"/>
      <c r="C64" s="654"/>
      <c r="D64" s="359"/>
      <c r="E64" s="363" t="s">
        <v>5314</v>
      </c>
      <c r="F64" s="358" t="s">
        <v>5434</v>
      </c>
      <c r="G64" s="351" t="s">
        <v>5435</v>
      </c>
      <c r="H64" s="350"/>
    </row>
    <row r="65" spans="2:8" s="349" customFormat="1" ht="15.75" outlineLevel="1">
      <c r="B65" s="365"/>
      <c r="C65" s="354"/>
      <c r="D65" s="354">
        <v>40</v>
      </c>
      <c r="E65" s="353" t="s">
        <v>5436</v>
      </c>
      <c r="F65" s="339"/>
      <c r="G65" s="364" t="s">
        <v>5437</v>
      </c>
      <c r="H65" s="366"/>
    </row>
    <row r="66" spans="2:8" s="349" customFormat="1" ht="15.75" outlineLevel="1">
      <c r="B66" s="365"/>
      <c r="C66" s="354"/>
      <c r="D66" s="354"/>
      <c r="E66" s="363" t="s">
        <v>5306</v>
      </c>
      <c r="F66" s="373" t="s">
        <v>5438</v>
      </c>
      <c r="G66" s="368" t="s">
        <v>5439</v>
      </c>
      <c r="H66" s="366" t="s">
        <v>5440</v>
      </c>
    </row>
    <row r="67" spans="2:8" s="349" customFormat="1" ht="15.75" outlineLevel="1">
      <c r="B67" s="365"/>
      <c r="C67" s="354"/>
      <c r="D67" s="354"/>
      <c r="E67" s="363" t="s">
        <v>5308</v>
      </c>
      <c r="F67" s="373" t="s">
        <v>5441</v>
      </c>
      <c r="G67" s="368" t="s">
        <v>5442</v>
      </c>
      <c r="H67" s="366" t="s">
        <v>5440</v>
      </c>
    </row>
    <row r="68" spans="2:8" s="349" customFormat="1" ht="15.75" outlineLevel="1">
      <c r="B68" s="365"/>
      <c r="C68" s="354"/>
      <c r="D68" s="354"/>
      <c r="E68" s="363" t="s">
        <v>5311</v>
      </c>
      <c r="F68" s="373" t="s">
        <v>5443</v>
      </c>
      <c r="G68" s="368" t="s">
        <v>5444</v>
      </c>
      <c r="H68" s="366" t="s">
        <v>5440</v>
      </c>
    </row>
    <row r="69" spans="2:8" s="349" customFormat="1" ht="15.75" outlineLevel="1">
      <c r="B69" s="365"/>
      <c r="C69" s="354"/>
      <c r="D69" s="354"/>
      <c r="E69" s="363" t="s">
        <v>5314</v>
      </c>
      <c r="F69" s="373" t="s">
        <v>5445</v>
      </c>
      <c r="G69" s="368" t="s">
        <v>5446</v>
      </c>
      <c r="H69" s="366"/>
    </row>
    <row r="70" spans="2:8" s="349" customFormat="1" ht="15.75" outlineLevel="1">
      <c r="B70" s="365"/>
      <c r="C70" s="354"/>
      <c r="D70" s="354"/>
      <c r="E70" s="363" t="s">
        <v>5327</v>
      </c>
      <c r="F70" s="373" t="s">
        <v>5447</v>
      </c>
      <c r="G70" s="368" t="s">
        <v>5448</v>
      </c>
      <c r="H70" s="366" t="s">
        <v>5449</v>
      </c>
    </row>
    <row r="71" spans="2:8" s="349" customFormat="1" ht="16.5" outlineLevel="1" thickBot="1">
      <c r="B71" s="405"/>
      <c r="C71" s="404"/>
      <c r="D71" s="404"/>
      <c r="E71" s="378" t="s">
        <v>5348</v>
      </c>
      <c r="F71" s="377" t="s">
        <v>5450</v>
      </c>
      <c r="G71" s="403" t="s">
        <v>5451</v>
      </c>
      <c r="H71" s="397"/>
    </row>
    <row r="72" spans="2:8" s="349" customFormat="1" ht="16.5" outlineLevel="1" thickBot="1">
      <c r="B72" s="402"/>
      <c r="C72" s="401"/>
      <c r="D72" s="401"/>
      <c r="E72" s="400" t="s">
        <v>5452</v>
      </c>
      <c r="F72" s="393" t="s">
        <v>5453</v>
      </c>
      <c r="G72" s="399" t="s">
        <v>5454</v>
      </c>
      <c r="H72" s="391" t="s">
        <v>5455</v>
      </c>
    </row>
    <row r="73" spans="2:8" s="349" customFormat="1" ht="15.75" outlineLevel="1">
      <c r="B73" s="365"/>
      <c r="C73" s="354"/>
      <c r="D73" s="354"/>
      <c r="E73" s="388" t="s">
        <v>5456</v>
      </c>
      <c r="F73" s="387" t="s">
        <v>5457</v>
      </c>
      <c r="G73" s="398" t="s">
        <v>5454</v>
      </c>
      <c r="H73" s="374"/>
    </row>
    <row r="74" spans="2:8" ht="15.75" outlineLevel="1">
      <c r="B74" s="360"/>
      <c r="C74" s="654"/>
      <c r="D74" s="359"/>
      <c r="E74" s="363" t="s">
        <v>5458</v>
      </c>
      <c r="F74" s="358" t="s">
        <v>5459</v>
      </c>
      <c r="G74" s="351" t="s">
        <v>5460</v>
      </c>
      <c r="H74" s="366" t="s">
        <v>5461</v>
      </c>
    </row>
    <row r="75" spans="2:8" s="349" customFormat="1" ht="15.75" outlineLevel="1">
      <c r="B75" s="365"/>
      <c r="C75" s="354"/>
      <c r="D75" s="354">
        <v>50</v>
      </c>
      <c r="E75" s="353" t="s">
        <v>5462</v>
      </c>
      <c r="F75" s="339"/>
      <c r="G75" s="364" t="s">
        <v>5463</v>
      </c>
      <c r="H75" s="366"/>
    </row>
    <row r="76" spans="2:8" ht="16.5" outlineLevel="1" thickBot="1">
      <c r="B76" s="380"/>
      <c r="C76" s="655"/>
      <c r="D76" s="379"/>
      <c r="E76" s="378" t="s">
        <v>5306</v>
      </c>
      <c r="F76" s="377" t="s">
        <v>5464</v>
      </c>
      <c r="G76" s="376" t="s">
        <v>5465</v>
      </c>
      <c r="H76" s="397"/>
    </row>
    <row r="77" spans="2:8" ht="16.5" outlineLevel="1" thickBot="1">
      <c r="B77" s="396"/>
      <c r="C77" s="657"/>
      <c r="D77" s="395"/>
      <c r="E77" s="394" t="s">
        <v>5308</v>
      </c>
      <c r="F77" s="393" t="s">
        <v>5466</v>
      </c>
      <c r="G77" s="392" t="s">
        <v>5467</v>
      </c>
      <c r="H77" s="391" t="s">
        <v>5468</v>
      </c>
    </row>
    <row r="78" spans="2:8" ht="15.75" outlineLevel="1">
      <c r="B78" s="390"/>
      <c r="C78" s="656"/>
      <c r="D78" s="389"/>
      <c r="E78" s="388" t="s">
        <v>5311</v>
      </c>
      <c r="F78" s="387" t="s">
        <v>5469</v>
      </c>
      <c r="G78" s="338" t="s">
        <v>5470</v>
      </c>
      <c r="H78" s="374" t="s">
        <v>5471</v>
      </c>
    </row>
    <row r="79" spans="2:8" ht="15.75" outlineLevel="1">
      <c r="B79" s="360"/>
      <c r="C79" s="654"/>
      <c r="D79" s="359"/>
      <c r="E79" s="363" t="s">
        <v>5314</v>
      </c>
      <c r="F79" s="358" t="s">
        <v>5472</v>
      </c>
      <c r="G79" s="351" t="s">
        <v>5473</v>
      </c>
      <c r="H79" s="366" t="s">
        <v>5471</v>
      </c>
    </row>
    <row r="80" spans="2:8" s="349" customFormat="1" ht="15.75" outlineLevel="1">
      <c r="B80" s="342"/>
      <c r="C80" s="341"/>
      <c r="D80" s="341">
        <v>70</v>
      </c>
      <c r="E80" s="340" t="s">
        <v>5474</v>
      </c>
      <c r="F80" s="339"/>
      <c r="G80" s="364" t="s">
        <v>5475</v>
      </c>
      <c r="H80" s="366"/>
    </row>
    <row r="81" spans="2:8" ht="15.75" outlineLevel="1">
      <c r="B81" s="360"/>
      <c r="C81" s="654"/>
      <c r="D81" s="359"/>
      <c r="E81" s="363" t="s">
        <v>5306</v>
      </c>
      <c r="F81" s="358" t="s">
        <v>5476</v>
      </c>
      <c r="G81" s="351" t="s">
        <v>5477</v>
      </c>
      <c r="H81" s="366" t="s">
        <v>5478</v>
      </c>
    </row>
    <row r="82" spans="2:8" ht="15.75" outlineLevel="1">
      <c r="B82" s="360"/>
      <c r="C82" s="654"/>
      <c r="D82" s="359"/>
      <c r="E82" s="363" t="s">
        <v>5308</v>
      </c>
      <c r="F82" s="358" t="s">
        <v>5479</v>
      </c>
      <c r="G82" s="351" t="s">
        <v>5480</v>
      </c>
      <c r="H82" s="366"/>
    </row>
    <row r="83" spans="2:8" ht="18">
      <c r="B83" s="348" t="s">
        <v>5481</v>
      </c>
      <c r="C83" s="347"/>
      <c r="D83" s="347" t="s">
        <v>5482</v>
      </c>
      <c r="E83" s="347"/>
      <c r="F83" s="346"/>
      <c r="G83" s="372" t="s">
        <v>5483</v>
      </c>
      <c r="H83" s="371"/>
    </row>
    <row r="84" spans="2:8" s="349" customFormat="1" ht="15.75" outlineLevel="1">
      <c r="B84" s="365"/>
      <c r="C84" s="354"/>
      <c r="D84" s="354">
        <v>40</v>
      </c>
      <c r="E84" s="340" t="s">
        <v>5484</v>
      </c>
      <c r="F84" s="339"/>
      <c r="G84" s="364" t="s">
        <v>5485</v>
      </c>
      <c r="H84" s="366" t="s">
        <v>5486</v>
      </c>
    </row>
    <row r="85" spans="2:8" s="349" customFormat="1" ht="15.75" outlineLevel="1">
      <c r="B85" s="365"/>
      <c r="C85" s="354"/>
      <c r="D85" s="354">
        <v>50</v>
      </c>
      <c r="E85" s="340" t="s">
        <v>5487</v>
      </c>
      <c r="F85" s="339"/>
      <c r="G85" s="364" t="s">
        <v>5488</v>
      </c>
      <c r="H85" s="366" t="s">
        <v>5486</v>
      </c>
    </row>
    <row r="86" spans="2:8" ht="20.25" customHeight="1">
      <c r="B86" s="386" t="s">
        <v>5489</v>
      </c>
      <c r="C86" s="385"/>
      <c r="D86" s="385" t="s">
        <v>5490</v>
      </c>
      <c r="E86" s="385"/>
      <c r="F86" s="384"/>
      <c r="G86" s="383" t="s">
        <v>5491</v>
      </c>
      <c r="H86" s="371"/>
    </row>
    <row r="87" spans="2:8" s="349" customFormat="1" ht="15.75" outlineLevel="1">
      <c r="B87" s="365"/>
      <c r="C87" s="354"/>
      <c r="D87" s="354">
        <v>10</v>
      </c>
      <c r="E87" s="353" t="s">
        <v>5492</v>
      </c>
      <c r="F87" s="352"/>
      <c r="G87" s="382" t="s">
        <v>5493</v>
      </c>
      <c r="H87" s="350"/>
    </row>
    <row r="88" spans="2:8" ht="15.75" outlineLevel="1">
      <c r="B88" s="380"/>
      <c r="C88" s="655"/>
      <c r="D88" s="379"/>
      <c r="E88" s="378" t="s">
        <v>5306</v>
      </c>
      <c r="F88" s="377" t="s">
        <v>5494</v>
      </c>
      <c r="G88" s="368" t="s">
        <v>5493</v>
      </c>
      <c r="H88" s="381"/>
    </row>
    <row r="89" spans="2:8" ht="15.75" outlineLevel="1">
      <c r="B89" s="360"/>
      <c r="C89" s="654"/>
      <c r="D89" s="359"/>
      <c r="E89" s="363" t="s">
        <v>5308</v>
      </c>
      <c r="F89" s="358" t="s">
        <v>5495</v>
      </c>
      <c r="G89" s="351" t="s">
        <v>5496</v>
      </c>
      <c r="H89" s="366" t="s">
        <v>5497</v>
      </c>
    </row>
    <row r="90" spans="2:8" ht="15.75" outlineLevel="1">
      <c r="B90" s="360"/>
      <c r="C90" s="654"/>
      <c r="D90" s="359"/>
      <c r="E90" s="363" t="s">
        <v>5311</v>
      </c>
      <c r="F90" s="358" t="s">
        <v>5498</v>
      </c>
      <c r="G90" s="351" t="s">
        <v>5499</v>
      </c>
      <c r="H90" s="366" t="s">
        <v>5500</v>
      </c>
    </row>
    <row r="91" spans="2:8" ht="15.75" outlineLevel="1">
      <c r="B91" s="360"/>
      <c r="C91" s="654"/>
      <c r="D91" s="359"/>
      <c r="E91" s="363" t="s">
        <v>5314</v>
      </c>
      <c r="F91" s="358" t="s">
        <v>5501</v>
      </c>
      <c r="G91" s="351" t="s">
        <v>5493</v>
      </c>
      <c r="H91" s="366" t="s">
        <v>5502</v>
      </c>
    </row>
    <row r="92" spans="2:8" s="349" customFormat="1" ht="15.75" outlineLevel="1">
      <c r="B92" s="365"/>
      <c r="C92" s="354"/>
      <c r="D92" s="341">
        <v>20</v>
      </c>
      <c r="E92" s="340" t="s">
        <v>5503</v>
      </c>
      <c r="F92" s="339"/>
      <c r="G92" s="364" t="s">
        <v>5504</v>
      </c>
      <c r="H92" s="366"/>
    </row>
    <row r="93" spans="2:8" ht="15.75" outlineLevel="1">
      <c r="B93" s="380"/>
      <c r="C93" s="655"/>
      <c r="D93" s="379"/>
      <c r="E93" s="378" t="s">
        <v>5306</v>
      </c>
      <c r="F93" s="377" t="s">
        <v>5505</v>
      </c>
      <c r="G93" s="376" t="s">
        <v>5506</v>
      </c>
      <c r="H93" s="366" t="s">
        <v>5507</v>
      </c>
    </row>
    <row r="94" spans="2:8" ht="15.75" outlineLevel="1">
      <c r="B94" s="380"/>
      <c r="C94" s="655"/>
      <c r="D94" s="379"/>
      <c r="E94" s="378" t="s">
        <v>5308</v>
      </c>
      <c r="F94" s="377" t="s">
        <v>5508</v>
      </c>
      <c r="G94" s="376" t="s">
        <v>5509</v>
      </c>
      <c r="H94" s="366" t="s">
        <v>5507</v>
      </c>
    </row>
    <row r="95" spans="2:8" ht="15.75" outlineLevel="1">
      <c r="B95" s="380"/>
      <c r="C95" s="655"/>
      <c r="D95" s="379"/>
      <c r="E95" s="378" t="s">
        <v>5311</v>
      </c>
      <c r="F95" s="377" t="s">
        <v>5510</v>
      </c>
      <c r="G95" s="376" t="s">
        <v>5511</v>
      </c>
      <c r="H95" s="366" t="s">
        <v>5512</v>
      </c>
    </row>
    <row r="96" spans="2:8" ht="15.75" outlineLevel="1">
      <c r="B96" s="360"/>
      <c r="C96" s="654"/>
      <c r="D96" s="359"/>
      <c r="E96" s="363" t="s">
        <v>5314</v>
      </c>
      <c r="F96" s="358" t="s">
        <v>5513</v>
      </c>
      <c r="G96" s="351" t="s">
        <v>5504</v>
      </c>
      <c r="H96" s="366" t="s">
        <v>5514</v>
      </c>
    </row>
    <row r="97" spans="2:8" s="349" customFormat="1" ht="15.75" outlineLevel="1">
      <c r="B97" s="365"/>
      <c r="C97" s="354"/>
      <c r="D97" s="341">
        <v>30</v>
      </c>
      <c r="E97" s="340" t="s">
        <v>5515</v>
      </c>
      <c r="F97" s="339"/>
      <c r="G97" s="375" t="s">
        <v>5516</v>
      </c>
      <c r="H97" s="374"/>
    </row>
    <row r="98" spans="2:8" ht="15.75" outlineLevel="1">
      <c r="B98" s="360"/>
      <c r="C98" s="654"/>
      <c r="D98" s="359"/>
      <c r="E98" s="363" t="s">
        <v>5306</v>
      </c>
      <c r="F98" s="358" t="s">
        <v>5517</v>
      </c>
      <c r="G98" s="351" t="s">
        <v>5518</v>
      </c>
      <c r="H98" s="366" t="s">
        <v>5519</v>
      </c>
    </row>
    <row r="99" spans="2:8" ht="15.75" outlineLevel="1">
      <c r="B99" s="360"/>
      <c r="C99" s="654"/>
      <c r="D99" s="359"/>
      <c r="E99" s="363" t="s">
        <v>5308</v>
      </c>
      <c r="F99" s="358" t="s">
        <v>5520</v>
      </c>
      <c r="G99" s="351" t="s">
        <v>5521</v>
      </c>
      <c r="H99" s="366" t="s">
        <v>5522</v>
      </c>
    </row>
    <row r="100" spans="2:8" ht="15.75" outlineLevel="1">
      <c r="B100" s="360"/>
      <c r="C100" s="654"/>
      <c r="D100" s="359"/>
      <c r="E100" s="363" t="s">
        <v>5311</v>
      </c>
      <c r="F100" s="358" t="s">
        <v>5523</v>
      </c>
      <c r="G100" s="351" t="s">
        <v>5524</v>
      </c>
      <c r="H100" s="366" t="s">
        <v>5524</v>
      </c>
    </row>
    <row r="101" spans="2:8" ht="15.75" outlineLevel="1">
      <c r="B101" s="360"/>
      <c r="C101" s="654"/>
      <c r="D101" s="359"/>
      <c r="E101" s="363" t="s">
        <v>5314</v>
      </c>
      <c r="F101" s="358" t="s">
        <v>5525</v>
      </c>
      <c r="G101" s="351" t="s">
        <v>5526</v>
      </c>
      <c r="H101" s="366" t="s">
        <v>5527</v>
      </c>
    </row>
    <row r="102" spans="2:8" s="349" customFormat="1" ht="15.75" outlineLevel="1">
      <c r="B102" s="365"/>
      <c r="C102" s="354"/>
      <c r="D102" s="354">
        <v>40</v>
      </c>
      <c r="E102" s="353" t="s">
        <v>5528</v>
      </c>
      <c r="F102" s="352"/>
      <c r="G102" s="364" t="s">
        <v>5529</v>
      </c>
      <c r="H102" s="350"/>
    </row>
    <row r="103" spans="2:8" ht="15.75" outlineLevel="1">
      <c r="B103" s="360"/>
      <c r="C103" s="654"/>
      <c r="D103" s="359"/>
      <c r="E103" s="363" t="s">
        <v>5306</v>
      </c>
      <c r="F103" s="358" t="s">
        <v>5530</v>
      </c>
      <c r="G103" s="351" t="s">
        <v>5531</v>
      </c>
      <c r="H103" s="350"/>
    </row>
    <row r="104" spans="2:8" ht="15.75" outlineLevel="1">
      <c r="B104" s="360"/>
      <c r="C104" s="654"/>
      <c r="D104" s="359"/>
      <c r="E104" s="363" t="s">
        <v>5308</v>
      </c>
      <c r="F104" s="358" t="s">
        <v>5532</v>
      </c>
      <c r="G104" s="351" t="s">
        <v>5533</v>
      </c>
      <c r="H104" s="350"/>
    </row>
    <row r="105" spans="2:8" s="349" customFormat="1" ht="15.75" outlineLevel="1">
      <c r="B105" s="365"/>
      <c r="C105" s="354"/>
      <c r="D105" s="354">
        <v>60</v>
      </c>
      <c r="E105" s="353" t="s">
        <v>5534</v>
      </c>
      <c r="F105" s="352"/>
      <c r="G105" s="364" t="s">
        <v>5535</v>
      </c>
      <c r="H105" s="350"/>
    </row>
    <row r="106" spans="2:8" s="349" customFormat="1" ht="15.75" outlineLevel="1">
      <c r="B106" s="365"/>
      <c r="C106" s="354"/>
      <c r="D106" s="354"/>
      <c r="E106" s="370">
        <v>1</v>
      </c>
      <c r="F106" s="373" t="s">
        <v>5536</v>
      </c>
      <c r="G106" s="368" t="s">
        <v>5537</v>
      </c>
      <c r="H106" s="366" t="s">
        <v>5538</v>
      </c>
    </row>
    <row r="107" spans="2:8" s="349" customFormat="1" ht="15.75" outlineLevel="1">
      <c r="B107" s="365"/>
      <c r="C107" s="354"/>
      <c r="D107" s="354"/>
      <c r="E107" s="370">
        <v>2</v>
      </c>
      <c r="F107" s="373" t="s">
        <v>5539</v>
      </c>
      <c r="G107" s="368" t="s">
        <v>5540</v>
      </c>
      <c r="H107" s="366" t="s">
        <v>5541</v>
      </c>
    </row>
    <row r="108" spans="2:8" s="349" customFormat="1" ht="15.75" outlineLevel="1">
      <c r="B108" s="365"/>
      <c r="C108" s="354"/>
      <c r="D108" s="354"/>
      <c r="E108" s="370">
        <v>3</v>
      </c>
      <c r="F108" s="373" t="s">
        <v>5542</v>
      </c>
      <c r="G108" s="368" t="s">
        <v>5543</v>
      </c>
      <c r="H108" s="366" t="s">
        <v>5544</v>
      </c>
    </row>
    <row r="109" spans="2:8" ht="15.75" outlineLevel="1">
      <c r="B109" s="360"/>
      <c r="C109" s="654"/>
      <c r="D109" s="359"/>
      <c r="E109" s="363" t="s">
        <v>5314</v>
      </c>
      <c r="F109" s="358" t="s">
        <v>5545</v>
      </c>
      <c r="G109" s="351" t="s">
        <v>5543</v>
      </c>
      <c r="H109" s="350"/>
    </row>
    <row r="110" spans="2:8" s="349" customFormat="1" ht="15.75" outlineLevel="1">
      <c r="B110" s="365"/>
      <c r="C110" s="354"/>
      <c r="D110" s="354">
        <v>70</v>
      </c>
      <c r="E110" s="353" t="s">
        <v>5546</v>
      </c>
      <c r="F110" s="352"/>
      <c r="G110" s="364" t="s">
        <v>5547</v>
      </c>
      <c r="H110" s="350"/>
    </row>
    <row r="111" spans="2:8" ht="15.75" outlineLevel="1">
      <c r="B111" s="360"/>
      <c r="C111" s="654"/>
      <c r="D111" s="359"/>
      <c r="E111" s="363" t="s">
        <v>5306</v>
      </c>
      <c r="F111" s="358" t="s">
        <v>5548</v>
      </c>
      <c r="G111" s="351" t="s">
        <v>5549</v>
      </c>
      <c r="H111" s="350"/>
    </row>
    <row r="112" spans="2:8" ht="15.75" outlineLevel="1">
      <c r="B112" s="360"/>
      <c r="C112" s="654"/>
      <c r="D112" s="359"/>
      <c r="E112" s="363" t="s">
        <v>5308</v>
      </c>
      <c r="F112" s="358" t="s">
        <v>5550</v>
      </c>
      <c r="G112" s="351" t="s">
        <v>5551</v>
      </c>
      <c r="H112" s="366" t="s">
        <v>5552</v>
      </c>
    </row>
    <row r="113" spans="2:8" ht="15.75" outlineLevel="1">
      <c r="B113" s="360"/>
      <c r="C113" s="654"/>
      <c r="D113" s="359"/>
      <c r="E113" s="363" t="s">
        <v>5311</v>
      </c>
      <c r="F113" s="358" t="s">
        <v>5553</v>
      </c>
      <c r="G113" s="351" t="s">
        <v>5554</v>
      </c>
      <c r="H113" s="366" t="s">
        <v>5552</v>
      </c>
    </row>
    <row r="114" spans="2:8" ht="15.75" outlineLevel="1">
      <c r="B114" s="360"/>
      <c r="C114" s="654"/>
      <c r="D114" s="359"/>
      <c r="E114" s="363" t="s">
        <v>5314</v>
      </c>
      <c r="F114" s="358" t="s">
        <v>5555</v>
      </c>
      <c r="G114" s="351" t="s">
        <v>5556</v>
      </c>
      <c r="H114" s="366" t="s">
        <v>5557</v>
      </c>
    </row>
    <row r="115" spans="2:8" ht="15.75" outlineLevel="1">
      <c r="B115" s="360"/>
      <c r="C115" s="654"/>
      <c r="D115" s="359"/>
      <c r="E115" s="363" t="s">
        <v>5327</v>
      </c>
      <c r="F115" s="358" t="s">
        <v>5558</v>
      </c>
      <c r="G115" s="351" t="s">
        <v>5559</v>
      </c>
      <c r="H115" s="366" t="s">
        <v>5552</v>
      </c>
    </row>
    <row r="116" spans="2:8" ht="15.75" outlineLevel="1">
      <c r="B116" s="360"/>
      <c r="C116" s="654"/>
      <c r="D116" s="359"/>
      <c r="E116" s="363" t="s">
        <v>5348</v>
      </c>
      <c r="F116" s="358" t="s">
        <v>5560</v>
      </c>
      <c r="G116" s="351" t="s">
        <v>5561</v>
      </c>
      <c r="H116" s="366" t="s">
        <v>5535</v>
      </c>
    </row>
    <row r="117" spans="2:8" ht="15.75" outlineLevel="1">
      <c r="B117" s="360"/>
      <c r="C117" s="654"/>
      <c r="D117" s="359"/>
      <c r="E117" s="363" t="s">
        <v>5452</v>
      </c>
      <c r="F117" s="358" t="s">
        <v>5562</v>
      </c>
      <c r="G117" s="351" t="s">
        <v>5563</v>
      </c>
      <c r="H117" s="366" t="s">
        <v>5563</v>
      </c>
    </row>
    <row r="118" spans="2:8" ht="21" customHeight="1">
      <c r="B118" s="348" t="s">
        <v>5564</v>
      </c>
      <c r="C118" s="347"/>
      <c r="D118" s="347" t="s">
        <v>5565</v>
      </c>
      <c r="E118" s="347"/>
      <c r="F118" s="346"/>
      <c r="G118" s="372" t="s">
        <v>5566</v>
      </c>
      <c r="H118" s="371"/>
    </row>
    <row r="119" spans="2:8" s="349" customFormat="1" ht="15.75" outlineLevel="1">
      <c r="B119" s="365"/>
      <c r="C119" s="354"/>
      <c r="D119" s="354">
        <v>10</v>
      </c>
      <c r="E119" s="353" t="s">
        <v>5567</v>
      </c>
      <c r="F119" s="352"/>
      <c r="G119" s="364" t="s">
        <v>5568</v>
      </c>
      <c r="H119" s="350"/>
    </row>
    <row r="120" spans="2:8" s="349" customFormat="1" ht="15.75" outlineLevel="1">
      <c r="B120" s="365"/>
      <c r="C120" s="354"/>
      <c r="D120" s="354"/>
      <c r="E120" s="370">
        <v>1</v>
      </c>
      <c r="F120" s="369" t="s">
        <v>5569</v>
      </c>
      <c r="G120" s="368" t="s">
        <v>5570</v>
      </c>
      <c r="H120" s="366" t="s">
        <v>5570</v>
      </c>
    </row>
    <row r="121" spans="2:8" ht="15.75" outlineLevel="1">
      <c r="B121" s="360"/>
      <c r="C121" s="654"/>
      <c r="D121" s="359"/>
      <c r="E121" s="363" t="s">
        <v>5308</v>
      </c>
      <c r="F121" s="367" t="s">
        <v>5571</v>
      </c>
      <c r="G121" s="351" t="s">
        <v>5572</v>
      </c>
      <c r="H121" s="366" t="s">
        <v>5573</v>
      </c>
    </row>
    <row r="122" spans="2:8" ht="16.5" customHeight="1" outlineLevel="1">
      <c r="B122" s="360"/>
      <c r="C122" s="654"/>
      <c r="D122" s="359"/>
      <c r="E122" s="363" t="s">
        <v>5311</v>
      </c>
      <c r="F122" s="358" t="s">
        <v>5574</v>
      </c>
      <c r="G122" s="351" t="s">
        <v>5575</v>
      </c>
      <c r="H122" s="366" t="s">
        <v>5350</v>
      </c>
    </row>
    <row r="123" spans="2:8" s="349" customFormat="1" ht="15.75" outlineLevel="1">
      <c r="B123" s="365"/>
      <c r="C123" s="354"/>
      <c r="D123" s="354">
        <v>80</v>
      </c>
      <c r="E123" s="353" t="s">
        <v>5576</v>
      </c>
      <c r="F123" s="352"/>
      <c r="G123" s="364" t="s">
        <v>5577</v>
      </c>
      <c r="H123" s="350"/>
    </row>
    <row r="124" spans="2:8" ht="15.75" outlineLevel="1">
      <c r="B124" s="360"/>
      <c r="C124" s="654"/>
      <c r="D124" s="359"/>
      <c r="E124" s="363" t="s">
        <v>5306</v>
      </c>
      <c r="F124" s="358" t="s">
        <v>5578</v>
      </c>
      <c r="G124" s="351" t="s">
        <v>5579</v>
      </c>
      <c r="H124" s="350"/>
    </row>
    <row r="125" spans="2:8" ht="15.75" outlineLevel="1">
      <c r="B125" s="360"/>
      <c r="C125" s="654"/>
      <c r="D125" s="359"/>
      <c r="E125" s="363" t="s">
        <v>5308</v>
      </c>
      <c r="F125" s="358" t="s">
        <v>5580</v>
      </c>
      <c r="G125" s="351" t="s">
        <v>5579</v>
      </c>
      <c r="H125" s="350"/>
    </row>
    <row r="126" spans="2:8" ht="15.75" outlineLevel="1">
      <c r="B126" s="360"/>
      <c r="C126" s="654"/>
      <c r="D126" s="359"/>
      <c r="E126" s="363" t="s">
        <v>5311</v>
      </c>
      <c r="F126" s="358" t="s">
        <v>5581</v>
      </c>
      <c r="G126" s="351" t="s">
        <v>5579</v>
      </c>
      <c r="H126" s="350"/>
    </row>
    <row r="127" spans="2:8" ht="21" customHeight="1">
      <c r="B127" s="348" t="s">
        <v>5582</v>
      </c>
      <c r="C127" s="347"/>
      <c r="D127" s="347" t="s">
        <v>5583</v>
      </c>
      <c r="E127" s="347"/>
      <c r="F127" s="346"/>
      <c r="G127" s="362"/>
      <c r="H127" s="344"/>
    </row>
    <row r="128" spans="2:8" ht="15.75" outlineLevel="1">
      <c r="B128" s="360"/>
      <c r="C128" s="654"/>
      <c r="D128" s="359" t="s">
        <v>5306</v>
      </c>
      <c r="E128" s="361" t="s">
        <v>5584</v>
      </c>
      <c r="F128" s="358"/>
      <c r="G128" s="351"/>
      <c r="H128" s="350"/>
    </row>
    <row r="129" spans="2:8" ht="21" customHeight="1">
      <c r="B129" s="348" t="s">
        <v>5585</v>
      </c>
      <c r="C129" s="347"/>
      <c r="D129" s="347" t="s">
        <v>5586</v>
      </c>
      <c r="E129" s="347"/>
      <c r="F129" s="346"/>
      <c r="G129" s="362"/>
      <c r="H129" s="344"/>
    </row>
    <row r="130" spans="2:8" ht="15.75" outlineLevel="1">
      <c r="B130" s="360"/>
      <c r="C130" s="654"/>
      <c r="D130" s="359" t="s">
        <v>5306</v>
      </c>
      <c r="E130" s="361" t="s">
        <v>5587</v>
      </c>
      <c r="F130" s="358"/>
      <c r="G130" s="351"/>
      <c r="H130" s="350"/>
    </row>
    <row r="131" spans="2:8" ht="15.75" outlineLevel="1">
      <c r="B131" s="360"/>
      <c r="C131" s="654"/>
      <c r="D131" s="359" t="s">
        <v>5308</v>
      </c>
      <c r="E131" s="353" t="s">
        <v>5588</v>
      </c>
      <c r="F131" s="358"/>
      <c r="G131" s="351"/>
      <c r="H131" s="350"/>
    </row>
    <row r="132" spans="2:8" ht="21" customHeight="1">
      <c r="B132" s="348" t="s">
        <v>5589</v>
      </c>
      <c r="C132" s="347"/>
      <c r="D132" s="347" t="s">
        <v>5590</v>
      </c>
      <c r="E132" s="347"/>
      <c r="F132" s="357"/>
      <c r="G132" s="356"/>
      <c r="H132" s="344"/>
    </row>
    <row r="133" spans="2:8" s="349" customFormat="1" ht="15.75" outlineLevel="1">
      <c r="B133" s="355"/>
      <c r="C133" s="653"/>
      <c r="D133" s="354">
        <v>1</v>
      </c>
      <c r="E133" s="353" t="s">
        <v>5591</v>
      </c>
      <c r="F133" s="352"/>
      <c r="G133" s="351"/>
      <c r="H133" s="350"/>
    </row>
    <row r="134" spans="2:8" s="349" customFormat="1" ht="15.75" outlineLevel="1">
      <c r="B134" s="355"/>
      <c r="C134" s="653"/>
      <c r="D134" s="354">
        <v>2</v>
      </c>
      <c r="E134" s="353" t="s">
        <v>5592</v>
      </c>
      <c r="F134" s="352"/>
      <c r="G134" s="351"/>
      <c r="H134" s="350"/>
    </row>
    <row r="135" spans="2:8" s="343" customFormat="1" ht="21" customHeight="1">
      <c r="B135" s="348" t="s">
        <v>5593</v>
      </c>
      <c r="C135" s="347"/>
      <c r="D135" s="347" t="s">
        <v>5594</v>
      </c>
      <c r="E135" s="347"/>
      <c r="F135" s="346"/>
      <c r="G135" s="345"/>
      <c r="H135" s="344"/>
    </row>
    <row r="136" spans="2:8" ht="15.75" outlineLevel="1">
      <c r="B136" s="342"/>
      <c r="C136" s="341"/>
      <c r="D136" s="341" t="s">
        <v>5595</v>
      </c>
      <c r="E136" s="340" t="s">
        <v>5596</v>
      </c>
      <c r="F136" s="339"/>
      <c r="G136" s="338"/>
      <c r="H136" s="337"/>
    </row>
    <row r="137" spans="2:8" ht="15.75" outlineLevel="1">
      <c r="B137" s="342"/>
      <c r="C137" s="341"/>
      <c r="D137" s="341" t="s">
        <v>5597</v>
      </c>
      <c r="E137" s="340" t="s">
        <v>5598</v>
      </c>
      <c r="F137" s="339"/>
      <c r="G137" s="338"/>
      <c r="H137" s="337"/>
    </row>
    <row r="138" spans="2:8" ht="15.75" outlineLevel="1">
      <c r="B138" s="342"/>
      <c r="C138" s="341"/>
      <c r="D138" s="341" t="s">
        <v>5599</v>
      </c>
      <c r="E138" s="340" t="s">
        <v>5600</v>
      </c>
      <c r="F138" s="339"/>
      <c r="G138" s="338"/>
      <c r="H138" s="337"/>
    </row>
    <row r="139" spans="2:8" ht="15.75" outlineLevel="1">
      <c r="B139" s="342"/>
      <c r="C139" s="341"/>
      <c r="D139" s="341" t="s">
        <v>5601</v>
      </c>
      <c r="E139" s="340" t="s">
        <v>5602</v>
      </c>
      <c r="F139" s="339"/>
      <c r="G139" s="338"/>
      <c r="H139" s="337"/>
    </row>
    <row r="140" spans="2:8" ht="15.75" outlineLevel="1">
      <c r="B140" s="342"/>
      <c r="C140" s="341"/>
      <c r="D140" s="341" t="s">
        <v>5603</v>
      </c>
      <c r="E140" s="340" t="s">
        <v>5604</v>
      </c>
      <c r="F140" s="339"/>
      <c r="G140" s="338"/>
      <c r="H140" s="337"/>
    </row>
    <row r="141" spans="2:8" ht="16.5" outlineLevel="1" thickBot="1">
      <c r="B141" s="336"/>
      <c r="C141" s="335"/>
      <c r="D141" s="335" t="s">
        <v>5605</v>
      </c>
      <c r="E141" s="334" t="s">
        <v>5606</v>
      </c>
      <c r="F141" s="333"/>
      <c r="G141" s="332"/>
      <c r="H141" s="331"/>
    </row>
    <row r="142" spans="2:8" ht="15.75">
      <c r="B142" s="330"/>
      <c r="C142" s="330"/>
      <c r="D142" s="330"/>
      <c r="E142" s="329"/>
      <c r="F142" s="328"/>
      <c r="G142" s="327"/>
    </row>
    <row r="143" spans="2:8" ht="36" customHeight="1">
      <c r="B143" s="326" t="s">
        <v>5607</v>
      </c>
      <c r="C143" s="326"/>
      <c r="D143" s="735" t="s">
        <v>5608</v>
      </c>
      <c r="E143" s="735"/>
      <c r="F143" s="735"/>
      <c r="G143" s="325"/>
    </row>
  </sheetData>
  <sheetProtection algorithmName="SHA-512" hashValue="QqhbthCWvFMKpLYi7nuZ2ybm6f9QNONQKpmTwZ6XlCfmHkuP3s6gYExzZ7Wi63Cnt7n//cCmbPbrQ/hPVfZqhg==" saltValue="5sWoqjQay7S/4PlQlPJfaQ==" spinCount="100000" sheet="1" insertRows="0" deleteRows="0"/>
  <dataConsolidate/>
  <mergeCells count="3">
    <mergeCell ref="B1:I1"/>
    <mergeCell ref="B5:D5"/>
    <mergeCell ref="D143:F143"/>
  </mergeCells>
  <dataValidations count="1">
    <dataValidation type="custom" allowBlank="1" showInputMessage="1" showErrorMessage="1" sqref="D2:G3 B2:C2" xr:uid="{F2797D43-643E-4A69-A437-3CC86948CE00}">
      <formula1>""</formula1>
    </dataValidation>
  </dataValidations>
  <printOptions horizontalCentered="1"/>
  <pageMargins left="0.7" right="0.7" top="0.75" bottom="0.75" header="0.3" footer="0.3"/>
  <pageSetup scale="62" fitToHeight="0" orientation="landscape" horizontalDpi="1200" verticalDpi="1200" r:id="rId1"/>
  <headerFooter scaleWithDoc="0">
    <oddFooter>&amp;L&amp;"Arial,Regular"&amp;8&amp;D&amp;C&amp;"Arial,Regular"&amp;8Section 3.1. &amp;A&amp;R&amp;"Arial,Regular"&amp;8Page &amp;P of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83A88-1487-4E0A-B9E4-D70A273E5492}">
  <sheetPr>
    <pageSetUpPr fitToPage="1"/>
  </sheetPr>
  <dimension ref="B1:K23"/>
  <sheetViews>
    <sheetView zoomScale="75" zoomScaleNormal="75" workbookViewId="0">
      <selection activeCell="F18" sqref="F18"/>
    </sheetView>
  </sheetViews>
  <sheetFormatPr defaultColWidth="8.88671875" defaultRowHeight="15"/>
  <cols>
    <col min="1" max="1" width="3.33203125" style="114" customWidth="1"/>
    <col min="2" max="2" width="8.88671875" style="114"/>
    <col min="3" max="3" width="16" style="114" customWidth="1"/>
    <col min="4" max="4" width="66" style="114" customWidth="1"/>
    <col min="5" max="5" width="12.44140625" style="137" customWidth="1"/>
    <col min="6" max="8" width="20" style="114" customWidth="1"/>
    <col min="9" max="16384" width="8.88671875" style="114"/>
  </cols>
  <sheetData>
    <row r="1" spans="2:9" s="98" customFormat="1" ht="29.25" customHeight="1">
      <c r="B1" s="204" t="s">
        <v>5609</v>
      </c>
      <c r="C1" s="263"/>
      <c r="D1" s="264"/>
      <c r="E1" s="100"/>
      <c r="F1" s="101"/>
      <c r="G1" s="99"/>
      <c r="H1" s="99"/>
    </row>
    <row r="2" spans="2:9" s="98" customFormat="1" ht="24.95" customHeight="1">
      <c r="B2" s="112"/>
      <c r="C2" s="265"/>
      <c r="D2" s="264"/>
      <c r="E2" s="100"/>
      <c r="F2" s="101"/>
      <c r="G2" s="99"/>
      <c r="H2" s="99"/>
    </row>
    <row r="3" spans="2:9" s="113" customFormat="1" ht="16.5" customHeight="1">
      <c r="B3" s="460" t="str">
        <f>"FMS/Project ID: "&amp;TEXT('Submission Checklist _SD'!$C$5,"")</f>
        <v xml:space="preserve">FMS/Project ID: </v>
      </c>
      <c r="C3" s="169"/>
      <c r="D3" s="237"/>
      <c r="E3" s="459" t="s">
        <v>44</v>
      </c>
      <c r="F3" s="169"/>
      <c r="G3" s="210"/>
      <c r="H3" s="210"/>
      <c r="I3" s="210"/>
    </row>
    <row r="4" spans="2:9" s="113" customFormat="1" ht="16.5" customHeight="1">
      <c r="B4" s="238"/>
      <c r="C4" s="169"/>
      <c r="D4" s="237"/>
      <c r="E4" s="169"/>
      <c r="F4" s="169"/>
      <c r="G4" s="210"/>
      <c r="H4" s="210"/>
      <c r="I4" s="210"/>
    </row>
    <row r="5" spans="2:9" s="113" customFormat="1" ht="21.75" customHeight="1">
      <c r="B5" s="208" t="s">
        <v>5610</v>
      </c>
      <c r="C5" s="239"/>
      <c r="D5" s="209"/>
      <c r="E5" s="240"/>
      <c r="F5" s="169"/>
      <c r="G5" s="210"/>
      <c r="H5" s="210"/>
      <c r="I5" s="210"/>
    </row>
    <row r="6" spans="2:9" s="113" customFormat="1" ht="15.75" thickBot="1">
      <c r="B6" s="169"/>
      <c r="C6" s="169"/>
      <c r="D6" s="169"/>
      <c r="E6" s="169"/>
      <c r="F6" s="169"/>
      <c r="G6" s="210"/>
      <c r="H6" s="210"/>
      <c r="I6" s="210"/>
    </row>
    <row r="7" spans="2:9" s="113" customFormat="1" ht="30" customHeight="1" thickBot="1">
      <c r="B7" s="241" t="s">
        <v>59</v>
      </c>
      <c r="C7" s="242" t="s">
        <v>60</v>
      </c>
      <c r="D7" s="243" t="s">
        <v>21</v>
      </c>
      <c r="E7" s="244" t="s">
        <v>5611</v>
      </c>
      <c r="F7" s="245" t="s">
        <v>5612</v>
      </c>
      <c r="G7" s="165" t="s">
        <v>5613</v>
      </c>
      <c r="H7" s="738" t="s">
        <v>29</v>
      </c>
      <c r="I7" s="738"/>
    </row>
    <row r="8" spans="2:9" ht="30" customHeight="1">
      <c r="B8" s="246"/>
      <c r="C8" s="247"/>
      <c r="D8" s="747" t="s">
        <v>5614</v>
      </c>
      <c r="E8" s="748"/>
      <c r="F8" s="248"/>
      <c r="G8" s="739" t="s">
        <v>5615</v>
      </c>
      <c r="H8" s="742"/>
      <c r="I8" s="742"/>
    </row>
    <row r="9" spans="2:9" ht="30" customHeight="1">
      <c r="B9" s="249">
        <v>1</v>
      </c>
      <c r="C9" s="250" t="s">
        <v>5616</v>
      </c>
      <c r="D9" s="745" t="s">
        <v>5617</v>
      </c>
      <c r="E9" s="746"/>
      <c r="F9" s="297"/>
      <c r="G9" s="740"/>
      <c r="H9" s="743"/>
      <c r="I9" s="743"/>
    </row>
    <row r="10" spans="2:9" ht="30" customHeight="1">
      <c r="B10" s="249">
        <v>2</v>
      </c>
      <c r="C10" s="250" t="s">
        <v>5618</v>
      </c>
      <c r="D10" s="251" t="s">
        <v>5619</v>
      </c>
      <c r="E10" s="163"/>
      <c r="F10" s="236">
        <f>SUM(E10*'Cost Summary'!F12)</f>
        <v>0</v>
      </c>
      <c r="G10" s="740"/>
      <c r="H10" s="743"/>
      <c r="I10" s="743"/>
    </row>
    <row r="11" spans="2:9" ht="30" customHeight="1">
      <c r="B11" s="249">
        <v>3</v>
      </c>
      <c r="C11" s="250" t="s">
        <v>5620</v>
      </c>
      <c r="D11" s="749" t="s">
        <v>5621</v>
      </c>
      <c r="E11" s="750"/>
      <c r="F11" s="297"/>
      <c r="G11" s="740"/>
      <c r="H11" s="743"/>
      <c r="I11" s="743"/>
    </row>
    <row r="12" spans="2:9" ht="30" customHeight="1">
      <c r="B12" s="249">
        <v>4</v>
      </c>
      <c r="C12" s="252" t="s">
        <v>4150</v>
      </c>
      <c r="D12" s="745" t="s">
        <v>5622</v>
      </c>
      <c r="E12" s="746"/>
      <c r="F12" s="297"/>
      <c r="G12" s="740"/>
      <c r="H12" s="743"/>
      <c r="I12" s="743"/>
    </row>
    <row r="13" spans="2:9" ht="30" customHeight="1">
      <c r="B13" s="249">
        <v>5</v>
      </c>
      <c r="C13" s="252" t="s">
        <v>5623</v>
      </c>
      <c r="D13" s="745" t="s">
        <v>5624</v>
      </c>
      <c r="E13" s="746"/>
      <c r="F13" s="297"/>
      <c r="G13" s="740"/>
      <c r="H13" s="743"/>
      <c r="I13" s="743"/>
    </row>
    <row r="14" spans="2:9" ht="30" customHeight="1">
      <c r="B14" s="249">
        <v>6</v>
      </c>
      <c r="C14" s="252" t="s">
        <v>3950</v>
      </c>
      <c r="D14" s="745" t="s">
        <v>3948</v>
      </c>
      <c r="E14" s="746"/>
      <c r="F14" s="298"/>
      <c r="G14" s="740"/>
      <c r="H14" s="743"/>
      <c r="I14" s="743"/>
    </row>
    <row r="15" spans="2:9" ht="30" customHeight="1">
      <c r="B15" s="249"/>
      <c r="C15" s="252"/>
      <c r="D15" s="745" t="s">
        <v>5625</v>
      </c>
      <c r="E15" s="746"/>
      <c r="F15" s="298"/>
      <c r="G15" s="740"/>
      <c r="H15" s="743"/>
      <c r="I15" s="743"/>
    </row>
    <row r="16" spans="2:9" s="113" customFormat="1" ht="30" customHeight="1" thickBot="1">
      <c r="B16" s="253"/>
      <c r="C16" s="254"/>
      <c r="D16" s="751" t="s">
        <v>5626</v>
      </c>
      <c r="E16" s="752"/>
      <c r="F16" s="125"/>
      <c r="G16" s="741"/>
      <c r="H16" s="744"/>
      <c r="I16" s="744"/>
    </row>
    <row r="17" spans="2:11" s="115" customFormat="1" ht="30" customHeight="1" thickBot="1">
      <c r="B17" s="255"/>
      <c r="C17" s="256"/>
      <c r="D17" s="736" t="s">
        <v>5627</v>
      </c>
      <c r="E17" s="737"/>
      <c r="F17" s="232">
        <f>SUM(F9:F16)</f>
        <v>0</v>
      </c>
      <c r="G17" s="233">
        <f>'Cost Summary'!K15</f>
        <v>0</v>
      </c>
      <c r="H17" s="234">
        <f>G17-F17</f>
        <v>0</v>
      </c>
      <c r="I17" s="235">
        <f>IFERROR((G17-F17)/D17,0)</f>
        <v>0</v>
      </c>
    </row>
    <row r="18" spans="2:11" s="115" customFormat="1" ht="30" customHeight="1">
      <c r="B18" s="302"/>
      <c r="C18" s="302"/>
      <c r="D18" s="303"/>
      <c r="E18" s="303"/>
      <c r="F18" s="304"/>
      <c r="G18" s="305"/>
      <c r="H18" s="306"/>
      <c r="I18" s="307"/>
    </row>
    <row r="19" spans="2:11" ht="15.75">
      <c r="B19" s="308" t="s">
        <v>13</v>
      </c>
      <c r="C19" s="210"/>
      <c r="D19" s="210"/>
      <c r="E19" s="257"/>
      <c r="F19" s="210"/>
      <c r="G19" s="210"/>
      <c r="H19" s="210"/>
      <c r="I19" s="210"/>
    </row>
    <row r="20" spans="2:11" s="98" customFormat="1" ht="15" customHeight="1">
      <c r="B20" s="299"/>
      <c r="C20" s="194" t="s">
        <v>5628</v>
      </c>
      <c r="D20" s="196"/>
      <c r="E20" s="196"/>
      <c r="F20" s="195"/>
      <c r="G20" s="194"/>
      <c r="H20" s="170"/>
      <c r="I20" s="170"/>
    </row>
    <row r="21" spans="2:11">
      <c r="B21" s="258"/>
      <c r="C21" s="224" t="s">
        <v>5629</v>
      </c>
      <c r="D21" s="210"/>
      <c r="E21" s="257"/>
      <c r="F21" s="210"/>
      <c r="G21" s="210"/>
      <c r="H21" s="210"/>
      <c r="I21" s="210"/>
    </row>
    <row r="22" spans="2:11">
      <c r="B22" s="210"/>
      <c r="C22" s="210"/>
      <c r="D22" s="210"/>
      <c r="E22" s="257"/>
      <c r="F22" s="210"/>
      <c r="G22" s="210"/>
      <c r="H22" s="210"/>
      <c r="I22" s="210"/>
    </row>
    <row r="23" spans="2:11" s="143" customFormat="1" ht="15.75">
      <c r="B23" s="259" t="s">
        <v>56</v>
      </c>
      <c r="C23" s="260"/>
      <c r="D23" s="261"/>
      <c r="E23" s="262"/>
      <c r="F23" s="262"/>
      <c r="G23" s="192"/>
      <c r="H23" s="192"/>
      <c r="I23" s="192"/>
      <c r="J23" s="102"/>
      <c r="K23" s="102"/>
    </row>
  </sheetData>
  <sheetProtection algorithmName="SHA-512" hashValue="0UOqPf4w4fxLdD6W0/PVzdGJBVIq5Hu8liVwhmASnR3LnAUEf/gwJLxvZAZIyX4VeaOJ0HzLJ6K8h7LgMM2tWA==" saltValue="YJwxtHyo8PpyZDNO3V6DOQ==" spinCount="100000" sheet="1" objects="1" scenarios="1"/>
  <mergeCells count="13">
    <mergeCell ref="D17:E17"/>
    <mergeCell ref="H7:I7"/>
    <mergeCell ref="G8:G16"/>
    <mergeCell ref="H8:H16"/>
    <mergeCell ref="I8:I16"/>
    <mergeCell ref="D9:E9"/>
    <mergeCell ref="D8:E8"/>
    <mergeCell ref="D11:E11"/>
    <mergeCell ref="D12:E12"/>
    <mergeCell ref="D13:E13"/>
    <mergeCell ref="D14:E14"/>
    <mergeCell ref="D15:E15"/>
    <mergeCell ref="D16:E16"/>
  </mergeCells>
  <conditionalFormatting sqref="M1:M2 O1:O2 Q1:R2 T1:V2">
    <cfRule type="cellIs" dxfId="4" priority="1" operator="lessThan">
      <formula>0</formula>
    </cfRule>
  </conditionalFormatting>
  <dataValidations count="2">
    <dataValidation type="custom" allowBlank="1" showInputMessage="1" showErrorMessage="1" sqref="O1:O2 Q1:R2 M1:M2 T1:V2" xr:uid="{822EA68C-B00D-413C-8643-1ED0CCCA167A}">
      <formula1>""</formula1>
    </dataValidation>
    <dataValidation allowBlank="1" showInputMessage="1" showErrorMessage="1" promptTitle="RULES" prompt="copy above cell and insert copied cell above the row and edit the description" sqref="D16" xr:uid="{0097E92C-67BA-4003-83E1-B04E2C47C28F}"/>
  </dataValidations>
  <pageMargins left="0.7" right="0.7" top="0.75" bottom="0.75" header="0.3" footer="0.3"/>
  <pageSetup scale="76" orientation="portrait" horizontalDpi="2400" verticalDpi="2400" r:id="rId1"/>
  <headerFooter>
    <oddFooter>1</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D6893-4198-478F-9599-BC30CA45B58D}">
  <sheetPr>
    <pageSetUpPr fitToPage="1"/>
  </sheetPr>
  <dimension ref="B1:G17"/>
  <sheetViews>
    <sheetView zoomScale="75" zoomScaleNormal="75" workbookViewId="0">
      <selection activeCell="K21" sqref="K21"/>
    </sheetView>
  </sheetViews>
  <sheetFormatPr defaultColWidth="8.88671875" defaultRowHeight="15"/>
  <cols>
    <col min="1" max="1" width="3.33203125" style="120" customWidth="1"/>
    <col min="2" max="2" width="8.88671875" style="120"/>
    <col min="3" max="3" width="60.33203125" style="120" customWidth="1"/>
    <col min="4" max="5" width="20" style="120" customWidth="1"/>
    <col min="6" max="6" width="15.5546875" style="120" customWidth="1"/>
    <col min="7" max="7" width="9.88671875" style="120" customWidth="1"/>
    <col min="8" max="16384" width="8.88671875" style="120"/>
  </cols>
  <sheetData>
    <row r="1" spans="2:7" s="288" customFormat="1" ht="33" customHeight="1">
      <c r="B1" s="731" t="s">
        <v>5630</v>
      </c>
      <c r="C1" s="731"/>
      <c r="D1" s="731"/>
      <c r="E1" s="731"/>
    </row>
    <row r="2" spans="2:7" s="121" customFormat="1" ht="16.5" customHeight="1">
      <c r="B2" s="112"/>
      <c r="C2" s="229"/>
      <c r="D2" s="760"/>
      <c r="E2" s="760"/>
    </row>
    <row r="3" spans="2:7" s="121" customFormat="1" ht="16.5" customHeight="1">
      <c r="B3" s="460" t="str">
        <f>"FMS/Project ID: "&amp;TEXT('Submission Checklist _SD'!$C$5,"")</f>
        <v xml:space="preserve">FMS/Project ID: </v>
      </c>
      <c r="C3" s="229"/>
      <c r="D3" s="760" t="s">
        <v>11</v>
      </c>
      <c r="E3" s="760"/>
    </row>
    <row r="4" spans="2:7" s="123" customFormat="1" ht="16.5" customHeight="1">
      <c r="B4" s="207"/>
      <c r="C4" s="205"/>
      <c r="D4" s="203"/>
      <c r="E4" s="206"/>
    </row>
    <row r="5" spans="2:7" s="113" customFormat="1" ht="21.75" customHeight="1">
      <c r="B5" s="208" t="s">
        <v>5610</v>
      </c>
      <c r="C5" s="209"/>
      <c r="D5" s="169"/>
      <c r="E5" s="210"/>
    </row>
    <row r="6" spans="2:7" s="123" customFormat="1" ht="15.75" thickBot="1">
      <c r="B6" s="203"/>
      <c r="C6" s="203"/>
      <c r="D6" s="203"/>
      <c r="E6" s="206"/>
    </row>
    <row r="7" spans="2:7" s="123" customFormat="1" ht="30" customHeight="1" thickBot="1">
      <c r="B7" s="211" t="s">
        <v>59</v>
      </c>
      <c r="C7" s="212" t="s">
        <v>21</v>
      </c>
      <c r="D7" s="213" t="s">
        <v>5612</v>
      </c>
      <c r="E7" s="214" t="s">
        <v>5613</v>
      </c>
      <c r="F7" s="738" t="s">
        <v>29</v>
      </c>
      <c r="G7" s="738"/>
    </row>
    <row r="8" spans="2:7" ht="30" customHeight="1">
      <c r="B8" s="215"/>
      <c r="C8" s="216" t="s">
        <v>11</v>
      </c>
      <c r="D8" s="217"/>
      <c r="E8" s="753" t="s">
        <v>5631</v>
      </c>
      <c r="F8" s="754"/>
      <c r="G8" s="755"/>
    </row>
    <row r="9" spans="2:7" ht="30" customHeight="1">
      <c r="B9" s="218">
        <v>1</v>
      </c>
      <c r="C9" s="219" t="s">
        <v>5632</v>
      </c>
      <c r="D9" s="297"/>
      <c r="E9" s="753"/>
      <c r="F9" s="756"/>
      <c r="G9" s="757"/>
    </row>
    <row r="10" spans="2:7" ht="30" customHeight="1">
      <c r="B10" s="218">
        <v>2</v>
      </c>
      <c r="C10" s="219" t="s">
        <v>5633</v>
      </c>
      <c r="D10" s="297"/>
      <c r="E10" s="753"/>
      <c r="F10" s="756"/>
      <c r="G10" s="757"/>
    </row>
    <row r="11" spans="2:7" ht="30" customHeight="1">
      <c r="B11" s="218">
        <v>3</v>
      </c>
      <c r="C11" s="219" t="s">
        <v>5634</v>
      </c>
      <c r="D11" s="298"/>
      <c r="E11" s="753"/>
      <c r="F11" s="756"/>
      <c r="G11" s="757"/>
    </row>
    <row r="12" spans="2:7" ht="30" customHeight="1">
      <c r="B12" s="639">
        <v>4</v>
      </c>
      <c r="C12" s="640" t="s">
        <v>5635</v>
      </c>
      <c r="D12" s="298"/>
      <c r="E12" s="753"/>
      <c r="F12" s="756"/>
      <c r="G12" s="757"/>
    </row>
    <row r="13" spans="2:7" s="123" customFormat="1" ht="30" customHeight="1" thickBot="1">
      <c r="B13" s="220"/>
      <c r="C13" s="221" t="s">
        <v>5626</v>
      </c>
      <c r="D13" s="125"/>
      <c r="E13" s="753"/>
      <c r="F13" s="758"/>
      <c r="G13" s="759"/>
    </row>
    <row r="14" spans="2:7" s="122" customFormat="1" ht="30" customHeight="1" thickBot="1">
      <c r="B14" s="222"/>
      <c r="C14" s="223" t="s">
        <v>5627</v>
      </c>
      <c r="D14" s="227">
        <f>SUM(D9:D12)</f>
        <v>0</v>
      </c>
      <c r="E14" s="228">
        <f>SUM('Cost Summary'!K18)</f>
        <v>0</v>
      </c>
      <c r="F14" s="234">
        <f>E14-D14</f>
        <v>0</v>
      </c>
      <c r="G14" s="235">
        <f>IFERROR((E14-D14)/B14,0)</f>
        <v>0</v>
      </c>
    </row>
    <row r="15" spans="2:7" s="122" customFormat="1" ht="30" customHeight="1">
      <c r="B15" s="309"/>
      <c r="C15" s="310"/>
      <c r="D15" s="311"/>
      <c r="E15" s="312"/>
      <c r="F15" s="306"/>
      <c r="G15" s="307"/>
    </row>
    <row r="16" spans="2:7" ht="15.75">
      <c r="B16" s="313" t="s">
        <v>13</v>
      </c>
      <c r="C16" s="206"/>
      <c r="D16" s="206"/>
      <c r="E16" s="206"/>
    </row>
    <row r="17" spans="2:5" s="121" customFormat="1" ht="15" customHeight="1">
      <c r="B17" s="300"/>
      <c r="C17" s="194" t="s">
        <v>5628</v>
      </c>
      <c r="D17" s="225"/>
      <c r="E17" s="226"/>
    </row>
  </sheetData>
  <sheetProtection algorithmName="SHA-512" hashValue="nKDqoD36FruAcnMxLsLklIkCUjkQAfFjkxrkv27XFV9BeRB1q5AHbWniX61PqCnUVkuDzvNExDMkHV+LIC2MPg==" saltValue="xP7ggIeXEskoefSRInWMsg==" spinCount="100000" sheet="1" objects="1" scenarios="1"/>
  <mergeCells count="6">
    <mergeCell ref="B1:E1"/>
    <mergeCell ref="E8:E13"/>
    <mergeCell ref="F7:G7"/>
    <mergeCell ref="F8:G13"/>
    <mergeCell ref="D2:E2"/>
    <mergeCell ref="D3:E3"/>
  </mergeCells>
  <conditionalFormatting sqref="I2:I3 K2:K3 M2:N3 P2:R3">
    <cfRule type="cellIs" dxfId="3" priority="2" operator="lessThan">
      <formula>0</formula>
    </cfRule>
  </conditionalFormatting>
  <conditionalFormatting sqref="M1 O1 Q1:R1 T1:V1">
    <cfRule type="cellIs" dxfId="2" priority="1" operator="lessThan">
      <formula>0</formula>
    </cfRule>
  </conditionalFormatting>
  <dataValidations count="2">
    <dataValidation allowBlank="1" showInputMessage="1" showErrorMessage="1" promptTitle="RULES" prompt="copy above cell and insert copied cell above the row and edit the description" sqref="C13" xr:uid="{FD9F121C-555D-4EA9-89F9-15A55000F66A}"/>
    <dataValidation type="custom" allowBlank="1" showInputMessage="1" showErrorMessage="1" sqref="M2:N3 I2:I3 P2:R3 K2:K3" xr:uid="{0D1E481D-9263-4B35-A609-6B2E40DEEB78}">
      <formula1>""</formula1>
    </dataValidation>
  </dataValidations>
  <pageMargins left="0.7" right="0.7" top="0.75" bottom="0.75" header="0.3" footer="0.3"/>
  <pageSetup scale="76" orientation="portrait" horizontalDpi="2400" verticalDpi="2400" r:id="rId1"/>
  <headerFooter>
    <oddFooter>1</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0C237-8395-489C-A4E8-AFA2FC042FD4}">
  <sheetPr codeName="Sheet8">
    <pageSetUpPr fitToPage="1"/>
  </sheetPr>
  <dimension ref="B1:L74"/>
  <sheetViews>
    <sheetView showGridLines="0" topLeftCell="B1" zoomScale="69" zoomScaleNormal="69" workbookViewId="0">
      <selection activeCell="G6" sqref="G6:K6"/>
    </sheetView>
  </sheetViews>
  <sheetFormatPr defaultColWidth="7.6640625" defaultRowHeight="15"/>
  <cols>
    <col min="1" max="1" width="1.88671875" style="33" customWidth="1"/>
    <col min="2" max="2" width="11.88671875" style="33" customWidth="1"/>
    <col min="3" max="3" width="40.6640625" style="33" customWidth="1"/>
    <col min="4" max="4" width="33" style="33" customWidth="1"/>
    <col min="5" max="5" width="2.44140625" style="33" customWidth="1"/>
    <col min="6" max="6" width="39.88671875" style="33" customWidth="1"/>
    <col min="7" max="8" width="14.6640625" style="33" customWidth="1"/>
    <col min="9" max="9" width="14.6640625" style="33" bestFit="1" customWidth="1"/>
    <col min="10" max="11" width="14.6640625" style="33" customWidth="1"/>
    <col min="12" max="12" width="99.33203125" style="34" customWidth="1"/>
    <col min="13" max="16384" width="7.6640625" style="33"/>
  </cols>
  <sheetData>
    <row r="1" spans="2:12">
      <c r="B1" s="32" t="s">
        <v>5636</v>
      </c>
    </row>
    <row r="2" spans="2:12" ht="12.75" customHeight="1">
      <c r="B2" s="9"/>
      <c r="C2" s="35"/>
      <c r="D2" s="35"/>
      <c r="E2" s="35"/>
      <c r="F2" s="35"/>
      <c r="G2" s="35"/>
      <c r="H2" s="35"/>
      <c r="I2" s="35"/>
      <c r="J2" s="35"/>
    </row>
    <row r="3" spans="2:12" ht="26.25" customHeight="1">
      <c r="B3" s="460" t="str">
        <f>"FMS/Project ID: "&amp;TEXT('Submission Checklist _SD'!$C$5,"")</f>
        <v xml:space="preserve">FMS/Project ID: </v>
      </c>
      <c r="C3" s="231"/>
      <c r="K3" s="36" t="s">
        <v>5637</v>
      </c>
    </row>
    <row r="4" spans="2:12" s="62" customFormat="1" ht="22.5" customHeight="1">
      <c r="B4" s="204"/>
      <c r="C4" s="230"/>
      <c r="D4" s="63"/>
      <c r="E4" s="63"/>
      <c r="F4" s="63"/>
      <c r="G4" s="63"/>
      <c r="H4" s="63"/>
      <c r="I4" s="63"/>
      <c r="J4" s="63"/>
      <c r="L4" s="64"/>
    </row>
    <row r="5" spans="2:12" s="62" customFormat="1" ht="22.5" customHeight="1">
      <c r="C5" s="60" t="s">
        <v>5638</v>
      </c>
      <c r="D5" s="782" t="str">
        <f>TEXT('Submission Checklist _SD'!$C$6, "")</f>
        <v/>
      </c>
      <c r="E5" s="782"/>
      <c r="F5" s="782"/>
      <c r="G5" s="782"/>
      <c r="H5" s="782"/>
      <c r="I5" s="782"/>
      <c r="J5" s="782"/>
      <c r="K5" s="782"/>
      <c r="L5" s="64"/>
    </row>
    <row r="6" spans="2:12" s="62" customFormat="1" ht="38.25" customHeight="1">
      <c r="C6" s="60" t="s">
        <v>5639</v>
      </c>
      <c r="D6" s="65"/>
      <c r="F6" s="61" t="s">
        <v>5640</v>
      </c>
      <c r="G6" s="800"/>
      <c r="H6" s="800"/>
      <c r="I6" s="800"/>
      <c r="J6" s="800"/>
      <c r="K6" s="800"/>
      <c r="L6" s="64"/>
    </row>
    <row r="7" spans="2:12" s="62" customFormat="1" ht="27" customHeight="1">
      <c r="C7" s="60" t="s">
        <v>5641</v>
      </c>
      <c r="D7" s="66"/>
      <c r="F7" s="61" t="s">
        <v>5642</v>
      </c>
      <c r="G7" s="93" t="s">
        <v>5643</v>
      </c>
      <c r="H7" s="93" t="s">
        <v>5644</v>
      </c>
      <c r="I7" s="58" t="s">
        <v>5645</v>
      </c>
      <c r="J7" s="58" t="s">
        <v>5646</v>
      </c>
      <c r="K7" s="58" t="s">
        <v>5647</v>
      </c>
      <c r="L7" s="64"/>
    </row>
    <row r="8" spans="2:12" s="62" customFormat="1" ht="30" customHeight="1">
      <c r="C8" s="60" t="s">
        <v>5648</v>
      </c>
      <c r="D8" s="66"/>
      <c r="F8" s="60" t="s">
        <v>5649</v>
      </c>
      <c r="G8" s="94"/>
      <c r="H8" s="94"/>
      <c r="I8" s="59"/>
      <c r="J8" s="59"/>
      <c r="K8" s="59"/>
      <c r="L8" s="64"/>
    </row>
    <row r="9" spans="2:12" s="62" customFormat="1" ht="22.5" customHeight="1">
      <c r="C9" s="61" t="s">
        <v>5650</v>
      </c>
      <c r="D9" s="65"/>
      <c r="F9" s="70" t="s">
        <v>5651</v>
      </c>
      <c r="G9" s="95"/>
      <c r="H9" s="95"/>
      <c r="I9" s="67"/>
      <c r="J9" s="67"/>
      <c r="K9" s="67"/>
      <c r="L9" s="64"/>
    </row>
    <row r="10" spans="2:12" s="62" customFormat="1" ht="28.5" customHeight="1">
      <c r="C10" s="61" t="s">
        <v>5652</v>
      </c>
      <c r="D10" s="65"/>
      <c r="F10" s="60" t="s">
        <v>5653</v>
      </c>
      <c r="G10" s="94"/>
      <c r="H10" s="94"/>
      <c r="I10" s="59"/>
      <c r="J10" s="59"/>
      <c r="K10" s="59"/>
      <c r="L10" s="64"/>
    </row>
    <row r="11" spans="2:12" s="62" customFormat="1" ht="22.5" customHeight="1">
      <c r="C11" s="61" t="s">
        <v>5654</v>
      </c>
      <c r="D11" s="65"/>
      <c r="F11" s="70" t="s">
        <v>5651</v>
      </c>
      <c r="G11" s="95"/>
      <c r="H11" s="95"/>
      <c r="I11" s="67"/>
      <c r="J11" s="67"/>
      <c r="K11" s="67"/>
      <c r="L11" s="64"/>
    </row>
    <row r="12" spans="2:12" s="62" customFormat="1" ht="22.5" customHeight="1">
      <c r="C12" s="61" t="s">
        <v>5655</v>
      </c>
      <c r="D12" s="66"/>
      <c r="L12" s="64"/>
    </row>
    <row r="13" spans="2:12" s="62" customFormat="1" ht="22.5" customHeight="1">
      <c r="C13" s="61" t="s">
        <v>5656</v>
      </c>
      <c r="D13" s="68"/>
      <c r="L13" s="64"/>
    </row>
    <row r="14" spans="2:12" s="62" customFormat="1" ht="22.5" customHeight="1">
      <c r="C14" s="61" t="s">
        <v>5657</v>
      </c>
      <c r="D14" s="71"/>
      <c r="L14" s="64"/>
    </row>
    <row r="15" spans="2:12" s="62" customFormat="1" ht="22.5" customHeight="1">
      <c r="C15" s="60" t="s">
        <v>5658</v>
      </c>
      <c r="D15" s="65"/>
      <c r="L15" s="64"/>
    </row>
    <row r="16" spans="2:12" ht="15" customHeight="1" thickBot="1">
      <c r="K16" s="37"/>
      <c r="L16" s="38"/>
    </row>
    <row r="17" spans="2:12" s="10" customFormat="1" ht="37.5" customHeight="1" thickBot="1">
      <c r="B17" s="42" t="s">
        <v>5659</v>
      </c>
      <c r="C17" s="786" t="s">
        <v>5660</v>
      </c>
      <c r="D17" s="786"/>
      <c r="E17" s="786"/>
      <c r="F17" s="787"/>
      <c r="G17" s="785" t="s">
        <v>5661</v>
      </c>
      <c r="H17" s="786"/>
      <c r="I17" s="786"/>
      <c r="J17" s="786"/>
      <c r="K17" s="787"/>
      <c r="L17" s="69" t="s">
        <v>5662</v>
      </c>
    </row>
    <row r="18" spans="2:12" ht="15.75" customHeight="1">
      <c r="B18" s="43" t="s">
        <v>5663</v>
      </c>
      <c r="C18" s="672"/>
      <c r="D18" s="672"/>
      <c r="E18" s="672"/>
      <c r="F18" s="673"/>
      <c r="G18" s="788"/>
      <c r="H18" s="789"/>
      <c r="I18" s="789"/>
      <c r="J18" s="789"/>
      <c r="K18" s="790"/>
      <c r="L18" s="671"/>
    </row>
    <row r="19" spans="2:12" ht="63" customHeight="1">
      <c r="B19" s="44"/>
      <c r="C19" s="767"/>
      <c r="D19" s="767"/>
      <c r="E19" s="767"/>
      <c r="F19" s="768"/>
      <c r="G19" s="764"/>
      <c r="H19" s="765"/>
      <c r="I19" s="765"/>
      <c r="J19" s="765"/>
      <c r="K19" s="766"/>
      <c r="L19" s="671" t="s">
        <v>5664</v>
      </c>
    </row>
    <row r="20" spans="2:12">
      <c r="B20" s="45" t="s">
        <v>5665</v>
      </c>
      <c r="C20" s="96"/>
      <c r="D20" s="96"/>
      <c r="E20" s="96"/>
      <c r="F20" s="97"/>
      <c r="G20" s="779"/>
      <c r="H20" s="780"/>
      <c r="I20" s="780"/>
      <c r="J20" s="780"/>
      <c r="K20" s="781"/>
      <c r="L20" s="49"/>
    </row>
    <row r="21" spans="2:12" ht="59.25" customHeight="1">
      <c r="B21" s="46"/>
      <c r="C21" s="767"/>
      <c r="D21" s="767"/>
      <c r="E21" s="767"/>
      <c r="F21" s="768"/>
      <c r="G21" s="764"/>
      <c r="H21" s="765"/>
      <c r="I21" s="765"/>
      <c r="J21" s="765"/>
      <c r="K21" s="766"/>
      <c r="L21" s="49" t="s">
        <v>5666</v>
      </c>
    </row>
    <row r="22" spans="2:12">
      <c r="B22" s="45" t="s">
        <v>5667</v>
      </c>
      <c r="C22" s="96"/>
      <c r="D22" s="96"/>
      <c r="E22" s="96"/>
      <c r="F22" s="97"/>
      <c r="G22" s="779"/>
      <c r="H22" s="780"/>
      <c r="I22" s="780"/>
      <c r="J22" s="780"/>
      <c r="K22" s="781"/>
      <c r="L22" s="49"/>
    </row>
    <row r="23" spans="2:12" ht="51.75" customHeight="1">
      <c r="B23" s="46"/>
      <c r="C23" s="767"/>
      <c r="D23" s="767"/>
      <c r="E23" s="767"/>
      <c r="F23" s="768"/>
      <c r="G23" s="779"/>
      <c r="H23" s="780"/>
      <c r="I23" s="780"/>
      <c r="J23" s="780"/>
      <c r="K23" s="781"/>
      <c r="L23" s="49" t="s">
        <v>5668</v>
      </c>
    </row>
    <row r="24" spans="2:12">
      <c r="B24" s="161" t="s">
        <v>5669</v>
      </c>
      <c r="C24" s="96"/>
      <c r="D24" s="96"/>
      <c r="E24" s="96"/>
      <c r="F24" s="96"/>
      <c r="G24" s="779"/>
      <c r="H24" s="780"/>
      <c r="I24" s="780"/>
      <c r="J24" s="780"/>
      <c r="K24" s="781"/>
      <c r="L24" s="49"/>
    </row>
    <row r="25" spans="2:12" ht="49.5" customHeight="1">
      <c r="B25" s="45"/>
      <c r="C25" s="783"/>
      <c r="D25" s="783"/>
      <c r="E25" s="783"/>
      <c r="F25" s="784"/>
      <c r="G25" s="764"/>
      <c r="H25" s="765"/>
      <c r="I25" s="765"/>
      <c r="J25" s="765"/>
      <c r="K25" s="766"/>
      <c r="L25" s="160" t="s">
        <v>5670</v>
      </c>
    </row>
    <row r="26" spans="2:12">
      <c r="B26" s="45" t="s">
        <v>5671</v>
      </c>
      <c r="C26" s="96"/>
      <c r="D26" s="96"/>
      <c r="E26" s="96"/>
      <c r="F26" s="96"/>
      <c r="G26" s="779"/>
      <c r="H26" s="780"/>
      <c r="I26" s="780"/>
      <c r="J26" s="780"/>
      <c r="K26" s="781"/>
      <c r="L26" s="49"/>
    </row>
    <row r="27" spans="2:12" ht="90">
      <c r="B27" s="45"/>
      <c r="C27" s="767"/>
      <c r="D27" s="767"/>
      <c r="E27" s="767"/>
      <c r="F27" s="768"/>
      <c r="G27" s="764"/>
      <c r="H27" s="765"/>
      <c r="I27" s="765"/>
      <c r="J27" s="765"/>
      <c r="K27" s="766"/>
      <c r="L27" s="49" t="s">
        <v>5672</v>
      </c>
    </row>
    <row r="28" spans="2:12">
      <c r="B28" s="45" t="s">
        <v>5673</v>
      </c>
      <c r="C28" s="96"/>
      <c r="D28" s="96"/>
      <c r="E28" s="96"/>
      <c r="F28" s="96"/>
      <c r="G28" s="779"/>
      <c r="H28" s="780"/>
      <c r="I28" s="780"/>
      <c r="J28" s="780"/>
      <c r="K28" s="781"/>
      <c r="L28" s="49"/>
    </row>
    <row r="29" spans="2:12" ht="117" customHeight="1">
      <c r="B29" s="46"/>
      <c r="C29" s="767"/>
      <c r="D29" s="767"/>
      <c r="E29" s="767"/>
      <c r="F29" s="768"/>
      <c r="G29" s="764"/>
      <c r="H29" s="765"/>
      <c r="I29" s="765"/>
      <c r="J29" s="765"/>
      <c r="K29" s="766"/>
      <c r="L29" s="49" t="s">
        <v>5674</v>
      </c>
    </row>
    <row r="30" spans="2:12">
      <c r="B30" s="45" t="s">
        <v>5675</v>
      </c>
      <c r="C30" s="96"/>
      <c r="D30" s="96"/>
      <c r="E30" s="96"/>
      <c r="F30" s="96"/>
      <c r="G30" s="779"/>
      <c r="H30" s="780"/>
      <c r="I30" s="780"/>
      <c r="J30" s="780"/>
      <c r="K30" s="781"/>
      <c r="L30" s="49"/>
    </row>
    <row r="31" spans="2:12" ht="180">
      <c r="B31" s="46"/>
      <c r="C31" s="767"/>
      <c r="D31" s="767"/>
      <c r="E31" s="767"/>
      <c r="F31" s="768"/>
      <c r="G31" s="764"/>
      <c r="H31" s="765"/>
      <c r="I31" s="765"/>
      <c r="J31" s="765"/>
      <c r="K31" s="766"/>
      <c r="L31" s="49" t="s">
        <v>5676</v>
      </c>
    </row>
    <row r="32" spans="2:12">
      <c r="B32" s="161" t="s">
        <v>5677</v>
      </c>
      <c r="C32" s="162"/>
      <c r="D32" s="162"/>
      <c r="E32" s="162"/>
      <c r="F32" s="162"/>
      <c r="G32" s="771"/>
      <c r="H32" s="772"/>
      <c r="I32" s="772"/>
      <c r="J32" s="772"/>
      <c r="K32" s="773"/>
      <c r="L32" s="160"/>
    </row>
    <row r="33" spans="2:12" ht="30">
      <c r="B33" s="161"/>
      <c r="C33" s="769"/>
      <c r="D33" s="769"/>
      <c r="E33" s="769"/>
      <c r="F33" s="770"/>
      <c r="G33" s="774"/>
      <c r="H33" s="775"/>
      <c r="I33" s="775"/>
      <c r="J33" s="775"/>
      <c r="K33" s="776"/>
      <c r="L33" s="160" t="s">
        <v>5678</v>
      </c>
    </row>
    <row r="34" spans="2:12">
      <c r="B34" s="161" t="s">
        <v>5679</v>
      </c>
      <c r="C34" s="162"/>
      <c r="D34" s="162"/>
      <c r="E34" s="162"/>
      <c r="F34" s="162"/>
      <c r="G34" s="771"/>
      <c r="H34" s="772"/>
      <c r="I34" s="772"/>
      <c r="J34" s="772"/>
      <c r="K34" s="773"/>
      <c r="L34" s="160"/>
    </row>
    <row r="35" spans="2:12" ht="30">
      <c r="B35" s="161"/>
      <c r="C35" s="769"/>
      <c r="D35" s="769"/>
      <c r="E35" s="769"/>
      <c r="F35" s="770"/>
      <c r="G35" s="774"/>
      <c r="H35" s="775"/>
      <c r="I35" s="775"/>
      <c r="J35" s="775"/>
      <c r="K35" s="776"/>
      <c r="L35" s="160" t="s">
        <v>5680</v>
      </c>
    </row>
    <row r="36" spans="2:12">
      <c r="B36" s="45" t="s">
        <v>5681</v>
      </c>
      <c r="C36" s="96"/>
      <c r="D36" s="96"/>
      <c r="E36" s="96"/>
      <c r="F36" s="96"/>
      <c r="G36" s="779"/>
      <c r="H36" s="780"/>
      <c r="I36" s="780"/>
      <c r="J36" s="780"/>
      <c r="K36" s="781"/>
      <c r="L36" s="49"/>
    </row>
    <row r="37" spans="2:12" ht="30">
      <c r="B37" s="46"/>
      <c r="C37" s="767"/>
      <c r="D37" s="767"/>
      <c r="E37" s="767"/>
      <c r="F37" s="768"/>
      <c r="G37" s="764"/>
      <c r="H37" s="765"/>
      <c r="I37" s="765"/>
      <c r="J37" s="765"/>
      <c r="K37" s="766"/>
      <c r="L37" s="49" t="s">
        <v>5682</v>
      </c>
    </row>
    <row r="38" spans="2:12">
      <c r="B38" s="45" t="s">
        <v>5683</v>
      </c>
      <c r="C38" s="96"/>
      <c r="D38" s="96"/>
      <c r="E38" s="96"/>
      <c r="F38" s="96"/>
      <c r="G38" s="779"/>
      <c r="H38" s="780"/>
      <c r="I38" s="780"/>
      <c r="J38" s="780"/>
      <c r="K38" s="781"/>
      <c r="L38" s="49"/>
    </row>
    <row r="39" spans="2:12" ht="75">
      <c r="B39" s="46"/>
      <c r="C39" s="767"/>
      <c r="D39" s="767"/>
      <c r="E39" s="767"/>
      <c r="F39" s="768"/>
      <c r="G39" s="764"/>
      <c r="H39" s="765"/>
      <c r="I39" s="765"/>
      <c r="J39" s="765"/>
      <c r="K39" s="766"/>
      <c r="L39" s="49" t="s">
        <v>5684</v>
      </c>
    </row>
    <row r="40" spans="2:12">
      <c r="B40" s="45" t="s">
        <v>5685</v>
      </c>
      <c r="C40" s="96"/>
      <c r="D40" s="96"/>
      <c r="E40" s="96"/>
      <c r="F40" s="96"/>
      <c r="G40" s="779"/>
      <c r="H40" s="780"/>
      <c r="I40" s="780"/>
      <c r="J40" s="780"/>
      <c r="K40" s="781"/>
      <c r="L40" s="49"/>
    </row>
    <row r="41" spans="2:12" ht="60">
      <c r="B41" s="46"/>
      <c r="C41" s="767"/>
      <c r="D41" s="767"/>
      <c r="E41" s="767"/>
      <c r="F41" s="768"/>
      <c r="G41" s="764"/>
      <c r="H41" s="765"/>
      <c r="I41" s="765"/>
      <c r="J41" s="765"/>
      <c r="K41" s="766"/>
      <c r="L41" s="49" t="s">
        <v>5686</v>
      </c>
    </row>
    <row r="42" spans="2:12">
      <c r="B42" s="45" t="s">
        <v>5687</v>
      </c>
      <c r="C42" s="96"/>
      <c r="D42" s="96"/>
      <c r="E42" s="96"/>
      <c r="F42" s="96"/>
      <c r="G42" s="779"/>
      <c r="H42" s="780"/>
      <c r="I42" s="780"/>
      <c r="J42" s="780"/>
      <c r="K42" s="781"/>
      <c r="L42" s="49"/>
    </row>
    <row r="43" spans="2:12">
      <c r="B43" s="46"/>
      <c r="C43" s="767"/>
      <c r="D43" s="767"/>
      <c r="E43" s="767"/>
      <c r="F43" s="768"/>
      <c r="G43" s="764"/>
      <c r="H43" s="765"/>
      <c r="I43" s="765"/>
      <c r="J43" s="765"/>
      <c r="K43" s="766"/>
      <c r="L43" s="49" t="s">
        <v>5688</v>
      </c>
    </row>
    <row r="44" spans="2:12">
      <c r="B44" s="45" t="s">
        <v>5689</v>
      </c>
      <c r="C44" s="96"/>
      <c r="D44" s="96"/>
      <c r="E44" s="96"/>
      <c r="F44" s="96"/>
      <c r="G44" s="779"/>
      <c r="H44" s="780"/>
      <c r="I44" s="780"/>
      <c r="J44" s="780"/>
      <c r="K44" s="781"/>
      <c r="L44" s="49"/>
    </row>
    <row r="45" spans="2:12" ht="30">
      <c r="B45" s="46"/>
      <c r="C45" s="767"/>
      <c r="D45" s="767"/>
      <c r="E45" s="767"/>
      <c r="F45" s="768"/>
      <c r="G45" s="764"/>
      <c r="H45" s="765"/>
      <c r="I45" s="765"/>
      <c r="J45" s="765"/>
      <c r="K45" s="766"/>
      <c r="L45" s="49" t="s">
        <v>5690</v>
      </c>
    </row>
    <row r="46" spans="2:12">
      <c r="B46" s="161" t="s">
        <v>5691</v>
      </c>
      <c r="C46" s="162"/>
      <c r="D46" s="162"/>
      <c r="E46" s="162"/>
      <c r="F46" s="162"/>
      <c r="G46" s="771"/>
      <c r="H46" s="772"/>
      <c r="I46" s="772"/>
      <c r="J46" s="772"/>
      <c r="K46" s="773"/>
      <c r="L46" s="160"/>
    </row>
    <row r="47" spans="2:12" ht="91.5" customHeight="1">
      <c r="B47" s="161"/>
      <c r="C47" s="769"/>
      <c r="D47" s="769"/>
      <c r="E47" s="769"/>
      <c r="F47" s="770"/>
      <c r="G47" s="774"/>
      <c r="H47" s="775"/>
      <c r="I47" s="775"/>
      <c r="J47" s="775"/>
      <c r="K47" s="776"/>
      <c r="L47" s="160" t="s">
        <v>5692</v>
      </c>
    </row>
    <row r="48" spans="2:12">
      <c r="B48" s="45" t="s">
        <v>5693</v>
      </c>
      <c r="C48" s="96"/>
      <c r="D48" s="96"/>
      <c r="E48" s="96"/>
      <c r="F48" s="96"/>
      <c r="G48" s="779"/>
      <c r="H48" s="780"/>
      <c r="I48" s="780"/>
      <c r="J48" s="780"/>
      <c r="K48" s="781"/>
      <c r="L48" s="49"/>
    </row>
    <row r="49" spans="2:12" ht="45">
      <c r="B49" s="46"/>
      <c r="C49" s="767"/>
      <c r="D49" s="767"/>
      <c r="E49" s="767"/>
      <c r="F49" s="768"/>
      <c r="G49" s="764"/>
      <c r="H49" s="765"/>
      <c r="I49" s="765"/>
      <c r="J49" s="765"/>
      <c r="K49" s="766"/>
      <c r="L49" s="49" t="s">
        <v>5694</v>
      </c>
    </row>
    <row r="50" spans="2:12">
      <c r="B50" s="45" t="s">
        <v>5695</v>
      </c>
      <c r="C50" s="96"/>
      <c r="D50" s="96"/>
      <c r="E50" s="96"/>
      <c r="F50" s="96"/>
      <c r="G50" s="779"/>
      <c r="H50" s="780"/>
      <c r="I50" s="780"/>
      <c r="J50" s="780"/>
      <c r="K50" s="781"/>
      <c r="L50" s="49"/>
    </row>
    <row r="51" spans="2:12" ht="30">
      <c r="B51" s="46"/>
      <c r="C51" s="767"/>
      <c r="D51" s="767"/>
      <c r="E51" s="767"/>
      <c r="F51" s="768"/>
      <c r="G51" s="764"/>
      <c r="H51" s="765"/>
      <c r="I51" s="765"/>
      <c r="J51" s="765"/>
      <c r="K51" s="766"/>
      <c r="L51" s="49" t="s">
        <v>5696</v>
      </c>
    </row>
    <row r="52" spans="2:12">
      <c r="B52" s="45" t="s">
        <v>5697</v>
      </c>
      <c r="C52" s="11"/>
      <c r="D52" s="11"/>
      <c r="E52" s="11"/>
      <c r="F52" s="11"/>
      <c r="G52" s="779"/>
      <c r="H52" s="780"/>
      <c r="I52" s="780"/>
      <c r="J52" s="780"/>
      <c r="K52" s="781"/>
      <c r="L52" s="49"/>
    </row>
    <row r="53" spans="2:12">
      <c r="B53" s="46"/>
      <c r="C53" s="767"/>
      <c r="D53" s="767"/>
      <c r="E53" s="767"/>
      <c r="F53" s="768"/>
      <c r="G53" s="764"/>
      <c r="H53" s="765"/>
      <c r="I53" s="765"/>
      <c r="J53" s="765"/>
      <c r="K53" s="766"/>
      <c r="L53" s="49" t="s">
        <v>5698</v>
      </c>
    </row>
    <row r="54" spans="2:12">
      <c r="B54" s="45" t="s">
        <v>5699</v>
      </c>
      <c r="C54" s="11"/>
      <c r="D54" s="11"/>
      <c r="E54" s="11"/>
      <c r="F54" s="11"/>
      <c r="G54" s="779"/>
      <c r="H54" s="780"/>
      <c r="I54" s="780"/>
      <c r="J54" s="780"/>
      <c r="K54" s="781"/>
      <c r="L54" s="49"/>
    </row>
    <row r="55" spans="2:12" ht="23.25" customHeight="1">
      <c r="B55" s="47"/>
      <c r="C55" s="15" t="s">
        <v>5700</v>
      </c>
      <c r="E55" s="15" t="s">
        <v>5701</v>
      </c>
      <c r="G55" s="791"/>
      <c r="H55" s="792"/>
      <c r="I55" s="792"/>
      <c r="J55" s="792"/>
      <c r="K55" s="793"/>
      <c r="L55" s="761" t="s">
        <v>5702</v>
      </c>
    </row>
    <row r="56" spans="2:12" ht="23.25" customHeight="1">
      <c r="B56" s="47"/>
      <c r="C56" s="778"/>
      <c r="D56" s="778"/>
      <c r="E56" s="804"/>
      <c r="F56" s="805"/>
      <c r="G56" s="794"/>
      <c r="H56" s="795"/>
      <c r="I56" s="795"/>
      <c r="J56" s="795"/>
      <c r="K56" s="796"/>
      <c r="L56" s="761"/>
    </row>
    <row r="57" spans="2:12" ht="23.25" customHeight="1">
      <c r="B57" s="47"/>
      <c r="C57" s="15" t="s">
        <v>5703</v>
      </c>
      <c r="E57" s="15" t="s">
        <v>5701</v>
      </c>
      <c r="G57" s="794"/>
      <c r="H57" s="795"/>
      <c r="I57" s="795"/>
      <c r="J57" s="795"/>
      <c r="K57" s="796"/>
      <c r="L57" s="761"/>
    </row>
    <row r="58" spans="2:12" ht="23.25" customHeight="1">
      <c r="B58" s="47"/>
      <c r="C58" s="778"/>
      <c r="D58" s="778"/>
      <c r="E58" s="778"/>
      <c r="F58" s="806"/>
      <c r="G58" s="794"/>
      <c r="H58" s="795"/>
      <c r="I58" s="795"/>
      <c r="J58" s="795"/>
      <c r="K58" s="796"/>
      <c r="L58" s="761"/>
    </row>
    <row r="59" spans="2:12" ht="23.25" customHeight="1">
      <c r="B59" s="47"/>
      <c r="C59" s="15" t="s">
        <v>5704</v>
      </c>
      <c r="E59" s="15" t="s">
        <v>5701</v>
      </c>
      <c r="G59" s="794"/>
      <c r="H59" s="795"/>
      <c r="I59" s="795"/>
      <c r="J59" s="795"/>
      <c r="K59" s="796"/>
      <c r="L59" s="761"/>
    </row>
    <row r="60" spans="2:12" ht="23.25" customHeight="1">
      <c r="B60" s="47"/>
      <c r="C60" s="778"/>
      <c r="D60" s="778"/>
      <c r="E60" s="778"/>
      <c r="F60" s="806"/>
      <c r="G60" s="794"/>
      <c r="H60" s="795"/>
      <c r="I60" s="795"/>
      <c r="J60" s="795"/>
      <c r="K60" s="796"/>
      <c r="L60" s="761"/>
    </row>
    <row r="61" spans="2:12" ht="23.25" customHeight="1">
      <c r="B61" s="47"/>
      <c r="C61" s="15" t="s">
        <v>5705</v>
      </c>
      <c r="E61" s="15" t="s">
        <v>5701</v>
      </c>
      <c r="G61" s="794"/>
      <c r="H61" s="795"/>
      <c r="I61" s="795"/>
      <c r="J61" s="795"/>
      <c r="K61" s="796"/>
      <c r="L61" s="761"/>
    </row>
    <row r="62" spans="2:12" ht="23.25" customHeight="1">
      <c r="B62" s="44"/>
      <c r="C62" s="807"/>
      <c r="D62" s="807"/>
      <c r="E62" s="807"/>
      <c r="F62" s="808"/>
      <c r="G62" s="797"/>
      <c r="H62" s="798"/>
      <c r="I62" s="798"/>
      <c r="J62" s="798"/>
      <c r="K62" s="799"/>
      <c r="L62" s="762"/>
    </row>
    <row r="63" spans="2:12">
      <c r="B63" s="45" t="s">
        <v>5706</v>
      </c>
      <c r="C63" s="11"/>
      <c r="D63" s="11"/>
      <c r="E63" s="11"/>
      <c r="F63" s="11"/>
      <c r="G63" s="779"/>
      <c r="H63" s="780"/>
      <c r="I63" s="780"/>
      <c r="J63" s="780"/>
      <c r="K63" s="781"/>
      <c r="L63" s="49"/>
    </row>
    <row r="64" spans="2:12" ht="23.25" customHeight="1">
      <c r="B64" s="47"/>
      <c r="C64" s="15" t="s">
        <v>5707</v>
      </c>
      <c r="E64" s="15" t="s">
        <v>5701</v>
      </c>
      <c r="F64" s="15"/>
      <c r="G64" s="791"/>
      <c r="H64" s="792"/>
      <c r="I64" s="792"/>
      <c r="J64" s="792"/>
      <c r="K64" s="793"/>
      <c r="L64" s="761" t="s">
        <v>5708</v>
      </c>
    </row>
    <row r="65" spans="2:12" ht="23.25" customHeight="1">
      <c r="B65" s="47"/>
      <c r="C65" s="778"/>
      <c r="D65" s="778"/>
      <c r="E65" s="778"/>
      <c r="F65" s="806"/>
      <c r="G65" s="794"/>
      <c r="H65" s="795"/>
      <c r="I65" s="795"/>
      <c r="J65" s="795"/>
      <c r="K65" s="796"/>
      <c r="L65" s="761"/>
    </row>
    <row r="66" spans="2:12" ht="23.25" customHeight="1">
      <c r="B66" s="47"/>
      <c r="C66" s="15" t="s">
        <v>5709</v>
      </c>
      <c r="E66" s="15" t="s">
        <v>5701</v>
      </c>
      <c r="F66" s="15"/>
      <c r="G66" s="794"/>
      <c r="H66" s="795"/>
      <c r="I66" s="795"/>
      <c r="J66" s="795"/>
      <c r="K66" s="796"/>
      <c r="L66" s="761"/>
    </row>
    <row r="67" spans="2:12" ht="23.25" customHeight="1">
      <c r="B67" s="47"/>
      <c r="C67" s="778"/>
      <c r="D67" s="778"/>
      <c r="E67" s="778"/>
      <c r="F67" s="806"/>
      <c r="G67" s="794"/>
      <c r="H67" s="795"/>
      <c r="I67" s="795"/>
      <c r="J67" s="795"/>
      <c r="K67" s="796"/>
      <c r="L67" s="761"/>
    </row>
    <row r="68" spans="2:12" ht="23.25" customHeight="1">
      <c r="B68" s="47"/>
      <c r="C68" s="15" t="s">
        <v>5710</v>
      </c>
      <c r="E68" s="15" t="s">
        <v>5701</v>
      </c>
      <c r="F68" s="15"/>
      <c r="G68" s="794"/>
      <c r="H68" s="795"/>
      <c r="I68" s="795"/>
      <c r="J68" s="795"/>
      <c r="K68" s="796"/>
      <c r="L68" s="761"/>
    </row>
    <row r="69" spans="2:12" ht="23.25" customHeight="1">
      <c r="B69" s="47"/>
      <c r="C69" s="778"/>
      <c r="D69" s="778"/>
      <c r="E69" s="778"/>
      <c r="F69" s="806"/>
      <c r="G69" s="794"/>
      <c r="H69" s="795"/>
      <c r="I69" s="795"/>
      <c r="J69" s="795"/>
      <c r="K69" s="796"/>
      <c r="L69" s="761"/>
    </row>
    <row r="70" spans="2:12" ht="23.25" customHeight="1">
      <c r="B70" s="47"/>
      <c r="C70" s="15" t="s">
        <v>5711</v>
      </c>
      <c r="E70" s="15" t="s">
        <v>5701</v>
      </c>
      <c r="F70" s="15"/>
      <c r="G70" s="794"/>
      <c r="H70" s="795"/>
      <c r="I70" s="795"/>
      <c r="J70" s="795"/>
      <c r="K70" s="796"/>
      <c r="L70" s="761"/>
    </row>
    <row r="71" spans="2:12" ht="24.75" customHeight="1" thickBot="1">
      <c r="B71" s="48"/>
      <c r="C71" s="777"/>
      <c r="D71" s="777"/>
      <c r="E71" s="809"/>
      <c r="F71" s="810"/>
      <c r="G71" s="801"/>
      <c r="H71" s="802"/>
      <c r="I71" s="802"/>
      <c r="J71" s="802"/>
      <c r="K71" s="803"/>
      <c r="L71" s="763"/>
    </row>
    <row r="72" spans="2:12" ht="15.75">
      <c r="C72" s="12"/>
      <c r="D72" s="12"/>
      <c r="E72" s="12"/>
      <c r="F72" s="12"/>
      <c r="G72" s="12"/>
      <c r="H72" s="12"/>
      <c r="I72" s="12"/>
      <c r="J72" s="12"/>
    </row>
    <row r="73" spans="2:12" ht="15.75">
      <c r="B73" s="13" t="s">
        <v>13</v>
      </c>
      <c r="C73" s="32"/>
      <c r="D73" s="32"/>
      <c r="E73" s="32"/>
      <c r="F73" s="32"/>
      <c r="G73" s="32"/>
      <c r="H73" s="32"/>
      <c r="I73" s="32"/>
      <c r="J73" s="32"/>
    </row>
    <row r="74" spans="2:12">
      <c r="B74" s="301"/>
      <c r="C74" s="14" t="s">
        <v>14</v>
      </c>
      <c r="D74" s="14"/>
      <c r="E74" s="14"/>
      <c r="F74" s="14"/>
      <c r="G74" s="14"/>
      <c r="H74" s="14"/>
      <c r="I74" s="14"/>
      <c r="J74" s="14"/>
    </row>
  </sheetData>
  <sheetProtection algorithmName="SHA-512" hashValue="QeMReWwO4BIQeCp2gMEvVePTR0+Q6V5fFt0GvgAx90WzXQxfTI5rAlM3lBDld2TP9kh3ve2gw6DCd/hbcSMlVA==" saltValue="WIEk0D/N43tpURj521ToFQ==" spinCount="100000" sheet="1" insertRows="0" selectLockedCells="1"/>
  <dataConsolidate/>
  <mergeCells count="80">
    <mergeCell ref="G6:K6"/>
    <mergeCell ref="G64:K71"/>
    <mergeCell ref="C56:D56"/>
    <mergeCell ref="C58:D58"/>
    <mergeCell ref="E56:F56"/>
    <mergeCell ref="E58:F58"/>
    <mergeCell ref="E60:F60"/>
    <mergeCell ref="E62:F62"/>
    <mergeCell ref="E65:F65"/>
    <mergeCell ref="E67:F67"/>
    <mergeCell ref="E69:F69"/>
    <mergeCell ref="E71:F71"/>
    <mergeCell ref="C62:D62"/>
    <mergeCell ref="C65:D65"/>
    <mergeCell ref="C67:D67"/>
    <mergeCell ref="C69:D69"/>
    <mergeCell ref="G51:K51"/>
    <mergeCell ref="G52:K52"/>
    <mergeCell ref="G54:K54"/>
    <mergeCell ref="G55:K62"/>
    <mergeCell ref="G63:K63"/>
    <mergeCell ref="G38:K38"/>
    <mergeCell ref="G39:K39"/>
    <mergeCell ref="G40:K40"/>
    <mergeCell ref="G41:K41"/>
    <mergeCell ref="G42:K42"/>
    <mergeCell ref="C39:F39"/>
    <mergeCell ref="C41:F41"/>
    <mergeCell ref="C43:F43"/>
    <mergeCell ref="G21:K21"/>
    <mergeCell ref="G22:K22"/>
    <mergeCell ref="G23:K23"/>
    <mergeCell ref="G24:K24"/>
    <mergeCell ref="G25:K25"/>
    <mergeCell ref="G26:K26"/>
    <mergeCell ref="G27:K27"/>
    <mergeCell ref="G28:K28"/>
    <mergeCell ref="G29:K29"/>
    <mergeCell ref="G30:K30"/>
    <mergeCell ref="G31:K31"/>
    <mergeCell ref="G32:K32"/>
    <mergeCell ref="G33:K33"/>
    <mergeCell ref="C35:F35"/>
    <mergeCell ref="C37:F37"/>
    <mergeCell ref="G34:K34"/>
    <mergeCell ref="G35:K35"/>
    <mergeCell ref="G36:K36"/>
    <mergeCell ref="G37:K37"/>
    <mergeCell ref="D5:K5"/>
    <mergeCell ref="C33:F33"/>
    <mergeCell ref="G43:K43"/>
    <mergeCell ref="G44:K44"/>
    <mergeCell ref="C29:F29"/>
    <mergeCell ref="C31:F31"/>
    <mergeCell ref="C21:F21"/>
    <mergeCell ref="C25:F25"/>
    <mergeCell ref="C23:F23"/>
    <mergeCell ref="C27:F27"/>
    <mergeCell ref="G17:K17"/>
    <mergeCell ref="C17:F17"/>
    <mergeCell ref="C19:F19"/>
    <mergeCell ref="G18:K18"/>
    <mergeCell ref="G19:K19"/>
    <mergeCell ref="G20:K20"/>
    <mergeCell ref="L55:L62"/>
    <mergeCell ref="L64:L71"/>
    <mergeCell ref="G53:K53"/>
    <mergeCell ref="C45:F45"/>
    <mergeCell ref="C47:F47"/>
    <mergeCell ref="G45:K45"/>
    <mergeCell ref="G46:K46"/>
    <mergeCell ref="G47:K47"/>
    <mergeCell ref="C71:D71"/>
    <mergeCell ref="C60:D60"/>
    <mergeCell ref="C49:F49"/>
    <mergeCell ref="C51:F51"/>
    <mergeCell ref="C53:F53"/>
    <mergeCell ref="G48:K48"/>
    <mergeCell ref="G49:K49"/>
    <mergeCell ref="G50:K50"/>
  </mergeCells>
  <conditionalFormatting sqref="G18:H70">
    <cfRule type="expression" dxfId="1" priority="1">
      <formula>G19&lt;&gt;""</formula>
    </cfRule>
  </conditionalFormatting>
  <conditionalFormatting sqref="G71:H71">
    <cfRule type="expression" dxfId="0" priority="12">
      <formula>K72&lt;&gt;""</formula>
    </cfRule>
  </conditionalFormatting>
  <dataValidations disablePrompts="1" count="1">
    <dataValidation type="list" allowBlank="1" showInputMessage="1" showErrorMessage="1" sqref="D14" xr:uid="{4C4618B7-CA00-464E-8D38-E5730755E80D}">
      <formula1>"OPEN BID,PQL,"</formula1>
    </dataValidation>
  </dataValidations>
  <pageMargins left="0.7" right="0.7" top="0.75" bottom="0.75" header="0.3" footer="0.3"/>
  <pageSetup scale="39" fitToHeight="0" orientation="portrait" r:id="rId1"/>
  <headerFooter>
    <oddFooter>&amp;L&amp;"Arial,Regular"&amp;8&amp;D&amp;C&amp;"Arial,Regular"&amp;8Section 3.2. &amp;A&amp;R&amp;"Arial,Regular"&amp;8Page &amp;P of &amp;N</oddFooter>
  </headerFooter>
  <rowBreaks count="1" manualBreakCount="1">
    <brk id="33" min="1" max="6"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2FD4341BC7F1F47A3054A37E8B5C44B" ma:contentTypeVersion="19" ma:contentTypeDescription="Create a new document." ma:contentTypeScope="" ma:versionID="4238092d645ae1c3f32d19750ae7f888">
  <xsd:schema xmlns:xsd="http://www.w3.org/2001/XMLSchema" xmlns:xs="http://www.w3.org/2001/XMLSchema" xmlns:p="http://schemas.microsoft.com/office/2006/metadata/properties" xmlns:ns2="4510ceb0-1707-4c43-b5b8-9066afae30ea" xmlns:ns3="75e225d4-b878-4e9e-b3ea-7d3918279a6d" targetNamespace="http://schemas.microsoft.com/office/2006/metadata/properties" ma:root="true" ma:fieldsID="c5ea6dbd860d2b8b874b33de78941399" ns2:_="" ns3:_="">
    <xsd:import namespace="4510ceb0-1707-4c43-b5b8-9066afae30ea"/>
    <xsd:import namespace="75e225d4-b878-4e9e-b3ea-7d3918279a6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Description" minOccurs="0"/>
                <xsd:element ref="ns3:SharedWithUsers" minOccurs="0"/>
                <xsd:element ref="ns3:SharedWithDetails"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10ceb0-1707-4c43-b5b8-9066afae30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Description" ma:index="15" nillable="true" ma:displayName="Description" ma:format="Dropdown" ma:internalName="Description">
      <xsd:simpleType>
        <xsd:restriction base="dms:Note"/>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bb4f074c-b2b8-450b-8d7f-e48a28ce4cf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e225d4-b878-4e9e-b3ea-7d3918279a6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c450088-9592-4433-b528-d89864f0ed7a}" ma:internalName="TaxCatchAll" ma:showField="CatchAllData" ma:web="75e225d4-b878-4e9e-b3ea-7d3918279a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510ceb0-1707-4c43-b5b8-9066afae30ea">
      <Terms xmlns="http://schemas.microsoft.com/office/infopath/2007/PartnerControls"/>
    </lcf76f155ced4ddcb4097134ff3c332f>
    <SharedWithUsers xmlns="75e225d4-b878-4e9e-b3ea-7d3918279a6d">
      <UserInfo>
        <DisplayName>Rouzbeh, Anahita (DDC)</DisplayName>
        <AccountId>222</AccountId>
        <AccountType/>
      </UserInfo>
    </SharedWithUsers>
    <Description xmlns="4510ceb0-1707-4c43-b5b8-9066afae30ea" xsi:nil="true"/>
    <TaxCatchAll xmlns="75e225d4-b878-4e9e-b3ea-7d3918279a6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A946CA7-30F9-46D8-9E38-00D875CF10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10ceb0-1707-4c43-b5b8-9066afae30ea"/>
    <ds:schemaRef ds:uri="75e225d4-b878-4e9e-b3ea-7d3918279a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7CD31D0-F725-4DD7-A54E-8D6E5DD2B311}">
  <ds:schemaRefs>
    <ds:schemaRef ds:uri="http://schemas.openxmlformats.org/package/2006/metadata/core-properties"/>
    <ds:schemaRef ds:uri="http://schemas.microsoft.com/office/2006/metadata/properties"/>
    <ds:schemaRef ds:uri="http://schemas.microsoft.com/office/infopath/2007/PartnerControls"/>
    <ds:schemaRef ds:uri="http://purl.org/dc/terms/"/>
    <ds:schemaRef ds:uri="4510ceb0-1707-4c43-b5b8-9066afae30ea"/>
    <ds:schemaRef ds:uri="http://schemas.microsoft.com/office/2006/documentManagement/types"/>
    <ds:schemaRef ds:uri="http://purl.org/dc/elements/1.1/"/>
    <ds:schemaRef ds:uri="75e225d4-b878-4e9e-b3ea-7d3918279a6d"/>
    <ds:schemaRef ds:uri="http://www.w3.org/XML/1998/namespace"/>
    <ds:schemaRef ds:uri="http://purl.org/dc/dcmitype/"/>
  </ds:schemaRefs>
</ds:datastoreItem>
</file>

<file path=customXml/itemProps3.xml><?xml version="1.0" encoding="utf-8"?>
<ds:datastoreItem xmlns:ds="http://schemas.openxmlformats.org/officeDocument/2006/customXml" ds:itemID="{A45D4C53-E403-4010-9C73-653EE3BAE6B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Submission Checklist _SD</vt:lpstr>
      <vt:lpstr>Cost Summary</vt:lpstr>
      <vt:lpstr>UnitPriceSchedule</vt:lpstr>
      <vt:lpstr>HardCost (Uniformat)</vt:lpstr>
      <vt:lpstr>Unit&amp;Abbreviation</vt:lpstr>
      <vt:lpstr>GeneralRequirements</vt:lpstr>
      <vt:lpstr>Construction Contract Allowance</vt:lpstr>
      <vt:lpstr>City's Construction Expenditure</vt:lpstr>
      <vt:lpstr>BasisOfEstimate</vt:lpstr>
      <vt:lpstr>Definitions</vt:lpstr>
      <vt:lpstr>BasisOfEstimate!Print_Area</vt:lpstr>
      <vt:lpstr>'City''s Construction Expenditure'!Print_Area</vt:lpstr>
      <vt:lpstr>'Construction Contract Allowance'!Print_Area</vt:lpstr>
      <vt:lpstr>'Cost Summary'!Print_Area</vt:lpstr>
      <vt:lpstr>GeneralRequirements!Print_Area</vt:lpstr>
      <vt:lpstr>'HardCost (Uniformat)'!Print_Area</vt:lpstr>
      <vt:lpstr>'Submission Checklist _SD'!Print_Area</vt:lpstr>
      <vt:lpstr>UnitPriceSchedule!Print_Area</vt:lpstr>
      <vt:lpstr>BasisOfEstimate!Print_Titles</vt:lpstr>
      <vt:lpstr>GeneralRequirements!Print_Titles</vt:lpstr>
      <vt:lpstr>'HardCost (Uniformat)'!Print_Titles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SurfaceUser</dc:creator>
  <cp:keywords/>
  <dc:description/>
  <cp:lastModifiedBy>Hom, Kayla (DDC)</cp:lastModifiedBy>
  <cp:revision/>
  <dcterms:created xsi:type="dcterms:W3CDTF">1999-09-27T21:09:03Z</dcterms:created>
  <dcterms:modified xsi:type="dcterms:W3CDTF">2025-09-12T16:01:15Z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0x01010052FD4341BC7F1F47A3054A37E8B5C44B</vt:lpwstr>
  </property>
  <property fmtid="{D5CDD505-2E9C-101B-9397-08002B2CF9AE}" pid="3" name="MediaServiceImageTags">
    <vt:lpwstr/>
  </property>
  <property fmtid="{D5CDD505-2E9C-101B-9397-08002B2CF9AE}" pid="4" name="Order">
    <vt:r8>1175000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