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estabromi/Downloads/"/>
    </mc:Choice>
  </mc:AlternateContent>
  <xr:revisionPtr revIDLastSave="0" documentId="13_ncr:1_{2045A91B-75A2-534D-BE47-450611BC2737}" xr6:coauthVersionLast="47" xr6:coauthVersionMax="47" xr10:uidLastSave="{00000000-0000-0000-0000-000000000000}"/>
  <bookViews>
    <workbookView xWindow="2240" yWindow="2140" windowWidth="31680" windowHeight="20760" activeTab="4" xr2:uid="{653D7857-72C1-4788-95B7-D499B7C275EB}"/>
  </bookViews>
  <sheets>
    <sheet name="Sheet1" sheetId="4" state="hidden" r:id="rId1"/>
    <sheet name="Blank Sub" sheetId="5" state="hidden" r:id="rId2"/>
    <sheet name="Payment Detail" sheetId="13" r:id="rId3"/>
    <sheet name="Payment Summary and Certificati" sheetId="14" r:id="rId4"/>
    <sheet name="Stored Materials Summary" sheetId="15" r:id="rId5"/>
    <sheet name="Deduction Report" sheetId="16" r:id="rId6"/>
    <sheet name="125% Item Justification" sheetId="17" r:id="rId7"/>
  </sheets>
  <definedNames>
    <definedName name="_xlnm._FilterDatabase" localSheetId="1" hidden="1">'Blank Sub'!$A$8:$F$84</definedName>
    <definedName name="_xlnm._FilterDatabase" localSheetId="2" hidden="1">'Payment Detail'!$A$18:$E$151</definedName>
    <definedName name="_xlnm._FilterDatabase" localSheetId="0" hidden="1">Sheet1!$A$8:$F$129</definedName>
    <definedName name="_xlnm.Print_Area" localSheetId="1">'Blank Sub'!$A$1:$M$86</definedName>
    <definedName name="_xlnm.Print_Area" localSheetId="2">'Payment Detail'!$A$1:$L$157</definedName>
    <definedName name="_xlnm.Print_Area" localSheetId="0">Sheet1!$A$1:$M$128</definedName>
    <definedName name="_xlnm.Print_Titles" localSheetId="1">'Blank Sub'!$1:$6</definedName>
    <definedName name="_xlnm.Print_Titles" localSheetId="2">'Payment Detail'!$1:$14</definedName>
    <definedName name="_xlnm.Print_Titles" localSheetId="0">Sheet1!$1:$6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4" l="1"/>
  <c r="E132" i="13"/>
  <c r="E133" i="13"/>
  <c r="E134" i="13"/>
  <c r="E135" i="13"/>
  <c r="E136" i="13"/>
  <c r="E137" i="13"/>
  <c r="E131" i="13"/>
  <c r="E26" i="13"/>
  <c r="E27" i="13"/>
  <c r="E28" i="13"/>
  <c r="E29" i="13"/>
  <c r="E30" i="13"/>
  <c r="E25" i="13"/>
  <c r="K26" i="13"/>
  <c r="K27" i="13"/>
  <c r="F17" i="13"/>
  <c r="F24" i="13"/>
  <c r="O21" i="17" l="1"/>
  <c r="N21" i="17"/>
  <c r="L21" i="17"/>
  <c r="I21" i="17"/>
  <c r="G21" i="17"/>
  <c r="O20" i="17"/>
  <c r="N20" i="17"/>
  <c r="L20" i="17"/>
  <c r="I20" i="17"/>
  <c r="G20" i="17"/>
  <c r="O19" i="17"/>
  <c r="N19" i="17"/>
  <c r="L19" i="17"/>
  <c r="I19" i="17"/>
  <c r="G19" i="17"/>
  <c r="O18" i="17"/>
  <c r="N18" i="17"/>
  <c r="L18" i="17"/>
  <c r="I18" i="17"/>
  <c r="G18" i="17"/>
  <c r="O17" i="17"/>
  <c r="N17" i="17"/>
  <c r="L17" i="17"/>
  <c r="I17" i="17"/>
  <c r="G17" i="17"/>
  <c r="O16" i="17"/>
  <c r="N16" i="17"/>
  <c r="L16" i="17"/>
  <c r="I16" i="17"/>
  <c r="G16" i="17"/>
  <c r="O15" i="17"/>
  <c r="N15" i="17"/>
  <c r="L15" i="17"/>
  <c r="I15" i="17"/>
  <c r="G15" i="17"/>
  <c r="O14" i="17"/>
  <c r="N14" i="17"/>
  <c r="L14" i="17"/>
  <c r="I14" i="17"/>
  <c r="G14" i="17"/>
  <c r="O13" i="17"/>
  <c r="N13" i="17"/>
  <c r="L13" i="17"/>
  <c r="I13" i="17"/>
  <c r="G13" i="17"/>
  <c r="O12" i="17"/>
  <c r="N12" i="17"/>
  <c r="L12" i="17"/>
  <c r="I12" i="17"/>
  <c r="G12" i="17"/>
  <c r="F36" i="14" l="1"/>
  <c r="B37" i="14" s="1"/>
  <c r="O6" i="17"/>
  <c r="K6" i="17"/>
  <c r="H6" i="17"/>
  <c r="K2" i="17"/>
  <c r="O2" i="17"/>
  <c r="C6" i="17"/>
  <c r="A6" i="17"/>
  <c r="A4" i="17"/>
  <c r="C2" i="17"/>
  <c r="A2" i="17"/>
  <c r="J12" i="16" l="1"/>
  <c r="J13" i="16"/>
  <c r="J14" i="16"/>
  <c r="J15" i="16"/>
  <c r="J16" i="16"/>
  <c r="J17" i="16"/>
  <c r="J18" i="16"/>
  <c r="J19" i="16"/>
  <c r="J20" i="16"/>
  <c r="J21" i="16"/>
  <c r="J22" i="16"/>
  <c r="J23" i="16"/>
  <c r="J24" i="16"/>
  <c r="J25" i="16"/>
  <c r="J11" i="16"/>
  <c r="A2" i="16" l="1"/>
  <c r="D2" i="16"/>
  <c r="G2" i="16"/>
  <c r="I2" i="16"/>
  <c r="A4" i="16"/>
  <c r="A6" i="16"/>
  <c r="D6" i="16"/>
  <c r="G6" i="16"/>
  <c r="I6" i="16"/>
  <c r="J6" i="16"/>
  <c r="H147" i="13"/>
  <c r="H146" i="13"/>
  <c r="I95" i="13"/>
  <c r="I99" i="13"/>
  <c r="J141" i="13"/>
  <c r="L141" i="13" s="1"/>
  <c r="I138" i="13"/>
  <c r="G95" i="13"/>
  <c r="G138" i="13"/>
  <c r="K147" i="13"/>
  <c r="K141" i="13"/>
  <c r="K127" i="13"/>
  <c r="K21" i="13"/>
  <c r="K22" i="13"/>
  <c r="K23" i="13"/>
  <c r="J147" i="13"/>
  <c r="F151" i="13"/>
  <c r="E91" i="13"/>
  <c r="G130" i="13"/>
  <c r="G99" i="13"/>
  <c r="G53" i="13"/>
  <c r="G45" i="13"/>
  <c r="G24" i="13"/>
  <c r="G31" i="13"/>
  <c r="G39" i="13"/>
  <c r="G63" i="13"/>
  <c r="G68" i="13"/>
  <c r="G75" i="13"/>
  <c r="G83" i="13"/>
  <c r="G91" i="13"/>
  <c r="G109" i="13"/>
  <c r="G117" i="13"/>
  <c r="G121" i="13"/>
  <c r="G125" i="13"/>
  <c r="G145" i="13"/>
  <c r="G17" i="13"/>
  <c r="H6" i="15"/>
  <c r="G6" i="15"/>
  <c r="E6" i="15"/>
  <c r="C6" i="15"/>
  <c r="A6" i="15"/>
  <c r="A4" i="15"/>
  <c r="G2" i="15"/>
  <c r="E2" i="15"/>
  <c r="C2" i="15"/>
  <c r="A2" i="15"/>
  <c r="G6" i="14"/>
  <c r="F6" i="14"/>
  <c r="C6" i="14"/>
  <c r="A6" i="14"/>
  <c r="A4" i="14"/>
  <c r="F2" i="14"/>
  <c r="D2" i="14"/>
  <c r="C2" i="14"/>
  <c r="A2" i="14"/>
  <c r="H35" i="15"/>
  <c r="H24" i="15" s="1"/>
  <c r="F20" i="15"/>
  <c r="F19" i="15"/>
  <c r="F18" i="15"/>
  <c r="F17" i="15"/>
  <c r="F16" i="15"/>
  <c r="F15" i="15"/>
  <c r="F14" i="15"/>
  <c r="F13" i="15"/>
  <c r="I145" i="13"/>
  <c r="E145" i="13"/>
  <c r="H141" i="13"/>
  <c r="H140" i="13"/>
  <c r="J140" i="13" s="1"/>
  <c r="K140" i="13" s="1"/>
  <c r="H139" i="13"/>
  <c r="H138" i="13" s="1"/>
  <c r="E138" i="13"/>
  <c r="H133" i="13"/>
  <c r="J133" i="13" s="1"/>
  <c r="K133" i="13" s="1"/>
  <c r="H132" i="13"/>
  <c r="H131" i="13"/>
  <c r="J131" i="13" s="1"/>
  <c r="I130" i="13"/>
  <c r="E130" i="13"/>
  <c r="H128" i="13"/>
  <c r="J128" i="13" s="1"/>
  <c r="K128" i="13" s="1"/>
  <c r="H127" i="13"/>
  <c r="J127" i="13" s="1"/>
  <c r="H126" i="13"/>
  <c r="J126" i="13" s="1"/>
  <c r="I125" i="13"/>
  <c r="E125" i="13"/>
  <c r="H124" i="13"/>
  <c r="J124" i="13" s="1"/>
  <c r="K124" i="13" s="1"/>
  <c r="H123" i="13"/>
  <c r="J123" i="13" s="1"/>
  <c r="K123" i="13" s="1"/>
  <c r="H122" i="13"/>
  <c r="I121" i="13"/>
  <c r="E121" i="13"/>
  <c r="H118" i="13"/>
  <c r="J118" i="13" s="1"/>
  <c r="I117" i="13"/>
  <c r="E117" i="13"/>
  <c r="H112" i="13"/>
  <c r="J112" i="13" s="1"/>
  <c r="K112" i="13" s="1"/>
  <c r="H111" i="13"/>
  <c r="J111" i="13" s="1"/>
  <c r="K111" i="13" s="1"/>
  <c r="H110" i="13"/>
  <c r="I109" i="13"/>
  <c r="E109" i="13"/>
  <c r="H102" i="13"/>
  <c r="J102" i="13" s="1"/>
  <c r="K102" i="13" s="1"/>
  <c r="H101" i="13"/>
  <c r="J101" i="13" s="1"/>
  <c r="K101" i="13" s="1"/>
  <c r="H100" i="13"/>
  <c r="J100" i="13" s="1"/>
  <c r="E99" i="13"/>
  <c r="H97" i="13"/>
  <c r="J97" i="13" s="1"/>
  <c r="K97" i="13" s="1"/>
  <c r="H96" i="13"/>
  <c r="E95" i="13"/>
  <c r="H92" i="13"/>
  <c r="J92" i="13" s="1"/>
  <c r="I91" i="13"/>
  <c r="H86" i="13"/>
  <c r="J86" i="13" s="1"/>
  <c r="L86" i="13" s="1"/>
  <c r="H85" i="13"/>
  <c r="J85" i="13" s="1"/>
  <c r="K85" i="13" s="1"/>
  <c r="H84" i="13"/>
  <c r="J84" i="13" s="1"/>
  <c r="I83" i="13"/>
  <c r="E83" i="13"/>
  <c r="H78" i="13"/>
  <c r="J78" i="13" s="1"/>
  <c r="L78" i="13" s="1"/>
  <c r="H77" i="13"/>
  <c r="J77" i="13" s="1"/>
  <c r="K77" i="13" s="1"/>
  <c r="H76" i="13"/>
  <c r="I75" i="13"/>
  <c r="E75" i="13"/>
  <c r="H71" i="13"/>
  <c r="J71" i="13" s="1"/>
  <c r="K71" i="13" s="1"/>
  <c r="H70" i="13"/>
  <c r="J70" i="13" s="1"/>
  <c r="K70" i="13" s="1"/>
  <c r="H69" i="13"/>
  <c r="J69" i="13" s="1"/>
  <c r="I68" i="13"/>
  <c r="E68" i="13"/>
  <c r="H66" i="13"/>
  <c r="J66" i="13" s="1"/>
  <c r="K66" i="13" s="1"/>
  <c r="H65" i="13"/>
  <c r="J65" i="13" s="1"/>
  <c r="K65" i="13" s="1"/>
  <c r="H64" i="13"/>
  <c r="I63" i="13"/>
  <c r="E63" i="13"/>
  <c r="I53" i="13"/>
  <c r="H56" i="13"/>
  <c r="J56" i="13" s="1"/>
  <c r="K56" i="13" s="1"/>
  <c r="H55" i="13"/>
  <c r="J55" i="13" s="1"/>
  <c r="L55" i="13" s="1"/>
  <c r="H54" i="13"/>
  <c r="J54" i="13" s="1"/>
  <c r="K54" i="13" s="1"/>
  <c r="E53" i="13"/>
  <c r="H48" i="13"/>
  <c r="J48" i="13" s="1"/>
  <c r="K48" i="13" s="1"/>
  <c r="H47" i="13"/>
  <c r="J47" i="13" s="1"/>
  <c r="K47" i="13" s="1"/>
  <c r="H46" i="13"/>
  <c r="J46" i="13" s="1"/>
  <c r="I45" i="13"/>
  <c r="E45" i="13"/>
  <c r="H42" i="13"/>
  <c r="J42" i="13" s="1"/>
  <c r="L42" i="13" s="1"/>
  <c r="H41" i="13"/>
  <c r="J41" i="13" s="1"/>
  <c r="L41" i="13" s="1"/>
  <c r="H40" i="13"/>
  <c r="J40" i="13" s="1"/>
  <c r="I39" i="13"/>
  <c r="E39" i="13"/>
  <c r="H34" i="13"/>
  <c r="J34" i="13" s="1"/>
  <c r="K34" i="13" s="1"/>
  <c r="H33" i="13"/>
  <c r="J33" i="13" s="1"/>
  <c r="L33" i="13" s="1"/>
  <c r="H32" i="13"/>
  <c r="J32" i="13" s="1"/>
  <c r="I31" i="13"/>
  <c r="E31" i="13"/>
  <c r="H27" i="13"/>
  <c r="J27" i="13" s="1"/>
  <c r="H26" i="13"/>
  <c r="J26" i="13" s="1"/>
  <c r="I24" i="13"/>
  <c r="H25" i="13"/>
  <c r="H20" i="13"/>
  <c r="J20" i="13" s="1"/>
  <c r="K20" i="13" s="1"/>
  <c r="H19" i="13"/>
  <c r="J19" i="13" s="1"/>
  <c r="K19" i="13" s="1"/>
  <c r="H18" i="13"/>
  <c r="I17" i="13"/>
  <c r="E17" i="13"/>
  <c r="J139" i="13" l="1"/>
  <c r="K42" i="13"/>
  <c r="K41" i="13"/>
  <c r="K55" i="13"/>
  <c r="H63" i="13"/>
  <c r="J26" i="16"/>
  <c r="H145" i="13"/>
  <c r="J146" i="13"/>
  <c r="J145" i="13" s="1"/>
  <c r="H17" i="13"/>
  <c r="H95" i="13"/>
  <c r="L140" i="13"/>
  <c r="J138" i="13"/>
  <c r="I151" i="13"/>
  <c r="G151" i="13"/>
  <c r="K78" i="13"/>
  <c r="K86" i="13"/>
  <c r="H91" i="13"/>
  <c r="H75" i="13"/>
  <c r="H121" i="13"/>
  <c r="H39" i="13"/>
  <c r="H117" i="13"/>
  <c r="H45" i="13"/>
  <c r="L48" i="13"/>
  <c r="H24" i="13"/>
  <c r="H83" i="13"/>
  <c r="H109" i="13"/>
  <c r="L26" i="13"/>
  <c r="H130" i="13"/>
  <c r="J122" i="13"/>
  <c r="J121" i="13" s="1"/>
  <c r="K121" i="13" s="1"/>
  <c r="H31" i="13"/>
  <c r="L128" i="13"/>
  <c r="L77" i="13"/>
  <c r="L66" i="13"/>
  <c r="L101" i="13"/>
  <c r="L126" i="13"/>
  <c r="K126" i="13"/>
  <c r="J125" i="13"/>
  <c r="K125" i="13" s="1"/>
  <c r="L102" i="13"/>
  <c r="L127" i="13"/>
  <c r="J53" i="13"/>
  <c r="K53" i="13" s="1"/>
  <c r="L56" i="13"/>
  <c r="J91" i="13"/>
  <c r="K91" i="13" s="1"/>
  <c r="L92" i="13"/>
  <c r="L91" i="13" s="1"/>
  <c r="K92" i="13"/>
  <c r="L69" i="13"/>
  <c r="K69" i="13"/>
  <c r="J68" i="13"/>
  <c r="K68" i="13" s="1"/>
  <c r="L19" i="13"/>
  <c r="K131" i="13"/>
  <c r="L131" i="13"/>
  <c r="L133" i="13"/>
  <c r="L111" i="13"/>
  <c r="L123" i="13"/>
  <c r="K118" i="13"/>
  <c r="J117" i="13"/>
  <c r="K117" i="13" s="1"/>
  <c r="L118" i="13"/>
  <c r="L117" i="13" s="1"/>
  <c r="J45" i="13"/>
  <c r="K45" i="13" s="1"/>
  <c r="L46" i="13"/>
  <c r="K46" i="13"/>
  <c r="L47" i="13"/>
  <c r="L70" i="13"/>
  <c r="L32" i="13"/>
  <c r="K32" i="13"/>
  <c r="L71" i="13"/>
  <c r="L84" i="13"/>
  <c r="K84" i="13"/>
  <c r="J83" i="13"/>
  <c r="K83" i="13" s="1"/>
  <c r="L20" i="13"/>
  <c r="L85" i="13"/>
  <c r="L97" i="13"/>
  <c r="L112" i="13"/>
  <c r="L124" i="13"/>
  <c r="L27" i="13"/>
  <c r="L40" i="13"/>
  <c r="L39" i="13" s="1"/>
  <c r="K40" i="13"/>
  <c r="J39" i="13"/>
  <c r="K39" i="13" s="1"/>
  <c r="L65" i="13"/>
  <c r="J99" i="13"/>
  <c r="K99" i="13" s="1"/>
  <c r="K100" i="13"/>
  <c r="L100" i="13"/>
  <c r="J132" i="13"/>
  <c r="J18" i="13"/>
  <c r="J110" i="13"/>
  <c r="J64" i="13"/>
  <c r="J25" i="13"/>
  <c r="J76" i="13"/>
  <c r="L34" i="13"/>
  <c r="E24" i="13"/>
  <c r="H99" i="13"/>
  <c r="H125" i="13"/>
  <c r="L54" i="13"/>
  <c r="J96" i="13"/>
  <c r="H53" i="13"/>
  <c r="H68" i="13"/>
  <c r="K33" i="13"/>
  <c r="L86" i="5"/>
  <c r="L84" i="5"/>
  <c r="K84" i="5"/>
  <c r="J84" i="5"/>
  <c r="I84" i="5"/>
  <c r="H84" i="5"/>
  <c r="G84" i="5"/>
  <c r="F84" i="5"/>
  <c r="L83" i="5"/>
  <c r="J83" i="5"/>
  <c r="L82" i="5"/>
  <c r="J82" i="5"/>
  <c r="L81" i="5"/>
  <c r="J81" i="5"/>
  <c r="L80" i="5"/>
  <c r="K80" i="5"/>
  <c r="J80" i="5"/>
  <c r="I80" i="5"/>
  <c r="H80" i="5"/>
  <c r="G80" i="5"/>
  <c r="F80" i="5"/>
  <c r="L79" i="5"/>
  <c r="K79" i="5"/>
  <c r="J79" i="5"/>
  <c r="L78" i="5"/>
  <c r="K78" i="5"/>
  <c r="J78" i="5"/>
  <c r="L77" i="5"/>
  <c r="K77" i="5"/>
  <c r="J77" i="5"/>
  <c r="L76" i="5"/>
  <c r="K76" i="5"/>
  <c r="J76" i="5"/>
  <c r="I76" i="5"/>
  <c r="H76" i="5"/>
  <c r="G76" i="5"/>
  <c r="F76" i="5"/>
  <c r="L75" i="5"/>
  <c r="K75" i="5"/>
  <c r="J75" i="5"/>
  <c r="F75" i="5"/>
  <c r="L74" i="5"/>
  <c r="K74" i="5"/>
  <c r="J74" i="5"/>
  <c r="F74" i="5"/>
  <c r="L73" i="5"/>
  <c r="K73" i="5"/>
  <c r="J73" i="5"/>
  <c r="F73" i="5"/>
  <c r="L72" i="5"/>
  <c r="K72" i="5"/>
  <c r="J72" i="5"/>
  <c r="F72" i="5"/>
  <c r="L71" i="5"/>
  <c r="K71" i="5"/>
  <c r="J71" i="5"/>
  <c r="I71" i="5"/>
  <c r="H71" i="5"/>
  <c r="G71" i="5"/>
  <c r="F71" i="5"/>
  <c r="L70" i="5"/>
  <c r="K70" i="5"/>
  <c r="J70" i="5"/>
  <c r="L69" i="5"/>
  <c r="K69" i="5"/>
  <c r="J69" i="5"/>
  <c r="L68" i="5"/>
  <c r="K68" i="5"/>
  <c r="J68" i="5"/>
  <c r="L67" i="5"/>
  <c r="K67" i="5"/>
  <c r="J67" i="5"/>
  <c r="I67" i="5"/>
  <c r="H67" i="5"/>
  <c r="G67" i="5"/>
  <c r="F67" i="5"/>
  <c r="L66" i="5"/>
  <c r="K66" i="5"/>
  <c r="J66" i="5"/>
  <c r="L65" i="5"/>
  <c r="K65" i="5"/>
  <c r="J65" i="5"/>
  <c r="L64" i="5"/>
  <c r="K64" i="5"/>
  <c r="J64" i="5"/>
  <c r="L63" i="5"/>
  <c r="K63" i="5"/>
  <c r="J63" i="5"/>
  <c r="I63" i="5"/>
  <c r="H63" i="5"/>
  <c r="G63" i="5"/>
  <c r="F63" i="5"/>
  <c r="L62" i="5"/>
  <c r="K62" i="5"/>
  <c r="J62" i="5"/>
  <c r="L61" i="5"/>
  <c r="K61" i="5"/>
  <c r="J61" i="5"/>
  <c r="I61" i="5"/>
  <c r="H61" i="5"/>
  <c r="G61" i="5"/>
  <c r="F61" i="5"/>
  <c r="L60" i="5"/>
  <c r="K60" i="5"/>
  <c r="J60" i="5"/>
  <c r="L59" i="5"/>
  <c r="K59" i="5"/>
  <c r="J59" i="5"/>
  <c r="L58" i="5"/>
  <c r="K58" i="5"/>
  <c r="J58" i="5"/>
  <c r="I58" i="5"/>
  <c r="H58" i="5"/>
  <c r="G58" i="5"/>
  <c r="F58" i="5"/>
  <c r="L57" i="5"/>
  <c r="K57" i="5"/>
  <c r="J57" i="5"/>
  <c r="L56" i="5"/>
  <c r="K56" i="5"/>
  <c r="J56" i="5"/>
  <c r="L55" i="5"/>
  <c r="K55" i="5"/>
  <c r="J55" i="5"/>
  <c r="L54" i="5"/>
  <c r="K54" i="5"/>
  <c r="J54" i="5"/>
  <c r="I54" i="5"/>
  <c r="H54" i="5"/>
  <c r="G54" i="5"/>
  <c r="F54" i="5"/>
  <c r="L53" i="5"/>
  <c r="K53" i="5"/>
  <c r="J53" i="5"/>
  <c r="L52" i="5"/>
  <c r="K52" i="5"/>
  <c r="J52" i="5"/>
  <c r="L51" i="5"/>
  <c r="K51" i="5"/>
  <c r="J51" i="5"/>
  <c r="I51" i="5"/>
  <c r="H51" i="5"/>
  <c r="G51" i="5"/>
  <c r="F51" i="5"/>
  <c r="L50" i="5"/>
  <c r="K50" i="5"/>
  <c r="J50" i="5"/>
  <c r="L49" i="5"/>
  <c r="K49" i="5"/>
  <c r="J49" i="5"/>
  <c r="I49" i="5"/>
  <c r="H49" i="5"/>
  <c r="G49" i="5"/>
  <c r="F49" i="5"/>
  <c r="L48" i="5"/>
  <c r="K48" i="5"/>
  <c r="J48" i="5"/>
  <c r="L47" i="5"/>
  <c r="K47" i="5"/>
  <c r="J47" i="5"/>
  <c r="L46" i="5"/>
  <c r="K46" i="5"/>
  <c r="J46" i="5"/>
  <c r="L45" i="5"/>
  <c r="K45" i="5"/>
  <c r="J45" i="5"/>
  <c r="I45" i="5"/>
  <c r="H45" i="5"/>
  <c r="G45" i="5"/>
  <c r="F45" i="5"/>
  <c r="L44" i="5"/>
  <c r="K44" i="5"/>
  <c r="J44" i="5"/>
  <c r="L43" i="5"/>
  <c r="K43" i="5"/>
  <c r="J43" i="5"/>
  <c r="L42" i="5"/>
  <c r="K42" i="5"/>
  <c r="J42" i="5"/>
  <c r="L41" i="5"/>
  <c r="K41" i="5"/>
  <c r="J41" i="5"/>
  <c r="I41" i="5"/>
  <c r="H41" i="5"/>
  <c r="G41" i="5"/>
  <c r="F41" i="5"/>
  <c r="L40" i="5"/>
  <c r="K40" i="5"/>
  <c r="J40" i="5"/>
  <c r="L39" i="5"/>
  <c r="K39" i="5"/>
  <c r="J39" i="5"/>
  <c r="L38" i="5"/>
  <c r="K38" i="5"/>
  <c r="J38" i="5"/>
  <c r="L37" i="5"/>
  <c r="K37" i="5"/>
  <c r="J37" i="5"/>
  <c r="I37" i="5"/>
  <c r="H37" i="5"/>
  <c r="G37" i="5"/>
  <c r="F37" i="5"/>
  <c r="L36" i="5"/>
  <c r="K36" i="5"/>
  <c r="J36" i="5"/>
  <c r="L35" i="5"/>
  <c r="K35" i="5"/>
  <c r="J35" i="5"/>
  <c r="L34" i="5"/>
  <c r="K34" i="5"/>
  <c r="J34" i="5"/>
  <c r="L33" i="5"/>
  <c r="K33" i="5"/>
  <c r="J33" i="5"/>
  <c r="I33" i="5"/>
  <c r="H33" i="5"/>
  <c r="G33" i="5"/>
  <c r="F33" i="5"/>
  <c r="L32" i="5"/>
  <c r="K32" i="5"/>
  <c r="J32" i="5"/>
  <c r="L31" i="5"/>
  <c r="K31" i="5"/>
  <c r="J31" i="5"/>
  <c r="L30" i="5"/>
  <c r="K30" i="5"/>
  <c r="J30" i="5"/>
  <c r="L29" i="5"/>
  <c r="K29" i="5"/>
  <c r="J29" i="5"/>
  <c r="I29" i="5"/>
  <c r="H29" i="5"/>
  <c r="G29" i="5"/>
  <c r="F29" i="5"/>
  <c r="L28" i="5"/>
  <c r="K28" i="5"/>
  <c r="J28" i="5"/>
  <c r="L27" i="5"/>
  <c r="K27" i="5"/>
  <c r="J27" i="5"/>
  <c r="L26" i="5"/>
  <c r="K26" i="5"/>
  <c r="J26" i="5"/>
  <c r="L25" i="5"/>
  <c r="K25" i="5"/>
  <c r="J25" i="5"/>
  <c r="I25" i="5"/>
  <c r="H25" i="5"/>
  <c r="G25" i="5"/>
  <c r="F25" i="5"/>
  <c r="L24" i="5"/>
  <c r="K24" i="5"/>
  <c r="J24" i="5"/>
  <c r="L23" i="5"/>
  <c r="K23" i="5"/>
  <c r="J23" i="5"/>
  <c r="L22" i="5"/>
  <c r="K22" i="5"/>
  <c r="J22" i="5"/>
  <c r="L21" i="5"/>
  <c r="K21" i="5"/>
  <c r="J21" i="5"/>
  <c r="I21" i="5"/>
  <c r="H21" i="5"/>
  <c r="G21" i="5"/>
  <c r="F21" i="5"/>
  <c r="L20" i="5"/>
  <c r="K20" i="5"/>
  <c r="J20" i="5"/>
  <c r="L19" i="5"/>
  <c r="K19" i="5"/>
  <c r="J19" i="5"/>
  <c r="L18" i="5"/>
  <c r="K18" i="5"/>
  <c r="J18" i="5"/>
  <c r="L17" i="5"/>
  <c r="K17" i="5"/>
  <c r="J17" i="5"/>
  <c r="I17" i="5"/>
  <c r="H17" i="5"/>
  <c r="G17" i="5"/>
  <c r="F17" i="5"/>
  <c r="L16" i="5"/>
  <c r="K16" i="5"/>
  <c r="J16" i="5"/>
  <c r="L15" i="5"/>
  <c r="K15" i="5"/>
  <c r="J15" i="5"/>
  <c r="L14" i="5"/>
  <c r="K14" i="5"/>
  <c r="J14" i="5"/>
  <c r="L13" i="5"/>
  <c r="K13" i="5"/>
  <c r="J13" i="5"/>
  <c r="I13" i="5"/>
  <c r="H13" i="5"/>
  <c r="G13" i="5"/>
  <c r="F13" i="5"/>
  <c r="L12" i="5"/>
  <c r="K12" i="5"/>
  <c r="J12" i="5"/>
  <c r="L11" i="5"/>
  <c r="K11" i="5"/>
  <c r="J11" i="5"/>
  <c r="L10" i="5"/>
  <c r="K10" i="5"/>
  <c r="J10" i="5"/>
  <c r="L9" i="5"/>
  <c r="K9" i="5"/>
  <c r="J9" i="5"/>
  <c r="I9" i="5"/>
  <c r="H9" i="5"/>
  <c r="G9" i="5"/>
  <c r="F9" i="5"/>
  <c r="L7" i="5"/>
  <c r="K7" i="5"/>
  <c r="J7" i="5"/>
  <c r="I7" i="5"/>
  <c r="H7" i="5"/>
  <c r="G7" i="5"/>
  <c r="F7" i="5"/>
  <c r="L131" i="4"/>
  <c r="L128" i="4"/>
  <c r="K128" i="4"/>
  <c r="J128" i="4"/>
  <c r="I128" i="4"/>
  <c r="H128" i="4"/>
  <c r="G128" i="4"/>
  <c r="F128" i="4"/>
  <c r="L127" i="4"/>
  <c r="J127" i="4"/>
  <c r="L126" i="4"/>
  <c r="J126" i="4"/>
  <c r="L125" i="4"/>
  <c r="J125" i="4"/>
  <c r="L124" i="4"/>
  <c r="J124" i="4"/>
  <c r="L123" i="4"/>
  <c r="K123" i="4"/>
  <c r="J123" i="4"/>
  <c r="I123" i="4"/>
  <c r="H123" i="4"/>
  <c r="G123" i="4"/>
  <c r="F123" i="4"/>
  <c r="L122" i="4"/>
  <c r="K122" i="4"/>
  <c r="J122" i="4"/>
  <c r="L121" i="4"/>
  <c r="K121" i="4"/>
  <c r="J121" i="4"/>
  <c r="L120" i="4"/>
  <c r="K120" i="4"/>
  <c r="J120" i="4"/>
  <c r="L119" i="4"/>
  <c r="K119" i="4"/>
  <c r="J119" i="4"/>
  <c r="L118" i="4"/>
  <c r="K118" i="4"/>
  <c r="J118" i="4"/>
  <c r="L117" i="4"/>
  <c r="K117" i="4"/>
  <c r="J117" i="4"/>
  <c r="I117" i="4"/>
  <c r="H117" i="4"/>
  <c r="G117" i="4"/>
  <c r="F117" i="4"/>
  <c r="L116" i="4"/>
  <c r="K116" i="4"/>
  <c r="J116" i="4"/>
  <c r="F116" i="4"/>
  <c r="L115" i="4"/>
  <c r="K115" i="4"/>
  <c r="J115" i="4"/>
  <c r="F115" i="4"/>
  <c r="L114" i="4"/>
  <c r="K114" i="4"/>
  <c r="J114" i="4"/>
  <c r="F114" i="4"/>
  <c r="L113" i="4"/>
  <c r="K113" i="4"/>
  <c r="J113" i="4"/>
  <c r="F113" i="4"/>
  <c r="L112" i="4"/>
  <c r="K112" i="4"/>
  <c r="J112" i="4"/>
  <c r="I112" i="4"/>
  <c r="H112" i="4"/>
  <c r="G112" i="4"/>
  <c r="F112" i="4"/>
  <c r="L111" i="4"/>
  <c r="K111" i="4"/>
  <c r="J111" i="4"/>
  <c r="L110" i="4"/>
  <c r="K110" i="4"/>
  <c r="J110" i="4"/>
  <c r="L109" i="4"/>
  <c r="K109" i="4"/>
  <c r="J109" i="4"/>
  <c r="L108" i="4"/>
  <c r="K108" i="4"/>
  <c r="J108" i="4"/>
  <c r="I108" i="4"/>
  <c r="H108" i="4"/>
  <c r="G108" i="4"/>
  <c r="F108" i="4"/>
  <c r="L107" i="4"/>
  <c r="K107" i="4"/>
  <c r="J107" i="4"/>
  <c r="L106" i="4"/>
  <c r="K106" i="4"/>
  <c r="J106" i="4"/>
  <c r="L105" i="4"/>
  <c r="K105" i="4"/>
  <c r="J105" i="4"/>
  <c r="L104" i="4"/>
  <c r="K104" i="4"/>
  <c r="J104" i="4"/>
  <c r="I104" i="4"/>
  <c r="H104" i="4"/>
  <c r="G104" i="4"/>
  <c r="F104" i="4"/>
  <c r="L103" i="4"/>
  <c r="K103" i="4"/>
  <c r="J103" i="4"/>
  <c r="L102" i="4"/>
  <c r="K102" i="4"/>
  <c r="J102" i="4"/>
  <c r="I102" i="4"/>
  <c r="H102" i="4"/>
  <c r="G102" i="4"/>
  <c r="F102" i="4"/>
  <c r="L101" i="4"/>
  <c r="K101" i="4"/>
  <c r="J101" i="4"/>
  <c r="L100" i="4"/>
  <c r="K100" i="4"/>
  <c r="J100" i="4"/>
  <c r="L99" i="4"/>
  <c r="K99" i="4"/>
  <c r="J99" i="4"/>
  <c r="L98" i="4"/>
  <c r="K98" i="4"/>
  <c r="J98" i="4"/>
  <c r="L97" i="4"/>
  <c r="K97" i="4"/>
  <c r="J97" i="4"/>
  <c r="L96" i="4"/>
  <c r="K96" i="4"/>
  <c r="J96" i="4"/>
  <c r="L95" i="4"/>
  <c r="K95" i="4"/>
  <c r="J95" i="4"/>
  <c r="I95" i="4"/>
  <c r="H95" i="4"/>
  <c r="G95" i="4"/>
  <c r="F95" i="4"/>
  <c r="L94" i="4"/>
  <c r="K94" i="4"/>
  <c r="J94" i="4"/>
  <c r="L93" i="4"/>
  <c r="K93" i="4"/>
  <c r="J93" i="4"/>
  <c r="L92" i="4"/>
  <c r="K92" i="4"/>
  <c r="J92" i="4"/>
  <c r="L91" i="4"/>
  <c r="K91" i="4"/>
  <c r="J91" i="4"/>
  <c r="L90" i="4"/>
  <c r="K90" i="4"/>
  <c r="J90" i="4"/>
  <c r="L89" i="4"/>
  <c r="K89" i="4"/>
  <c r="J89" i="4"/>
  <c r="L88" i="4"/>
  <c r="K88" i="4"/>
  <c r="J88" i="4"/>
  <c r="L87" i="4"/>
  <c r="K87" i="4"/>
  <c r="J87" i="4"/>
  <c r="I87" i="4"/>
  <c r="H87" i="4"/>
  <c r="G87" i="4"/>
  <c r="F87" i="4"/>
  <c r="L86" i="4"/>
  <c r="K86" i="4"/>
  <c r="J86" i="4"/>
  <c r="L85" i="4"/>
  <c r="K85" i="4"/>
  <c r="J85" i="4"/>
  <c r="L84" i="4"/>
  <c r="K84" i="4"/>
  <c r="J84" i="4"/>
  <c r="I84" i="4"/>
  <c r="H84" i="4"/>
  <c r="G84" i="4"/>
  <c r="F84" i="4"/>
  <c r="L83" i="4"/>
  <c r="K83" i="4"/>
  <c r="J83" i="4"/>
  <c r="L82" i="4"/>
  <c r="K82" i="4"/>
  <c r="J82" i="4"/>
  <c r="I82" i="4"/>
  <c r="H82" i="4"/>
  <c r="G82" i="4"/>
  <c r="F82" i="4"/>
  <c r="L81" i="4"/>
  <c r="K81" i="4"/>
  <c r="J81" i="4"/>
  <c r="L80" i="4"/>
  <c r="K80" i="4"/>
  <c r="J80" i="4"/>
  <c r="L79" i="4"/>
  <c r="K79" i="4"/>
  <c r="J79" i="4"/>
  <c r="L78" i="4"/>
  <c r="K78" i="4"/>
  <c r="J78" i="4"/>
  <c r="L77" i="4"/>
  <c r="K77" i="4"/>
  <c r="J77" i="4"/>
  <c r="I77" i="4"/>
  <c r="H77" i="4"/>
  <c r="G77" i="4"/>
  <c r="F77" i="4"/>
  <c r="L76" i="4"/>
  <c r="K76" i="4"/>
  <c r="J76" i="4"/>
  <c r="L75" i="4"/>
  <c r="K75" i="4"/>
  <c r="J75" i="4"/>
  <c r="L74" i="4"/>
  <c r="K74" i="4"/>
  <c r="J74" i="4"/>
  <c r="L73" i="4"/>
  <c r="K73" i="4"/>
  <c r="J73" i="4"/>
  <c r="L72" i="4"/>
  <c r="K72" i="4"/>
  <c r="J72" i="4"/>
  <c r="L71" i="4"/>
  <c r="K71" i="4"/>
  <c r="J71" i="4"/>
  <c r="L70" i="4"/>
  <c r="K70" i="4"/>
  <c r="J70" i="4"/>
  <c r="I70" i="4"/>
  <c r="H70" i="4"/>
  <c r="G70" i="4"/>
  <c r="F70" i="4"/>
  <c r="L69" i="4"/>
  <c r="K69" i="4"/>
  <c r="J69" i="4"/>
  <c r="L68" i="4"/>
  <c r="K68" i="4"/>
  <c r="J68" i="4"/>
  <c r="L67" i="4"/>
  <c r="K67" i="4"/>
  <c r="J67" i="4"/>
  <c r="L66" i="4"/>
  <c r="K66" i="4"/>
  <c r="J66" i="4"/>
  <c r="L65" i="4"/>
  <c r="K65" i="4"/>
  <c r="J65" i="4"/>
  <c r="I65" i="4"/>
  <c r="H65" i="4"/>
  <c r="G65" i="4"/>
  <c r="F65" i="4"/>
  <c r="L64" i="4"/>
  <c r="K64" i="4"/>
  <c r="J64" i="4"/>
  <c r="L63" i="4"/>
  <c r="K63" i="4"/>
  <c r="J63" i="4"/>
  <c r="L62" i="4"/>
  <c r="K62" i="4"/>
  <c r="J62" i="4"/>
  <c r="L61" i="4"/>
  <c r="K61" i="4"/>
  <c r="J61" i="4"/>
  <c r="I61" i="4"/>
  <c r="H61" i="4"/>
  <c r="G61" i="4"/>
  <c r="F61" i="4"/>
  <c r="L60" i="4"/>
  <c r="K60" i="4"/>
  <c r="J60" i="4"/>
  <c r="L59" i="4"/>
  <c r="K59" i="4"/>
  <c r="J59" i="4"/>
  <c r="L58" i="4"/>
  <c r="K58" i="4"/>
  <c r="J58" i="4"/>
  <c r="L57" i="4"/>
  <c r="K57" i="4"/>
  <c r="J57" i="4"/>
  <c r="L56" i="4"/>
  <c r="K56" i="4"/>
  <c r="J56" i="4"/>
  <c r="L55" i="4"/>
  <c r="K55" i="4"/>
  <c r="J55" i="4"/>
  <c r="L54" i="4"/>
  <c r="K54" i="4"/>
  <c r="J54" i="4"/>
  <c r="L53" i="4"/>
  <c r="K53" i="4"/>
  <c r="J53" i="4"/>
  <c r="L52" i="4"/>
  <c r="K52" i="4"/>
  <c r="J52" i="4"/>
  <c r="I52" i="4"/>
  <c r="H52" i="4"/>
  <c r="G52" i="4"/>
  <c r="F52" i="4"/>
  <c r="L51" i="4"/>
  <c r="K51" i="4"/>
  <c r="J51" i="4"/>
  <c r="L50" i="4"/>
  <c r="K50" i="4"/>
  <c r="J50" i="4"/>
  <c r="L49" i="4"/>
  <c r="K49" i="4"/>
  <c r="J49" i="4"/>
  <c r="L48" i="4"/>
  <c r="K48" i="4"/>
  <c r="J48" i="4"/>
  <c r="L47" i="4"/>
  <c r="K47" i="4"/>
  <c r="J47" i="4"/>
  <c r="L46" i="4"/>
  <c r="K46" i="4"/>
  <c r="J46" i="4"/>
  <c r="L45" i="4"/>
  <c r="K45" i="4"/>
  <c r="J45" i="4"/>
  <c r="L44" i="4"/>
  <c r="K44" i="4"/>
  <c r="J44" i="4"/>
  <c r="I44" i="4"/>
  <c r="H44" i="4"/>
  <c r="G44" i="4"/>
  <c r="F44" i="4"/>
  <c r="L43" i="4"/>
  <c r="K43" i="4"/>
  <c r="J43" i="4"/>
  <c r="L42" i="4"/>
  <c r="K42" i="4"/>
  <c r="J42" i="4"/>
  <c r="L41" i="4"/>
  <c r="K41" i="4"/>
  <c r="J41" i="4"/>
  <c r="L40" i="4"/>
  <c r="K40" i="4"/>
  <c r="J40" i="4"/>
  <c r="L39" i="4"/>
  <c r="K39" i="4"/>
  <c r="J39" i="4"/>
  <c r="L38" i="4"/>
  <c r="K38" i="4"/>
  <c r="J38" i="4"/>
  <c r="L37" i="4"/>
  <c r="K37" i="4"/>
  <c r="J37" i="4"/>
  <c r="L36" i="4"/>
  <c r="K36" i="4"/>
  <c r="J36" i="4"/>
  <c r="I36" i="4"/>
  <c r="H36" i="4"/>
  <c r="G36" i="4"/>
  <c r="F36" i="4"/>
  <c r="L35" i="4"/>
  <c r="K35" i="4"/>
  <c r="J35" i="4"/>
  <c r="L34" i="4"/>
  <c r="K34" i="4"/>
  <c r="J34" i="4"/>
  <c r="L33" i="4"/>
  <c r="K33" i="4"/>
  <c r="J33" i="4"/>
  <c r="L32" i="4"/>
  <c r="K32" i="4"/>
  <c r="J32" i="4"/>
  <c r="L31" i="4"/>
  <c r="K31" i="4"/>
  <c r="J31" i="4"/>
  <c r="L30" i="4"/>
  <c r="K30" i="4"/>
  <c r="J30" i="4"/>
  <c r="L29" i="4"/>
  <c r="K29" i="4"/>
  <c r="J29" i="4"/>
  <c r="L28" i="4"/>
  <c r="K28" i="4"/>
  <c r="J28" i="4"/>
  <c r="L27" i="4"/>
  <c r="K27" i="4"/>
  <c r="J27" i="4"/>
  <c r="L26" i="4"/>
  <c r="K26" i="4"/>
  <c r="J26" i="4"/>
  <c r="L25" i="4"/>
  <c r="K25" i="4"/>
  <c r="J25" i="4"/>
  <c r="L24" i="4"/>
  <c r="K24" i="4"/>
  <c r="J24" i="4"/>
  <c r="I24" i="4"/>
  <c r="H24" i="4"/>
  <c r="G24" i="4"/>
  <c r="F24" i="4"/>
  <c r="L23" i="4"/>
  <c r="K23" i="4"/>
  <c r="J23" i="4"/>
  <c r="F23" i="4"/>
  <c r="L22" i="4"/>
  <c r="K22" i="4"/>
  <c r="J22" i="4"/>
  <c r="F22" i="4"/>
  <c r="L21" i="4"/>
  <c r="K21" i="4"/>
  <c r="J21" i="4"/>
  <c r="F21" i="4"/>
  <c r="L20" i="4"/>
  <c r="K20" i="4"/>
  <c r="J20" i="4"/>
  <c r="F20" i="4"/>
  <c r="L19" i="4"/>
  <c r="K19" i="4"/>
  <c r="J19" i="4"/>
  <c r="F19" i="4"/>
  <c r="L18" i="4"/>
  <c r="K18" i="4"/>
  <c r="J18" i="4"/>
  <c r="F18" i="4"/>
  <c r="L17" i="4"/>
  <c r="K17" i="4"/>
  <c r="J17" i="4"/>
  <c r="I17" i="4"/>
  <c r="H17" i="4"/>
  <c r="G17" i="4"/>
  <c r="F17" i="4"/>
  <c r="L16" i="4"/>
  <c r="K16" i="4"/>
  <c r="J16" i="4"/>
  <c r="L15" i="4"/>
  <c r="K15" i="4"/>
  <c r="J15" i="4"/>
  <c r="L14" i="4"/>
  <c r="K14" i="4"/>
  <c r="J14" i="4"/>
  <c r="L13" i="4"/>
  <c r="K13" i="4"/>
  <c r="J13" i="4"/>
  <c r="L12" i="4"/>
  <c r="K12" i="4"/>
  <c r="J12" i="4"/>
  <c r="L11" i="4"/>
  <c r="K11" i="4"/>
  <c r="J11" i="4"/>
  <c r="L10" i="4"/>
  <c r="K10" i="4"/>
  <c r="J10" i="4"/>
  <c r="L9" i="4"/>
  <c r="K9" i="4"/>
  <c r="J9" i="4"/>
  <c r="I9" i="4"/>
  <c r="H9" i="4"/>
  <c r="G9" i="4"/>
  <c r="F9" i="4"/>
  <c r="L7" i="4"/>
  <c r="K7" i="4"/>
  <c r="J7" i="4"/>
  <c r="I7" i="4"/>
  <c r="H7" i="4"/>
  <c r="G7" i="4"/>
  <c r="F7" i="4"/>
  <c r="L25" i="13" l="1"/>
  <c r="K25" i="13"/>
  <c r="H23" i="15"/>
  <c r="H25" i="15" s="1"/>
  <c r="H27" i="15" s="1"/>
  <c r="G12" i="14"/>
  <c r="J130" i="13"/>
  <c r="K130" i="13" s="1"/>
  <c r="K132" i="13"/>
  <c r="K122" i="13"/>
  <c r="H151" i="13"/>
  <c r="L122" i="13"/>
  <c r="L121" i="13" s="1"/>
  <c r="L45" i="13"/>
  <c r="L24" i="13"/>
  <c r="L64" i="13"/>
  <c r="L63" i="13" s="1"/>
  <c r="J63" i="13"/>
  <c r="K63" i="13" s="1"/>
  <c r="K64" i="13"/>
  <c r="K138" i="13"/>
  <c r="L139" i="13"/>
  <c r="L138" i="13" s="1"/>
  <c r="K139" i="13"/>
  <c r="L76" i="13"/>
  <c r="L75" i="13" s="1"/>
  <c r="K76" i="13"/>
  <c r="J75" i="13"/>
  <c r="K75" i="13" s="1"/>
  <c r="K110" i="13"/>
  <c r="L110" i="13"/>
  <c r="L109" i="13" s="1"/>
  <c r="J109" i="13"/>
  <c r="K109" i="13" s="1"/>
  <c r="K18" i="13"/>
  <c r="L18" i="13"/>
  <c r="L17" i="13" s="1"/>
  <c r="J17" i="13"/>
  <c r="K17" i="13" s="1"/>
  <c r="L132" i="13"/>
  <c r="L130" i="13" s="1"/>
  <c r="L125" i="13"/>
  <c r="L31" i="13"/>
  <c r="J31" i="13"/>
  <c r="K31" i="13" s="1"/>
  <c r="K96" i="13"/>
  <c r="J95" i="13"/>
  <c r="K95" i="13" s="1"/>
  <c r="L96" i="13"/>
  <c r="L95" i="13" s="1"/>
  <c r="E151" i="13"/>
  <c r="E15" i="13"/>
  <c r="J24" i="13"/>
  <c r="K24" i="13" s="1"/>
  <c r="L99" i="13"/>
  <c r="L53" i="13"/>
  <c r="L83" i="13"/>
  <c r="L68" i="13"/>
  <c r="J151" i="13" l="1"/>
  <c r="L153" i="13"/>
  <c r="G11" i="14"/>
  <c r="H13" i="14" s="1"/>
  <c r="K146" i="13"/>
  <c r="L146" i="13"/>
  <c r="L147" i="13"/>
  <c r="K145" i="13"/>
  <c r="K151" i="13"/>
  <c r="F37" i="14" s="1"/>
  <c r="L145" i="13" l="1"/>
  <c r="L151" i="13"/>
  <c r="H9" i="14"/>
  <c r="H14" i="14"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<sst xmlns="http://schemas.openxmlformats.org/spreadsheetml/2006/main" count="580" uniqueCount="320">
  <si>
    <t>Work Completed</t>
  </si>
  <si>
    <t>A</t>
  </si>
  <si>
    <t>B</t>
  </si>
  <si>
    <t>C</t>
  </si>
  <si>
    <t>C1</t>
  </si>
  <si>
    <t>C2</t>
  </si>
  <si>
    <t>D</t>
  </si>
  <si>
    <t>E</t>
  </si>
  <si>
    <t>F</t>
  </si>
  <si>
    <t>G</t>
  </si>
  <si>
    <t>H</t>
  </si>
  <si>
    <t>I</t>
  </si>
  <si>
    <t>J</t>
  </si>
  <si>
    <t>ITEM NO.</t>
  </si>
  <si>
    <t>UNFORMAT CODE</t>
  </si>
  <si>
    <t>DESCRIPTION OF WORK</t>
  </si>
  <si>
    <t>Schedule of Value (SOV)</t>
  </si>
  <si>
    <t>From Previous Application</t>
  </si>
  <si>
    <t>This Pay Period 
[F] - [G]</t>
  </si>
  <si>
    <t xml:space="preserve">Total Value of Materials Presently Stored  (not included in G or H) </t>
  </si>
  <si>
    <t xml:space="preserve">Total Completed
</t>
  </si>
  <si>
    <t>%  Complete        [H]/[[D]</t>
  </si>
  <si>
    <t>Balance to Finish 
[D] - [H]</t>
  </si>
  <si>
    <t>TOTALS:</t>
  </si>
  <si>
    <t xml:space="preserve">General Requirements </t>
  </si>
  <si>
    <t>Z70</t>
  </si>
  <si>
    <r>
      <t>Mobilization *</t>
    </r>
    <r>
      <rPr>
        <vertAlign val="superscript"/>
        <sz val="11"/>
        <color theme="1"/>
        <rFont val="Arial"/>
        <family val="2"/>
      </rPr>
      <t>3</t>
    </r>
  </si>
  <si>
    <t>Z30</t>
  </si>
  <si>
    <r>
      <t>Supervision/Project Coordination *</t>
    </r>
    <r>
      <rPr>
        <vertAlign val="superscript"/>
        <sz val="11"/>
        <color theme="1"/>
        <rFont val="Arial"/>
        <family val="2"/>
      </rPr>
      <t>1</t>
    </r>
  </si>
  <si>
    <t>Z60</t>
  </si>
  <si>
    <r>
      <t>Submittals &amp; Shop drawings*</t>
    </r>
    <r>
      <rPr>
        <vertAlign val="superscript"/>
        <sz val="11"/>
        <rFont val="Arial"/>
        <family val="2"/>
      </rPr>
      <t>1</t>
    </r>
  </si>
  <si>
    <t>Z50</t>
  </si>
  <si>
    <r>
      <t>Permits &amp; Fees*</t>
    </r>
    <r>
      <rPr>
        <vertAlign val="superscript"/>
        <sz val="11"/>
        <rFont val="Arial"/>
        <family val="2"/>
      </rPr>
      <t>1</t>
    </r>
  </si>
  <si>
    <r>
      <t>Health &amp; Safety*</t>
    </r>
    <r>
      <rPr>
        <vertAlign val="superscript"/>
        <sz val="11"/>
        <rFont val="Arial"/>
        <family val="2"/>
      </rPr>
      <t>1</t>
    </r>
  </si>
  <si>
    <t>Waste Management*</t>
  </si>
  <si>
    <r>
      <t>Site Cleaning*</t>
    </r>
    <r>
      <rPr>
        <vertAlign val="superscript"/>
        <sz val="11"/>
        <rFont val="Arial"/>
        <family val="2"/>
      </rPr>
      <t>1</t>
    </r>
  </si>
  <si>
    <t xml:space="preserve">General Requirements/ Unit Price Work </t>
  </si>
  <si>
    <t xml:space="preserve">Unit Price </t>
  </si>
  <si>
    <t>Total Qty</t>
  </si>
  <si>
    <t>Z40</t>
  </si>
  <si>
    <r>
      <t>Temporary Electrical Service*</t>
    </r>
    <r>
      <rPr>
        <vertAlign val="superscript"/>
        <sz val="11"/>
        <color theme="1"/>
        <rFont val="Arial"/>
        <family val="2"/>
      </rPr>
      <t>2</t>
    </r>
  </si>
  <si>
    <r>
      <t>Temporary Heat*</t>
    </r>
    <r>
      <rPr>
        <vertAlign val="superscript"/>
        <sz val="11"/>
        <color theme="1"/>
        <rFont val="Arial"/>
        <family val="2"/>
      </rPr>
      <t>2</t>
    </r>
  </si>
  <si>
    <r>
      <t>Field Office*</t>
    </r>
    <r>
      <rPr>
        <vertAlign val="superscript"/>
        <sz val="11"/>
        <color theme="1"/>
        <rFont val="Arial"/>
        <family val="2"/>
      </rPr>
      <t>2</t>
    </r>
  </si>
  <si>
    <r>
      <t>Rodent &amp; Insect Control*</t>
    </r>
    <r>
      <rPr>
        <vertAlign val="superscript"/>
        <sz val="11"/>
        <color theme="1"/>
        <rFont val="Arial"/>
        <family val="2"/>
      </rPr>
      <t>2</t>
    </r>
  </si>
  <si>
    <r>
      <t>Security Guards*</t>
    </r>
    <r>
      <rPr>
        <vertAlign val="superscript"/>
        <sz val="11"/>
        <color theme="1"/>
        <rFont val="Arial"/>
        <family val="2"/>
      </rPr>
      <t>2</t>
    </r>
  </si>
  <si>
    <r>
      <t>Sidewalk Sheds*</t>
    </r>
    <r>
      <rPr>
        <vertAlign val="superscript"/>
        <sz val="11"/>
        <color theme="1"/>
        <rFont val="Arial"/>
        <family val="2"/>
      </rPr>
      <t>2</t>
    </r>
  </si>
  <si>
    <t>Site Preparation</t>
  </si>
  <si>
    <t>F10</t>
  </si>
  <si>
    <t>Special Construction Segments</t>
  </si>
  <si>
    <t>F20</t>
  </si>
  <si>
    <t>Facility Hazardous Remediation</t>
  </si>
  <si>
    <t>F30</t>
  </si>
  <si>
    <t>Demolition Existing Building</t>
  </si>
  <si>
    <t>G10</t>
  </si>
  <si>
    <t>Site Element Demolition &amp; Relocation</t>
  </si>
  <si>
    <t>Site Eartwork &amp; Excavation</t>
  </si>
  <si>
    <t>G20</t>
  </si>
  <si>
    <t>Site Improvements</t>
  </si>
  <si>
    <t>Erosion &amp; Sediment Control Measures</t>
  </si>
  <si>
    <t>G30</t>
  </si>
  <si>
    <t>Site Mechanical Utilities</t>
  </si>
  <si>
    <t>G40</t>
  </si>
  <si>
    <t>Electrical Site Improvements</t>
  </si>
  <si>
    <t>G50</t>
  </si>
  <si>
    <t>Site Communication</t>
  </si>
  <si>
    <t>G90</t>
  </si>
  <si>
    <t>Miscellaneous Site Construction</t>
  </si>
  <si>
    <t>Foundation</t>
  </si>
  <si>
    <t>A10</t>
  </si>
  <si>
    <t>Foundation Formwork</t>
  </si>
  <si>
    <t>Foundation Rebar</t>
  </si>
  <si>
    <t>Foundation Concrete</t>
  </si>
  <si>
    <t>A20</t>
  </si>
  <si>
    <t>Subgrade Enclosures</t>
  </si>
  <si>
    <t>A40</t>
  </si>
  <si>
    <t>Slab-On-Grade Construction</t>
  </si>
  <si>
    <t>A60</t>
  </si>
  <si>
    <t>Site Water &amp; Gas Mitigation</t>
  </si>
  <si>
    <t>A90</t>
  </si>
  <si>
    <t>Substructure Related Activities</t>
  </si>
  <si>
    <t>Building Construction</t>
  </si>
  <si>
    <t>B10</t>
  </si>
  <si>
    <t>Superstructure</t>
  </si>
  <si>
    <t>B20</t>
  </si>
  <si>
    <t>Exterior Vertical Enclosures</t>
  </si>
  <si>
    <t>Framing</t>
  </si>
  <si>
    <t>Exterior Doors</t>
  </si>
  <si>
    <t>Exterior Windows</t>
  </si>
  <si>
    <t>Insulation</t>
  </si>
  <si>
    <t>B30</t>
  </si>
  <si>
    <t>Roofing</t>
  </si>
  <si>
    <t>Interior Construction</t>
  </si>
  <si>
    <t>C10</t>
  </si>
  <si>
    <t>Interior Walls</t>
  </si>
  <si>
    <t>Drywall</t>
  </si>
  <si>
    <t>Interior Doors, Frames &amp; Hardware</t>
  </si>
  <si>
    <t>Kitchen &amp; Toilet Cabinets</t>
  </si>
  <si>
    <t>Stair Construction</t>
  </si>
  <si>
    <t>Flooring Construction</t>
  </si>
  <si>
    <t>Ceilings Construction</t>
  </si>
  <si>
    <t>C20</t>
  </si>
  <si>
    <t>Painting &amp; Wall Finishes</t>
  </si>
  <si>
    <t>Fire Protection &amp; Safety</t>
  </si>
  <si>
    <t>Exit Signages</t>
  </si>
  <si>
    <t>D40</t>
  </si>
  <si>
    <t>Fire Suppression System</t>
  </si>
  <si>
    <t>D50</t>
  </si>
  <si>
    <t>Emergency Lightings</t>
  </si>
  <si>
    <t>Plumbing Fixture Installation</t>
  </si>
  <si>
    <t>D20</t>
  </si>
  <si>
    <t>Sinks, Toilets &amp; Showers</t>
  </si>
  <si>
    <t>Domestic Water Supply Connection</t>
  </si>
  <si>
    <t>Sanitary Waste &amp; Drainage Lines Connection</t>
  </si>
  <si>
    <t>Site Water Supply Connection</t>
  </si>
  <si>
    <t>Electrical Fixture Installation</t>
  </si>
  <si>
    <t>Electric Panel</t>
  </si>
  <si>
    <t>Light Fixtures, Switches &amp; Outlets</t>
  </si>
  <si>
    <t>Electrical Wiring Connection</t>
  </si>
  <si>
    <t>D60</t>
  </si>
  <si>
    <t>Communication</t>
  </si>
  <si>
    <t>D70</t>
  </si>
  <si>
    <t>Electrical Safety &amp; Security</t>
  </si>
  <si>
    <t>D80</t>
  </si>
  <si>
    <t>Integrated Automation</t>
  </si>
  <si>
    <t>HVAC Installation</t>
  </si>
  <si>
    <t>D30</t>
  </si>
  <si>
    <t>Hot Water Boiler</t>
  </si>
  <si>
    <t>Cooling Units Installation</t>
  </si>
  <si>
    <t>Heating Units Installation</t>
  </si>
  <si>
    <t>HVAC Building Management System</t>
  </si>
  <si>
    <t>Conveyance Installation</t>
  </si>
  <si>
    <t>D10</t>
  </si>
  <si>
    <t>Elevator System Installation</t>
  </si>
  <si>
    <t>Equipment &amp; Furnishings</t>
  </si>
  <si>
    <t>E10</t>
  </si>
  <si>
    <t>Equipment</t>
  </si>
  <si>
    <t>E20</t>
  </si>
  <si>
    <t>Furnishings</t>
  </si>
  <si>
    <t>Landscaping &amp; Exterior Works</t>
  </si>
  <si>
    <t>Wastewater &amp; Stormwater Conveyance System</t>
  </si>
  <si>
    <t>Fuel Tank</t>
  </si>
  <si>
    <t>Generators</t>
  </si>
  <si>
    <t>Special Structure Construction</t>
  </si>
  <si>
    <t>Landscaping</t>
  </si>
  <si>
    <t>Entryways, Sidewalks, Walkways &amp; Access Compliance with ADA</t>
  </si>
  <si>
    <t>Exterior Electrical &amp; Signage Installation</t>
  </si>
  <si>
    <t>Testing &amp; Commissioning</t>
  </si>
  <si>
    <t>Testing &amp; Commissioning Conveyance Installation</t>
  </si>
  <si>
    <t>Testing &amp; Commissioning Plumbing Installation</t>
  </si>
  <si>
    <t>Testing &amp; Commissioning Fuel Tank &amp; Generators</t>
  </si>
  <si>
    <t>Testing &amp; Commissioning HVAC Installation</t>
  </si>
  <si>
    <t>Testing &amp; Commissioning Fire Protection</t>
  </si>
  <si>
    <t>Testing &amp; Commissioning Electrical Installation</t>
  </si>
  <si>
    <t>Operations &amp; Maintenance Manual</t>
  </si>
  <si>
    <t>Operations &amp; Maintenance Manual Submission</t>
  </si>
  <si>
    <t>Final Inspections &amp; Certifications</t>
  </si>
  <si>
    <t>Final Inspections &amp; Walkthrough</t>
  </si>
  <si>
    <t>Punchlist Items</t>
  </si>
  <si>
    <t>Certificate of Occupancy</t>
  </si>
  <si>
    <t>Final Walkthrough &amp; Handover</t>
  </si>
  <si>
    <t>Final Walkthrough</t>
  </si>
  <si>
    <t>Signoff</t>
  </si>
  <si>
    <t>Handover</t>
  </si>
  <si>
    <t>Unit Price Work</t>
  </si>
  <si>
    <t>Unit Price</t>
  </si>
  <si>
    <t>W10</t>
  </si>
  <si>
    <r>
      <t>Work Item 01*</t>
    </r>
    <r>
      <rPr>
        <vertAlign val="superscript"/>
        <sz val="11"/>
        <color theme="1"/>
        <rFont val="Arial"/>
        <family val="2"/>
      </rPr>
      <t>2</t>
    </r>
  </si>
  <si>
    <r>
      <t>Work Item 02*</t>
    </r>
    <r>
      <rPr>
        <vertAlign val="superscript"/>
        <sz val="11"/>
        <color theme="1"/>
        <rFont val="Arial"/>
        <family val="2"/>
      </rPr>
      <t>2</t>
    </r>
  </si>
  <si>
    <r>
      <t>Work Item 03*</t>
    </r>
    <r>
      <rPr>
        <vertAlign val="superscript"/>
        <sz val="11"/>
        <color theme="1"/>
        <rFont val="Arial"/>
        <family val="2"/>
      </rPr>
      <t>2</t>
    </r>
  </si>
  <si>
    <r>
      <t>Work Item 04*</t>
    </r>
    <r>
      <rPr>
        <vertAlign val="superscript"/>
        <sz val="11"/>
        <color theme="1"/>
        <rFont val="Arial"/>
        <family val="2"/>
      </rPr>
      <t>2</t>
    </r>
  </si>
  <si>
    <t>Contract Allowances</t>
  </si>
  <si>
    <t>Allowance 01 - Price Adjustment Allowance: Asphalt, Fuel, or Steel Products</t>
  </si>
  <si>
    <t>Allowance 02 - EWA (Expanded Work Allowance)</t>
  </si>
  <si>
    <t>Allowance 03 - Excavation and Disposal of Potentially Contaminated Soils</t>
  </si>
  <si>
    <t>Allowance 04 - GC Allowance for Incidental Asbestos Abatement</t>
  </si>
  <si>
    <t>Allowance 05 - Lead Remediation</t>
  </si>
  <si>
    <t>Change Orders</t>
  </si>
  <si>
    <t>CO001</t>
  </si>
  <si>
    <t>Change Order 001</t>
  </si>
  <si>
    <t>CO002</t>
  </si>
  <si>
    <t>Change Order 002</t>
  </si>
  <si>
    <t>CO003</t>
  </si>
  <si>
    <t>Change Order 003</t>
  </si>
  <si>
    <t>CO004</t>
  </si>
  <si>
    <t>Change Order 004</t>
  </si>
  <si>
    <t>Totals:</t>
  </si>
  <si>
    <t>Retainage 5%* [H]</t>
  </si>
  <si>
    <t>Lump Sum or Unit Cost</t>
  </si>
  <si>
    <t>Total Qty (Unit Cost Items)</t>
  </si>
  <si>
    <t>Total Schedule of Value (SOV)</t>
  </si>
  <si>
    <t>Total Completed</t>
  </si>
  <si>
    <t xml:space="preserve">Payment Detail </t>
  </si>
  <si>
    <t>Project ID</t>
  </si>
  <si>
    <t>Change Order Number</t>
  </si>
  <si>
    <t>Project Address</t>
  </si>
  <si>
    <t>Payment Number</t>
  </si>
  <si>
    <t>Project Number</t>
  </si>
  <si>
    <t>Payment Period From</t>
  </si>
  <si>
    <t>Payment Period To</t>
  </si>
  <si>
    <t>Submission Date</t>
  </si>
  <si>
    <t>(Columns A through D determined by agreed upon SOV)</t>
  </si>
  <si>
    <t>K</t>
  </si>
  <si>
    <t xml:space="preserve">Total Schedule of Value (SOV)
</t>
  </si>
  <si>
    <t xml:space="preserve">This Pay Period 
</t>
  </si>
  <si>
    <t>Total Earned</t>
  </si>
  <si>
    <t xml:space="preserve">Total Value of Materials Presently Stored  (not included in E or F) </t>
  </si>
  <si>
    <r>
      <t xml:space="preserve">Total Completed and Stored to Date 
</t>
    </r>
    <r>
      <rPr>
        <sz val="9"/>
        <color rgb="FF000000"/>
        <rFont val="Arial Nova"/>
        <family val="2"/>
      </rPr>
      <t>col. [G] + [H]</t>
    </r>
  </si>
  <si>
    <r>
      <t xml:space="preserve">Balance to Finish 
</t>
    </r>
    <r>
      <rPr>
        <sz val="9"/>
        <color rgb="FF000000"/>
        <rFont val="Arial Nova"/>
        <family val="2"/>
      </rPr>
      <t>col. [D] - [I]</t>
    </r>
  </si>
  <si>
    <t>Total Completed and Stored to Date [G] + [H]</t>
  </si>
  <si>
    <t>Unit Cost</t>
  </si>
  <si>
    <t>Print Name</t>
  </si>
  <si>
    <t>Title</t>
  </si>
  <si>
    <t>Signature</t>
  </si>
  <si>
    <t>Date (MM/DD/YY)</t>
  </si>
  <si>
    <t>DDC PM/EIC</t>
  </si>
  <si>
    <t>Payment Summary and Certification</t>
  </si>
  <si>
    <t>2. RETAINAGE/STORED MATERIALS WITHHOLDING:</t>
  </si>
  <si>
    <t>2A.</t>
  </si>
  <si>
    <t xml:space="preserve">     2B.</t>
  </si>
  <si>
    <t>2C.</t>
  </si>
  <si>
    <t xml:space="preserve"> Total Retainage/Withholding (Line 2A+2B)</t>
  </si>
  <si>
    <t>3. Total Completed &amp; Stored Less Retainage/Withholding ((Line 1) - (Line 2C))</t>
  </si>
  <si>
    <t>Contractor's Certificate</t>
  </si>
  <si>
    <r>
      <t>The undersigned Contractor certifies that all items, units, quantities and prices of work and material shown on this estimate are correct; that all work has been performed and material supplied in full accordance with the terms and conditions of the Contract between the Department of Design and Construction of the City of New York and 	___________________________(Contractor) dated</t>
    </r>
    <r>
      <rPr>
        <u/>
        <sz val="8"/>
        <color theme="1"/>
        <rFont val="Arial Nova"/>
        <family val="2"/>
      </rPr>
      <t xml:space="preserve">             		      </t>
    </r>
    <r>
      <rPr>
        <sz val="8"/>
        <color theme="1"/>
        <rFont val="Arial Nova"/>
        <family val="2"/>
      </rPr>
      <t>, 20</t>
    </r>
    <r>
      <rPr>
        <u/>
        <sz val="8"/>
        <color theme="1"/>
        <rFont val="Arial Nova"/>
        <family val="2"/>
      </rPr>
      <t xml:space="preserve">     </t>
    </r>
    <r>
      <rPr>
        <sz val="8"/>
        <color theme="1"/>
        <rFont val="Arial Nova"/>
        <family val="2"/>
      </rPr>
      <t>, and all authorized changes thereto; that all Contract reports are attached; that all outstanding claims for labor, materials and equipment for the performance of said Contract have been paid in full in accordance with the requirements of said Contract, except the outstanding claims listed in the attached sheet, “Certificate of Contractor to the Comptroller”; that the above is a true and correct statement of the contract account up to and including the last day of the period covered by this estimate and that no part of the “Current Payment Due” has been received.</t>
    </r>
  </si>
  <si>
    <t>Federal Taxpayer I.D Number</t>
  </si>
  <si>
    <t>Invoice Date (MM/DD/YY)</t>
  </si>
  <si>
    <t>DDC Project Manager Certificate</t>
  </si>
  <si>
    <t xml:space="preserve">   </t>
  </si>
  <si>
    <t>I certify that I have verified this estimate and that to the best of my knowledge and belief it is a true and correct statement of the work performed and materials supplied by the Contractor and that all work and material included in this estimate has been inspected by me or my duly authorized assistants and has been found to comply with the terms and conditions of the corresponding construction contract documents and authorized changes thereto.  I further certify that I have verified that certificates of non-discrimination have been obtained from the Contractor and all Subcontractors who performed any work covered by this payment and that the Subcontractor’s Payment Form, if applicable to this payment, has been obtained.</t>
  </si>
  <si>
    <t>Stored Materials Summary</t>
  </si>
  <si>
    <t>Table I:</t>
  </si>
  <si>
    <t>Quantities</t>
  </si>
  <si>
    <t>Values</t>
  </si>
  <si>
    <t>a</t>
  </si>
  <si>
    <t>b</t>
  </si>
  <si>
    <t>c</t>
  </si>
  <si>
    <t>d</t>
  </si>
  <si>
    <t>e</t>
  </si>
  <si>
    <t>f</t>
  </si>
  <si>
    <t>g</t>
  </si>
  <si>
    <t>h</t>
  </si>
  <si>
    <t>Item Number/Budget Line</t>
  </si>
  <si>
    <t>Item Description and Units</t>
  </si>
  <si>
    <t>Stored at the End of Last Period</t>
  </si>
  <si>
    <t>Newly Stored This Period</t>
  </si>
  <si>
    <r>
      <t xml:space="preserve">Installed This Period
</t>
    </r>
    <r>
      <rPr>
        <sz val="10"/>
        <color theme="1"/>
        <rFont val="Arial Nova"/>
        <family val="2"/>
      </rPr>
      <t>≤ col. [d]</t>
    </r>
  </si>
  <si>
    <r>
      <rPr>
        <b/>
        <sz val="10"/>
        <color theme="1"/>
        <rFont val="Arial Nova"/>
        <family val="2"/>
      </rPr>
      <t>Stored On and Off Site at the End of This Period</t>
    </r>
    <r>
      <rPr>
        <sz val="10"/>
        <color theme="1"/>
        <rFont val="Arial Nova"/>
        <family val="2"/>
      </rPr>
      <t xml:space="preserve"> 
col. [c] + [d] - [e]</t>
    </r>
  </si>
  <si>
    <t>Total</t>
  </si>
  <si>
    <t>(A) Value of material in storage at the end of this period. (Col. h Total)</t>
  </si>
  <si>
    <t>(B) Less value of materials lost, missing or rejected. (See Table II below)</t>
  </si>
  <si>
    <t>(C) Net value of materials in storage at the end of this period. (A - B)</t>
  </si>
  <si>
    <t>(D) Percentage payable under contract. (See Contract Specifications)</t>
  </si>
  <si>
    <t>Amount due for materials in storage. (C x D)</t>
  </si>
  <si>
    <t>Table II:</t>
  </si>
  <si>
    <t>Material or Equipment Lost, Missing, or Rejected at the Time Inspection was Made.</t>
  </si>
  <si>
    <t xml:space="preserve"> Item Number/Budget Line</t>
  </si>
  <si>
    <t>Invoice Number</t>
  </si>
  <si>
    <t>Vendor</t>
  </si>
  <si>
    <t>Requistioned Amount</t>
  </si>
  <si>
    <t>This above materials or equipment is stored at the location(s) indicated above and I have inspected the above materials or equipment while at the location(s) specificed and I find that:</t>
  </si>
  <si>
    <t>(I) The materials or equipent stored is the same as indicated on paid invoiced submitted to the Department of Design and Construction for payment of such materials or equipment.</t>
  </si>
  <si>
    <t>(II) The quantities of materials or equipment in storage is the same as indicated under Column f, except as indicated above in Table II.</t>
  </si>
  <si>
    <t>(III) The material or equipment in storage is tagged "Property of the City of New York".</t>
  </si>
  <si>
    <t>Contractor's Representative</t>
  </si>
  <si>
    <t>Total Cost Stored On and Off Site 
col. [f] x [g]</t>
  </si>
  <si>
    <t>Retainage 5%* col. [G]</t>
  </si>
  <si>
    <t>col. [E] + [F]</t>
  </si>
  <si>
    <r>
      <t xml:space="preserve">%  Complete        </t>
    </r>
    <r>
      <rPr>
        <sz val="9"/>
        <color rgb="FF000000"/>
        <rFont val="Arial Nova"/>
        <family val="2"/>
      </rPr>
      <t>col. [I] / [D]</t>
    </r>
  </si>
  <si>
    <t>Deduction Report</t>
  </si>
  <si>
    <t>PM/EIC Deduction/Restoration Approved Report</t>
  </si>
  <si>
    <t>Uniformat Code</t>
  </si>
  <si>
    <t>Item Description</t>
  </si>
  <si>
    <r>
      <t xml:space="preserve">Reason for Deduction </t>
    </r>
    <r>
      <rPr>
        <sz val="10"/>
        <color theme="1"/>
        <rFont val="Arial Nova"/>
        <family val="2"/>
      </rPr>
      <t>(Include all typs of deductions-detailed below)</t>
    </r>
  </si>
  <si>
    <t>Deduction Amount</t>
  </si>
  <si>
    <t>Payment # Deduction Taken</t>
  </si>
  <si>
    <t>Deduction Amount Restoration</t>
  </si>
  <si>
    <t>Payment # Restoration</t>
  </si>
  <si>
    <t>Deduction Remaining</t>
  </si>
  <si>
    <t>Temporary or Permanent Deduction?</t>
  </si>
  <si>
    <t>#</t>
  </si>
  <si>
    <t>Checked by DDC PM/EIC</t>
  </si>
  <si>
    <t>125% Item Justification Report for Overruns</t>
  </si>
  <si>
    <t>Bid-Line</t>
  </si>
  <si>
    <t>Unit</t>
  </si>
  <si>
    <t>Bid Quantity</t>
  </si>
  <si>
    <t>Quantity-to-Date</t>
  </si>
  <si>
    <t>Amount</t>
  </si>
  <si>
    <t>% of Bid Qty</t>
  </si>
  <si>
    <t>Estimated Final</t>
  </si>
  <si>
    <t>Price Bid vs. Eng. Estimate</t>
  </si>
  <si>
    <t>Eng. Est Price</t>
  </si>
  <si>
    <t>Bid Price</t>
  </si>
  <si>
    <t>Bid as % EE</t>
  </si>
  <si>
    <t>Average Price Next 2 Bidders</t>
  </si>
  <si>
    <t>Cost of Not Renegotiating (See Note 1)</t>
  </si>
  <si>
    <t>Accepted Price (See Note 3)</t>
  </si>
  <si>
    <t>Reason Code (See Note 2)</t>
  </si>
  <si>
    <t>Contractor’s Initials</t>
  </si>
  <si>
    <t>Comments/Reasons for Overrun</t>
  </si>
  <si>
    <t>Accepted by Contractor</t>
  </si>
  <si>
    <t>Notes:</t>
  </si>
  <si>
    <t>1. If Bid is = or &lt; Engineer’s Estimate, Bid Price is acceptable. If not, Cost of Not Renegotiating = [ (Estimated Final Quantity - (125% x Bid Quantity)) x (Bid Price - Engineer’s Estimated Price) ] If &lt;= 0, then Bid Price is the Accepted Price.</t>
  </si>
  <si>
    <t>2.Reason Codes (select one): a) &lt;=EE: Less than or equal to Engineer’s Estimate; b) &lt;AVG2: Less than the Average of the Next Two Bidders; c) INC: Incidental Cost (defined as Overrun Value &lt;= $2000 AND Bid Price &lt; 120% of EE Price); d) T&amp;M: based on T&amp;M. Not withstanding the arithmetic that may generate any of the above reason codes, the acceptance of any bid and/or renegotiated price must be reasonable in the judgment of the RE and the EIC.</t>
  </si>
  <si>
    <t>3.Contractor’s Initials and Signature at Bottom Required if any Accepted Price is less than the Bid Price. An Accepted Price is either a Renegotiated Unit Price or the Accepted Original Unit Bid Price.</t>
  </si>
  <si>
    <t>*** If Contractor and Agency cannot agree on an Accepted Price, Contractor agrees to perform the Additional Work on Time and Material basis pursuant to Article 26 but in no event at a price higher than the Bid Price. In this case, enter “T&amp;M” into the Accepted Price Column for that Item. Payment will be made pursuant to Article 26 of the Agreement.</t>
  </si>
  <si>
    <t>NTP Date</t>
  </si>
  <si>
    <t>Contract Time</t>
  </si>
  <si>
    <t>Time Elapsed</t>
  </si>
  <si>
    <t>Time Consumed to Date</t>
  </si>
  <si>
    <t>Contract Registration Number</t>
  </si>
  <si>
    <t>CM/REI</t>
  </si>
  <si>
    <r>
      <t xml:space="preserve">CM/REI </t>
    </r>
    <r>
      <rPr>
        <sz val="6"/>
        <color theme="1"/>
        <rFont val="Arial Nova"/>
        <family val="2"/>
      </rPr>
      <t>(if applicable)</t>
    </r>
  </si>
  <si>
    <t>Prepard by CM/REI</t>
  </si>
  <si>
    <t>1. TOTAL COMPLETED &amp; STORED (Column I on Payment Detail / Line (A) From Totals Report):</t>
  </si>
  <si>
    <t>% of Completed Work (Column G on Payment Detail / Line (B1) on Totals Report, except where variable)</t>
  </si>
  <si>
    <t>Work Completed (%)</t>
  </si>
  <si>
    <t>Work Order Number</t>
  </si>
  <si>
    <t xml:space="preserve"> Total Qty (Unit Cost Items)</t>
  </si>
  <si>
    <t xml:space="preserve">Unit Cost </t>
  </si>
  <si>
    <t>% of Stored Material (Column h on Stored Materials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</si>
</sst>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General_)"/>
    <numFmt numFmtId="165" formatCode="&quot;$&quot;#,##0.00"/>
  </numFmts>
  <fonts count="62">
    <font>
      <sz val="11"/>
      <color theme="1"/>
      <name val="Jacobs Chronos"/>
      <family val="2"/>
      <scheme val="major"/>
    </font>
    <font>
      <sz val="11"/>
      <color theme="1"/>
      <name val="Jacobs Chronos Light"/>
      <family val="2"/>
      <scheme val="minor"/>
    </font>
    <font>
      <sz val="11"/>
      <color theme="1"/>
      <name val="Jacobs Chronos Light"/>
      <family val="2"/>
      <scheme val="minor"/>
    </font>
    <font>
      <sz val="11"/>
      <color rgb="FF9C0006"/>
      <name val="Jacobs Chronos"/>
      <family val="2"/>
      <scheme val="major"/>
    </font>
    <font>
      <sz val="11"/>
      <color rgb="FF006100"/>
      <name val="Jacobs Chronos"/>
      <family val="2"/>
      <scheme val="major"/>
    </font>
    <font>
      <sz val="11"/>
      <color rgb="FF9C5700"/>
      <name val="Jacobs Chronos"/>
      <family val="2"/>
      <scheme val="major"/>
    </font>
    <font>
      <b/>
      <sz val="11"/>
      <color rgb="FFFA7D00"/>
      <name val="Jacobs Chronos"/>
      <family val="2"/>
      <scheme val="major"/>
    </font>
    <font>
      <b/>
      <sz val="11"/>
      <color theme="0"/>
      <name val="Jacobs Chronos"/>
      <family val="2"/>
      <scheme val="major"/>
    </font>
    <font>
      <i/>
      <sz val="11"/>
      <color rgb="FF7F7F7F"/>
      <name val="Jacobs Chronos"/>
      <family val="2"/>
      <scheme val="major"/>
    </font>
    <font>
      <sz val="11"/>
      <color rgb="FF3F3F76"/>
      <name val="Jacobs Chronos"/>
      <family val="2"/>
      <scheme val="major"/>
    </font>
    <font>
      <sz val="11"/>
      <color rgb="FFFA7D00"/>
      <name val="Jacobs Chronos"/>
      <family val="2"/>
      <scheme val="major"/>
    </font>
    <font>
      <b/>
      <sz val="11"/>
      <color rgb="FF3F3F3F"/>
      <name val="Jacobs Chronos"/>
      <family val="2"/>
      <scheme val="major"/>
    </font>
    <font>
      <sz val="11"/>
      <color rgb="FFFF0000"/>
      <name val="Jacobs Chronos"/>
      <family val="2"/>
      <scheme val="major"/>
    </font>
    <font>
      <sz val="9"/>
      <name val="Times New Roman"/>
      <family val="1"/>
    </font>
    <font>
      <sz val="11"/>
      <color rgb="FF000000"/>
      <name val="Arial"/>
      <family val="2"/>
    </font>
    <font>
      <sz val="9"/>
      <color rgb="FF000000"/>
      <name val="Arial"/>
      <family val="2"/>
    </font>
    <font>
      <sz val="11"/>
      <name val="Arial"/>
      <family val="2"/>
    </font>
    <font>
      <b/>
      <sz val="9"/>
      <color rgb="FF000000"/>
      <name val="Arial"/>
      <family val="2"/>
    </font>
    <font>
      <sz val="11"/>
      <color theme="1"/>
      <name val="Arial"/>
      <family val="2"/>
    </font>
    <font>
      <b/>
      <sz val="11"/>
      <color theme="1"/>
      <name val="Arial"/>
      <family val="2"/>
    </font>
    <font>
      <sz val="11"/>
      <color theme="1"/>
      <name val="Jacobs Chronos"/>
      <family val="2"/>
      <scheme val="major"/>
    </font>
    <font>
      <sz val="9"/>
      <color theme="1"/>
      <name val="Arial"/>
      <family val="2"/>
    </font>
    <font>
      <b/>
      <sz val="9"/>
      <color theme="1"/>
      <name val="Arial"/>
      <family val="2"/>
    </font>
    <font>
      <sz val="8"/>
      <name val="Jacobs Chronos"/>
      <family val="2"/>
      <scheme val="major"/>
    </font>
    <font>
      <b/>
      <sz val="11"/>
      <color rgb="FF000000"/>
      <name val="Arial"/>
      <family val="2"/>
    </font>
    <font>
      <vertAlign val="superscript"/>
      <sz val="11"/>
      <color theme="1"/>
      <name val="Arial"/>
      <family val="2"/>
    </font>
    <font>
      <vertAlign val="superscript"/>
      <sz val="11"/>
      <name val="Arial"/>
      <family val="2"/>
    </font>
    <font>
      <sz val="11"/>
      <name val="Arial Nova"/>
      <family val="2"/>
    </font>
    <font>
      <sz val="11"/>
      <color theme="1"/>
      <name val="Arial Nova"/>
      <family val="2"/>
    </font>
    <font>
      <b/>
      <sz val="18"/>
      <name val="Arial Nova"/>
      <family val="2"/>
    </font>
    <font>
      <b/>
      <sz val="11"/>
      <color theme="1"/>
      <name val="Arial Nova"/>
      <family val="2"/>
    </font>
    <font>
      <sz val="11"/>
      <color rgb="FFFF0000"/>
      <name val="Arial Nova"/>
      <family val="2"/>
    </font>
    <font>
      <b/>
      <sz val="9"/>
      <color rgb="FF000000"/>
      <name val="Arial Nova"/>
      <family val="2"/>
    </font>
    <font>
      <sz val="11"/>
      <color rgb="FF000000"/>
      <name val="Arial Nova"/>
      <family val="2"/>
    </font>
    <font>
      <sz val="9"/>
      <color theme="1"/>
      <name val="Arial Nova"/>
      <family val="2"/>
    </font>
    <font>
      <sz val="9"/>
      <color rgb="FF000000"/>
      <name val="Arial Nova"/>
      <family val="2"/>
    </font>
    <font>
      <b/>
      <sz val="9"/>
      <color theme="1"/>
      <name val="Arial Nova"/>
      <family val="2"/>
    </font>
    <font>
      <sz val="8"/>
      <color theme="1"/>
      <name val="Arial Nova"/>
      <family val="2"/>
    </font>
    <font>
      <b/>
      <sz val="12"/>
      <name val="Arial Nova"/>
      <family val="2"/>
    </font>
    <font>
      <sz val="6"/>
      <color theme="1"/>
      <name val="Arial Nova"/>
      <family val="2"/>
    </font>
    <font>
      <b/>
      <sz val="6"/>
      <color theme="1"/>
      <name val="Arial Nova"/>
      <family val="2"/>
    </font>
    <font>
      <b/>
      <sz val="6"/>
      <name val="Arial Nova"/>
      <family val="2"/>
    </font>
    <font>
      <u/>
      <sz val="8"/>
      <color theme="1"/>
      <name val="Arial Nova"/>
      <family val="2"/>
    </font>
    <font>
      <b/>
      <sz val="8"/>
      <color theme="1"/>
      <name val="Arial Nova"/>
      <family val="2"/>
    </font>
    <font>
      <sz val="9"/>
      <color theme="1"/>
      <name val="Times New Roman"/>
      <family val="1"/>
    </font>
    <font>
      <b/>
      <sz val="8"/>
      <name val="Arial Nova"/>
      <family val="2"/>
    </font>
    <font>
      <b/>
      <sz val="12"/>
      <color rgb="FF000000"/>
      <name val="Arial Nova"/>
      <family val="2"/>
    </font>
    <font>
      <sz val="12"/>
      <color theme="1"/>
      <name val="Arial Nova"/>
      <family val="2"/>
    </font>
    <font>
      <b/>
      <sz val="12"/>
      <color theme="1"/>
      <name val="Arial Nova"/>
      <family val="2"/>
    </font>
    <font>
      <b/>
      <sz val="10"/>
      <color theme="1"/>
      <name val="Arial Nova"/>
      <family val="2"/>
    </font>
    <font>
      <sz val="12"/>
      <color rgb="FF000000"/>
      <name val="Arial Nova"/>
      <family val="2"/>
    </font>
    <font>
      <b/>
      <sz val="16"/>
      <color theme="1"/>
      <name val="Arial Nova"/>
      <family val="2"/>
    </font>
    <font>
      <sz val="10"/>
      <color theme="1"/>
      <name val="Arial Nova"/>
      <family val="2"/>
    </font>
    <font>
      <sz val="10"/>
      <color rgb="FF000000"/>
      <name val="Arial Nova"/>
      <family val="2"/>
    </font>
    <font>
      <sz val="11"/>
      <color theme="1"/>
      <name val="Arial Nova"/>
    </font>
    <font>
      <b/>
      <sz val="16"/>
      <color theme="1"/>
      <name val="Arial Nova"/>
    </font>
    <font>
      <sz val="8"/>
      <color theme="1"/>
      <name val="Arial Nova"/>
    </font>
    <font>
      <b/>
      <sz val="11"/>
      <color theme="1"/>
      <name val="Arial Nova"/>
    </font>
    <font>
      <sz val="10"/>
      <color theme="1"/>
      <name val="Arial Nova"/>
    </font>
    <font>
      <b/>
      <sz val="10"/>
      <color theme="1"/>
      <name val="Arial Nova"/>
    </font>
    <font>
      <sz val="10"/>
      <color rgb="FF000000"/>
      <name val="Arial Nova"/>
    </font>
    <font>
      <sz val="7"/>
      <color theme="1"/>
      <name val="Arial Nova"/>
      <family val="2"/>
    </font>
  </fonts>
  <fills count="1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9"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2"/>
        <bgColor indexed="64"/>
      </patternFill>
    </fill>
    <fill>
      <patternFill patternType="solid">
        <fgColor theme="0"/>
        <bgColor indexed="64"/>
      </patternFill>
    </fill>
    <fill>
      <patternFill patternType="solid">
        <fgColor theme="8" tint="0.79998168889431442"/>
        <bgColor indexed="64"/>
      </patternFill>
    </fill>
  </fills>
  <borders count="6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right/>
      <top style="thin">
        <color indexed="64"/>
      </top>
      <bottom/>
      <diagonal/>
    </border>
    <border>
      <left/>
      <right/>
      <top/>
      <bottom style="thin">
        <color indexed="64"/>
      </bottom>
      <diagonal/>
    </border>
    <border>
      <left/>
      <right/>
      <top/>
      <bottom style="medium">
        <color auto="1"/>
      </bottom>
      <diagonal/>
    </border>
    <border>
      <left/>
      <right/>
      <top style="medium">
        <color auto="1"/>
      </top>
      <bottom/>
      <diagonal/>
    </border>
    <border>
      <left/>
      <right style="thin">
        <color indexed="64"/>
      </right>
      <top style="thin">
        <color indexed="64"/>
      </top>
      <bottom style="thin">
        <color indexed="64"/>
      </bottom>
      <diagonal/>
    </border>
    <border>
      <left style="thick">
        <color indexed="64"/>
      </left>
      <right style="thin">
        <color indexed="64"/>
      </right>
      <top style="thin">
        <color rgb="FF000000"/>
      </top>
      <bottom style="thin">
        <color indexed="64"/>
      </bottom>
      <diagonal/>
    </border>
    <border>
      <left/>
      <right/>
      <top style="thin">
        <color rgb="FF000000"/>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right style="thin">
        <color rgb="FF000000"/>
      </right>
      <top/>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ck">
        <color indexed="64"/>
      </right>
      <top style="thin">
        <color indexed="64"/>
      </top>
      <bottom style="thick">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n">
        <color indexed="64"/>
      </left>
      <right style="thick">
        <color indexed="64"/>
      </right>
      <top style="thick">
        <color indexed="64"/>
      </top>
      <bottom style="thin">
        <color indexed="64"/>
      </bottom>
      <diagonal/>
    </border>
    <border>
      <left/>
      <right style="medium">
        <color indexed="64"/>
      </right>
      <top style="thick">
        <color indexed="64"/>
      </top>
      <bottom style="thin">
        <color indexed="64"/>
      </bottom>
      <diagonal/>
    </border>
  </borders>
  <cellStyleXfs count="16">
    <xf numFmtId="0" fontId="0" fillId="0" borderId="0"/>
    <xf numFmtId="0" fontId="4" fillId="2" borderId="0" applyNumberFormat="0" applyBorder="0" applyAlignment="0" applyProtection="0"/>
    <xf numFmtId="0" fontId="3" fillId="3" borderId="0" applyNumberFormat="0" applyBorder="0" applyAlignment="0" applyProtection="0"/>
    <xf numFmtId="0" fontId="5" fillId="4" borderId="0" applyNumberFormat="0" applyBorder="0" applyAlignment="0" applyProtection="0"/>
    <xf numFmtId="0" fontId="9" fillId="5" borderId="1" applyNumberFormat="0" applyAlignment="0" applyProtection="0"/>
    <xf numFmtId="0" fontId="11" fillId="6" borderId="2" applyNumberFormat="0" applyAlignment="0" applyProtection="0"/>
    <xf numFmtId="0" fontId="6" fillId="6" borderId="1" applyNumberFormat="0" applyAlignment="0" applyProtection="0"/>
    <xf numFmtId="0" fontId="10" fillId="0" borderId="3" applyNumberFormat="0" applyFill="0" applyAlignment="0" applyProtection="0"/>
    <xf numFmtId="0" fontId="7" fillId="7" borderId="4" applyNumberFormat="0" applyAlignment="0" applyProtection="0"/>
    <xf numFmtId="0" fontId="12" fillId="0" borderId="0" applyNumberFormat="0" applyFill="0" applyBorder="0" applyAlignment="0" applyProtection="0"/>
    <xf numFmtId="0" fontId="8" fillId="0" borderId="0" applyNumberFormat="0" applyFill="0" applyBorder="0" applyAlignment="0" applyProtection="0"/>
    <xf numFmtId="164" fontId="13" fillId="0" borderId="0"/>
    <xf numFmtId="44" fontId="20" fillId="0" borderId="0" applyFont="0" applyFill="0" applyBorder="0" applyAlignment="0" applyProtection="0"/>
    <xf numFmtId="9" fontId="20" fillId="0" borderId="0" applyFont="0" applyFill="0" applyBorder="0" applyAlignment="0" applyProtection="0"/>
    <xf numFmtId="0" fontId="2" fillId="0" borderId="0"/>
    <xf numFmtId="0" fontId="1" fillId="0" borderId="0"/>
  </cellStyleXfs>
  <cellXfs count="507">
    <xf numFmtId="0" fontId="0" fillId="0" borderId="0" xfId="0"/>
    <xf numFmtId="164" fontId="15" fillId="0" borderId="5" xfId="11" applyFont="1" applyBorder="1" applyAlignment="1">
      <alignment vertical="top"/>
    </xf>
    <xf numFmtId="0" fontId="18" fillId="0" borderId="0" xfId="0" applyFont="1" applyAlignment="1">
      <alignment vertical="top"/>
    </xf>
    <xf numFmtId="164" fontId="15" fillId="8" borderId="5" xfId="11" applyFont="1" applyFill="1" applyBorder="1" applyAlignment="1">
      <alignment vertical="top"/>
    </xf>
    <xf numFmtId="0" fontId="18" fillId="0" borderId="5" xfId="0" applyFont="1" applyBorder="1" applyAlignment="1">
      <alignment vertical="top"/>
    </xf>
    <xf numFmtId="0" fontId="18" fillId="8" borderId="5" xfId="0" applyFont="1" applyFill="1" applyBorder="1" applyAlignment="1">
      <alignment vertical="top"/>
    </xf>
    <xf numFmtId="44" fontId="17" fillId="0" borderId="5" xfId="12" applyFont="1" applyBorder="1" applyAlignment="1" applyProtection="1">
      <alignment vertical="top"/>
      <protection locked="0"/>
    </xf>
    <xf numFmtId="164" fontId="15" fillId="0" borderId="5" xfId="11" applyFont="1" applyBorder="1" applyAlignment="1" applyProtection="1">
      <alignment vertical="top"/>
      <protection locked="0"/>
    </xf>
    <xf numFmtId="44" fontId="21" fillId="0" borderId="5" xfId="12" applyFont="1" applyFill="1" applyBorder="1" applyAlignment="1" applyProtection="1">
      <alignment vertical="top"/>
    </xf>
    <xf numFmtId="44" fontId="22" fillId="8" borderId="5" xfId="12" applyFont="1" applyFill="1" applyBorder="1" applyAlignment="1" applyProtection="1">
      <alignment vertical="top"/>
    </xf>
    <xf numFmtId="0" fontId="18" fillId="0" borderId="9" xfId="0" applyFont="1" applyBorder="1" applyAlignment="1">
      <alignment vertical="top" wrapText="1"/>
    </xf>
    <xf numFmtId="0" fontId="19" fillId="8" borderId="5" xfId="0" applyFont="1" applyFill="1" applyBorder="1" applyAlignment="1">
      <alignment vertical="top" wrapText="1"/>
    </xf>
    <xf numFmtId="0" fontId="18" fillId="0" borderId="5" xfId="0" applyFont="1" applyBorder="1" applyAlignment="1">
      <alignment vertical="top" wrapText="1"/>
    </xf>
    <xf numFmtId="1" fontId="21" fillId="0" borderId="5" xfId="12" applyNumberFormat="1" applyFont="1" applyFill="1" applyBorder="1" applyAlignment="1" applyProtection="1">
      <alignment vertical="top"/>
    </xf>
    <xf numFmtId="0" fontId="18" fillId="0" borderId="0" xfId="0" applyFont="1" applyAlignment="1">
      <alignment vertical="top" wrapText="1"/>
    </xf>
    <xf numFmtId="164" fontId="15" fillId="0" borderId="5" xfId="11" applyFont="1" applyBorder="1" applyAlignment="1" applyProtection="1">
      <alignment vertical="top" wrapText="1"/>
      <protection locked="0"/>
    </xf>
    <xf numFmtId="164" fontId="17" fillId="0" borderId="5" xfId="11" applyFont="1" applyBorder="1" applyAlignment="1" applyProtection="1">
      <alignment horizontal="right" vertical="top" wrapText="1"/>
      <protection locked="0"/>
    </xf>
    <xf numFmtId="164" fontId="15" fillId="0" borderId="5" xfId="11" applyFont="1" applyBorder="1" applyAlignment="1">
      <alignment vertical="top" wrapText="1"/>
    </xf>
    <xf numFmtId="44" fontId="15" fillId="0" borderId="5" xfId="12" applyFont="1" applyBorder="1" applyAlignment="1">
      <alignment vertical="top"/>
    </xf>
    <xf numFmtId="0" fontId="22" fillId="8" borderId="5" xfId="0" applyFont="1" applyFill="1" applyBorder="1" applyAlignment="1">
      <alignment horizontal="center" vertical="top" wrapText="1"/>
    </xf>
    <xf numFmtId="44" fontId="18" fillId="0" borderId="0" xfId="12" applyFont="1" applyAlignment="1">
      <alignment vertical="top"/>
    </xf>
    <xf numFmtId="0" fontId="19" fillId="8" borderId="6" xfId="0" applyFont="1" applyFill="1" applyBorder="1" applyAlignment="1">
      <alignment horizontal="center" vertical="top" wrapText="1"/>
    </xf>
    <xf numFmtId="44" fontId="21" fillId="0" borderId="5" xfId="12" applyFont="1" applyBorder="1" applyAlignment="1">
      <alignment vertical="top"/>
    </xf>
    <xf numFmtId="44" fontId="21" fillId="0" borderId="5" xfId="12" applyFont="1" applyBorder="1" applyAlignment="1" applyProtection="1">
      <alignment vertical="top" wrapText="1"/>
    </xf>
    <xf numFmtId="10" fontId="22" fillId="8" borderId="5" xfId="13" applyNumberFormat="1" applyFont="1" applyFill="1" applyBorder="1" applyAlignment="1" applyProtection="1">
      <alignment vertical="top"/>
    </xf>
    <xf numFmtId="10" fontId="21" fillId="0" borderId="5" xfId="13" applyNumberFormat="1" applyFont="1" applyFill="1" applyBorder="1" applyAlignment="1" applyProtection="1">
      <alignment vertical="top"/>
    </xf>
    <xf numFmtId="2" fontId="21" fillId="0" borderId="5" xfId="12" applyNumberFormat="1" applyFont="1" applyBorder="1" applyAlignment="1" applyProtection="1">
      <alignment vertical="top" wrapText="1"/>
    </xf>
    <xf numFmtId="0" fontId="22" fillId="8" borderId="6" xfId="0" applyFont="1" applyFill="1" applyBorder="1" applyAlignment="1">
      <alignment horizontal="center" vertical="top" wrapText="1"/>
    </xf>
    <xf numFmtId="44" fontId="21" fillId="0" borderId="5" xfId="0" applyNumberFormat="1" applyFont="1" applyBorder="1" applyAlignment="1">
      <alignment vertical="top" wrapText="1"/>
    </xf>
    <xf numFmtId="44" fontId="22" fillId="8" borderId="5" xfId="0" applyNumberFormat="1" applyFont="1" applyFill="1" applyBorder="1" applyAlignment="1">
      <alignment vertical="top" wrapText="1"/>
    </xf>
    <xf numFmtId="0" fontId="18" fillId="0" borderId="0" xfId="0" applyFont="1" applyAlignment="1">
      <alignment horizontal="left" vertical="top" wrapText="1"/>
    </xf>
    <xf numFmtId="164" fontId="16" fillId="0" borderId="11" xfId="11" applyFont="1" applyBorder="1" applyAlignment="1" applyProtection="1">
      <alignment vertical="top"/>
      <protection locked="0"/>
    </xf>
    <xf numFmtId="164" fontId="16" fillId="0" borderId="0" xfId="11" applyFont="1" applyAlignment="1" applyProtection="1">
      <alignment vertical="top"/>
      <protection locked="0"/>
    </xf>
    <xf numFmtId="164" fontId="16" fillId="0" borderId="0" xfId="11" applyFont="1" applyAlignment="1" applyProtection="1">
      <alignment vertical="top" wrapText="1"/>
      <protection locked="0"/>
    </xf>
    <xf numFmtId="164" fontId="17" fillId="0" borderId="12" xfId="11" applyFont="1" applyBorder="1" applyAlignment="1" applyProtection="1">
      <alignment horizontal="center" vertical="top"/>
      <protection locked="0"/>
    </xf>
    <xf numFmtId="164" fontId="17" fillId="0" borderId="13" xfId="11" applyFont="1" applyBorder="1" applyAlignment="1" applyProtection="1">
      <alignment horizontal="center" vertical="top"/>
      <protection locked="0"/>
    </xf>
    <xf numFmtId="164" fontId="17" fillId="0" borderId="13" xfId="11" applyFont="1" applyBorder="1" applyAlignment="1" applyProtection="1">
      <alignment horizontal="center" vertical="top" wrapText="1"/>
      <protection locked="0"/>
    </xf>
    <xf numFmtId="44" fontId="17" fillId="0" borderId="13" xfId="12" applyFont="1" applyBorder="1" applyAlignment="1" applyProtection="1">
      <alignment horizontal="center" vertical="top"/>
      <protection locked="0"/>
    </xf>
    <xf numFmtId="164" fontId="15" fillId="0" borderId="17" xfId="11" applyFont="1" applyBorder="1" applyAlignment="1" applyProtection="1">
      <alignment vertical="top"/>
      <protection locked="0"/>
    </xf>
    <xf numFmtId="164" fontId="15" fillId="0" borderId="17" xfId="11" applyFont="1" applyBorder="1" applyAlignment="1">
      <alignment vertical="top"/>
    </xf>
    <xf numFmtId="164" fontId="14" fillId="8" borderId="17" xfId="11" applyFont="1" applyFill="1" applyBorder="1" applyAlignment="1">
      <alignment horizontal="center" vertical="top"/>
    </xf>
    <xf numFmtId="164" fontId="14" fillId="0" borderId="17" xfId="11" applyFont="1" applyBorder="1" applyAlignment="1">
      <alignment horizontal="center" vertical="top"/>
    </xf>
    <xf numFmtId="164" fontId="14" fillId="8" borderId="18" xfId="11" applyFont="1" applyFill="1" applyBorder="1" applyAlignment="1">
      <alignment horizontal="center" vertical="top"/>
    </xf>
    <xf numFmtId="0" fontId="18" fillId="8" borderId="19" xfId="0" applyFont="1" applyFill="1" applyBorder="1" applyAlignment="1">
      <alignment vertical="top"/>
    </xf>
    <xf numFmtId="44" fontId="22" fillId="8" borderId="19" xfId="12" applyFont="1" applyFill="1" applyBorder="1" applyAlignment="1" applyProtection="1">
      <alignment vertical="top"/>
    </xf>
    <xf numFmtId="44" fontId="17" fillId="0" borderId="17" xfId="12" applyFont="1" applyBorder="1" applyAlignment="1" applyProtection="1">
      <alignment vertical="top"/>
      <protection locked="0"/>
    </xf>
    <xf numFmtId="0" fontId="18" fillId="0" borderId="17" xfId="0" applyFont="1" applyBorder="1" applyAlignment="1">
      <alignment vertical="top" wrapText="1"/>
    </xf>
    <xf numFmtId="44" fontId="22" fillId="8" borderId="17" xfId="0" applyNumberFormat="1" applyFont="1" applyFill="1" applyBorder="1" applyAlignment="1">
      <alignment vertical="top" wrapText="1"/>
    </xf>
    <xf numFmtId="44" fontId="21" fillId="0" borderId="17" xfId="0" applyNumberFormat="1" applyFont="1" applyBorder="1" applyAlignment="1">
      <alignment vertical="top" wrapText="1"/>
    </xf>
    <xf numFmtId="44" fontId="17" fillId="9" borderId="13" xfId="12" applyFont="1" applyFill="1" applyBorder="1" applyAlignment="1" applyProtection="1">
      <alignment horizontal="center" vertical="top"/>
      <protection locked="0"/>
    </xf>
    <xf numFmtId="10" fontId="17" fillId="0" borderId="5" xfId="12" applyNumberFormat="1" applyFont="1" applyBorder="1" applyAlignment="1" applyProtection="1">
      <alignment vertical="top"/>
      <protection locked="0"/>
    </xf>
    <xf numFmtId="10" fontId="15" fillId="0" borderId="5" xfId="12" applyNumberFormat="1" applyFont="1" applyBorder="1" applyAlignment="1" applyProtection="1">
      <alignment vertical="top"/>
      <protection locked="0"/>
    </xf>
    <xf numFmtId="44" fontId="17" fillId="10" borderId="12" xfId="12" applyFont="1" applyFill="1" applyBorder="1" applyAlignment="1" applyProtection="1">
      <alignment horizontal="center" vertical="top"/>
      <protection locked="0"/>
    </xf>
    <xf numFmtId="44" fontId="22" fillId="8" borderId="18" xfId="0" applyNumberFormat="1" applyFont="1" applyFill="1" applyBorder="1" applyAlignment="1">
      <alignment vertical="top" wrapText="1"/>
    </xf>
    <xf numFmtId="10" fontId="22" fillId="8" borderId="19" xfId="13" applyNumberFormat="1" applyFont="1" applyFill="1" applyBorder="1" applyAlignment="1" applyProtection="1">
      <alignment vertical="top"/>
    </xf>
    <xf numFmtId="44" fontId="17" fillId="10" borderId="13" xfId="12" applyFont="1" applyFill="1" applyBorder="1" applyAlignment="1" applyProtection="1">
      <alignment horizontal="center" vertical="top"/>
      <protection locked="0"/>
    </xf>
    <xf numFmtId="44" fontId="22" fillId="8" borderId="19" xfId="0" applyNumberFormat="1" applyFont="1" applyFill="1" applyBorder="1" applyAlignment="1">
      <alignment vertical="top" wrapText="1"/>
    </xf>
    <xf numFmtId="44" fontId="18" fillId="0" borderId="0" xfId="0" applyNumberFormat="1" applyFont="1" applyAlignment="1">
      <alignment vertical="top"/>
    </xf>
    <xf numFmtId="44" fontId="17" fillId="10" borderId="25" xfId="12" applyFont="1" applyFill="1" applyBorder="1" applyAlignment="1" applyProtection="1">
      <alignment horizontal="center" vertical="top"/>
      <protection locked="0"/>
    </xf>
    <xf numFmtId="44" fontId="17" fillId="0" borderId="29" xfId="12" applyFont="1" applyBorder="1" applyAlignment="1" applyProtection="1">
      <alignment vertical="top"/>
      <protection locked="0"/>
    </xf>
    <xf numFmtId="0" fontId="18" fillId="0" borderId="29" xfId="0" applyFont="1" applyBorder="1" applyAlignment="1">
      <alignment vertical="top" wrapText="1"/>
    </xf>
    <xf numFmtId="44" fontId="22" fillId="8" borderId="29" xfId="0" applyNumberFormat="1" applyFont="1" applyFill="1" applyBorder="1" applyAlignment="1">
      <alignment vertical="top" wrapText="1"/>
    </xf>
    <xf numFmtId="44" fontId="22" fillId="8" borderId="30" xfId="0" applyNumberFormat="1" applyFont="1" applyFill="1" applyBorder="1" applyAlignment="1">
      <alignment vertical="top" wrapText="1"/>
    </xf>
    <xf numFmtId="10" fontId="22" fillId="8" borderId="19" xfId="0" applyNumberFormat="1" applyFont="1" applyFill="1" applyBorder="1" applyAlignment="1">
      <alignment vertical="top" wrapText="1"/>
    </xf>
    <xf numFmtId="164" fontId="27" fillId="0" borderId="0" xfId="11" applyFont="1" applyAlignment="1" applyProtection="1">
      <alignment vertical="top"/>
      <protection locked="0"/>
    </xf>
    <xf numFmtId="164" fontId="27" fillId="0" borderId="0" xfId="11" applyFont="1" applyAlignment="1" applyProtection="1">
      <alignment vertical="top" wrapText="1"/>
      <protection locked="0"/>
    </xf>
    <xf numFmtId="0" fontId="28" fillId="0" borderId="0" xfId="0" applyFont="1" applyAlignment="1">
      <alignment vertical="top"/>
    </xf>
    <xf numFmtId="0" fontId="31" fillId="0" borderId="0" xfId="0" applyFont="1" applyAlignment="1">
      <alignment vertical="top"/>
    </xf>
    <xf numFmtId="164" fontId="32" fillId="0" borderId="12" xfId="11" applyFont="1" applyBorder="1" applyAlignment="1" applyProtection="1">
      <alignment horizontal="center" vertical="top"/>
      <protection locked="0"/>
    </xf>
    <xf numFmtId="164" fontId="32" fillId="0" borderId="13" xfId="11" applyFont="1" applyBorder="1" applyAlignment="1" applyProtection="1">
      <alignment horizontal="center" vertical="top" wrapText="1"/>
      <protection locked="0"/>
    </xf>
    <xf numFmtId="164" fontId="33" fillId="0" borderId="17" xfId="11" applyFont="1" applyBorder="1" applyAlignment="1">
      <alignment horizontal="center" vertical="top"/>
    </xf>
    <xf numFmtId="0" fontId="28" fillId="0" borderId="5" xfId="0" applyFont="1" applyBorder="1" applyAlignment="1">
      <alignment vertical="top" wrapText="1"/>
    </xf>
    <xf numFmtId="44" fontId="34" fillId="0" borderId="17" xfId="0" applyNumberFormat="1" applyFont="1" applyBorder="1" applyAlignment="1">
      <alignment vertical="top" wrapText="1"/>
    </xf>
    <xf numFmtId="44" fontId="34" fillId="0" borderId="5" xfId="0" applyNumberFormat="1" applyFont="1" applyBorder="1" applyAlignment="1">
      <alignment vertical="top" wrapText="1"/>
    </xf>
    <xf numFmtId="164" fontId="33" fillId="0" borderId="14" xfId="11" applyFont="1" applyBorder="1" applyAlignment="1">
      <alignment horizontal="left" vertical="top"/>
    </xf>
    <xf numFmtId="44" fontId="34" fillId="0" borderId="6" xfId="0" applyNumberFormat="1" applyFont="1" applyBorder="1" applyAlignment="1">
      <alignment vertical="top" wrapText="1"/>
    </xf>
    <xf numFmtId="164" fontId="33" fillId="8" borderId="18" xfId="11" applyFont="1" applyFill="1" applyBorder="1" applyAlignment="1">
      <alignment horizontal="center" vertical="top"/>
    </xf>
    <xf numFmtId="44" fontId="36" fillId="8" borderId="18" xfId="0" applyNumberFormat="1" applyFont="1" applyFill="1" applyBorder="1" applyAlignment="1">
      <alignment vertical="top" wrapText="1"/>
    </xf>
    <xf numFmtId="44" fontId="36" fillId="8" borderId="19" xfId="0" applyNumberFormat="1" applyFont="1" applyFill="1" applyBorder="1" applyAlignment="1">
      <alignment vertical="top" wrapText="1"/>
    </xf>
    <xf numFmtId="0" fontId="28" fillId="0" borderId="0" xfId="0" applyFont="1" applyAlignment="1">
      <alignment vertical="top" wrapText="1"/>
    </xf>
    <xf numFmtId="164" fontId="29" fillId="0" borderId="0" xfId="11" applyFont="1" applyProtection="1">
      <protection locked="0"/>
    </xf>
    <xf numFmtId="0" fontId="28" fillId="0" borderId="0" xfId="0" applyFont="1"/>
    <xf numFmtId="0" fontId="37" fillId="0" borderId="31" xfId="0" applyFont="1" applyBorder="1"/>
    <xf numFmtId="0" fontId="37" fillId="0" borderId="0" xfId="0" applyFont="1"/>
    <xf numFmtId="0" fontId="37" fillId="0" borderId="32" xfId="0" applyFont="1" applyBorder="1"/>
    <xf numFmtId="164" fontId="29" fillId="0" borderId="0" xfId="11" applyFont="1" applyAlignment="1" applyProtection="1">
      <alignment vertical="top"/>
      <protection locked="0"/>
    </xf>
    <xf numFmtId="164" fontId="38" fillId="0" borderId="0" xfId="11" applyFont="1" applyAlignment="1" applyProtection="1">
      <alignment vertical="top" wrapText="1"/>
      <protection locked="0"/>
    </xf>
    <xf numFmtId="164" fontId="38" fillId="0" borderId="0" xfId="11" applyFont="1" applyAlignment="1" applyProtection="1">
      <alignment vertical="top"/>
      <protection locked="0"/>
    </xf>
    <xf numFmtId="0" fontId="37" fillId="0" borderId="0" xfId="0" applyFont="1" applyAlignment="1">
      <alignment vertical="top" wrapText="1"/>
    </xf>
    <xf numFmtId="0" fontId="37" fillId="0" borderId="31" xfId="0" applyFont="1" applyBorder="1" applyAlignment="1">
      <alignment vertical="top" wrapText="1"/>
    </xf>
    <xf numFmtId="0" fontId="37" fillId="0" borderId="33" xfId="0" applyFont="1" applyBorder="1" applyAlignment="1">
      <alignment vertical="top" wrapText="1"/>
    </xf>
    <xf numFmtId="0" fontId="44" fillId="0" borderId="0" xfId="0" applyFont="1" applyAlignment="1">
      <alignment horizontal="center" vertical="center"/>
    </xf>
    <xf numFmtId="0" fontId="37" fillId="0" borderId="0" xfId="0" applyFont="1" applyAlignment="1">
      <alignment horizontal="right"/>
    </xf>
    <xf numFmtId="165" fontId="37" fillId="0" borderId="0" xfId="0" applyNumberFormat="1" applyFont="1"/>
    <xf numFmtId="164" fontId="41" fillId="0" borderId="0" xfId="11" applyFont="1" applyAlignment="1" applyProtection="1">
      <alignment vertical="top"/>
      <protection locked="0"/>
    </xf>
    <xf numFmtId="0" fontId="37" fillId="0" borderId="0" xfId="0" applyFont="1" applyAlignment="1">
      <alignment horizontal="right" vertical="top"/>
    </xf>
    <xf numFmtId="0" fontId="37" fillId="0" borderId="31" xfId="0" applyFont="1" applyBorder="1" applyAlignment="1">
      <alignment horizontal="right" vertical="top"/>
    </xf>
    <xf numFmtId="0" fontId="37" fillId="0" borderId="0" xfId="0" applyFont="1" applyAlignment="1">
      <alignment vertical="top"/>
    </xf>
    <xf numFmtId="0" fontId="37" fillId="0" borderId="31" xfId="0" applyFont="1" applyBorder="1" applyAlignment="1">
      <alignment vertical="top"/>
    </xf>
    <xf numFmtId="164" fontId="45" fillId="0" borderId="0" xfId="11" applyFont="1" applyAlignment="1" applyProtection="1">
      <alignment vertical="top"/>
      <protection locked="0"/>
    </xf>
    <xf numFmtId="164" fontId="45" fillId="0" borderId="0" xfId="11" applyFont="1" applyAlignment="1" applyProtection="1">
      <alignment vertical="top" wrapText="1"/>
      <protection locked="0"/>
    </xf>
    <xf numFmtId="165" fontId="37" fillId="0" borderId="31" xfId="0" applyNumberFormat="1" applyFont="1" applyBorder="1" applyAlignment="1">
      <alignment horizontal="center" vertical="top"/>
    </xf>
    <xf numFmtId="165" fontId="39" fillId="0" borderId="0" xfId="0" applyNumberFormat="1" applyFont="1"/>
    <xf numFmtId="0" fontId="39" fillId="0" borderId="0" xfId="0" applyFont="1" applyAlignment="1">
      <alignment horizontal="right" vertical="top"/>
    </xf>
    <xf numFmtId="0" fontId="39" fillId="0" borderId="0" xfId="0" applyFont="1" applyAlignment="1">
      <alignment vertical="top"/>
    </xf>
    <xf numFmtId="0" fontId="40" fillId="0" borderId="0" xfId="0" applyFont="1" applyAlignment="1">
      <alignment vertical="top"/>
    </xf>
    <xf numFmtId="165" fontId="39" fillId="0" borderId="0" xfId="0" applyNumberFormat="1" applyFont="1" applyAlignment="1">
      <alignment horizontal="center"/>
    </xf>
    <xf numFmtId="44" fontId="18" fillId="0" borderId="0" xfId="12" applyFont="1" applyFill="1" applyAlignment="1">
      <alignment vertical="top"/>
    </xf>
    <xf numFmtId="0" fontId="39" fillId="0" borderId="31" xfId="0" applyFont="1" applyBorder="1" applyAlignment="1">
      <alignment vertical="top"/>
    </xf>
    <xf numFmtId="165" fontId="39" fillId="0" borderId="31" xfId="0" applyNumberFormat="1" applyFont="1" applyBorder="1" applyAlignment="1">
      <alignment vertical="top"/>
    </xf>
    <xf numFmtId="0" fontId="39" fillId="0" borderId="31" xfId="0" applyFont="1" applyBorder="1" applyAlignment="1">
      <alignment horizontal="right" vertical="top"/>
    </xf>
    <xf numFmtId="44" fontId="17" fillId="9" borderId="6" xfId="12" applyFont="1" applyFill="1" applyBorder="1" applyAlignment="1" applyProtection="1">
      <alignment horizontal="center" vertical="top" wrapText="1"/>
      <protection locked="0"/>
    </xf>
    <xf numFmtId="44" fontId="17" fillId="9" borderId="7" xfId="12" applyFont="1" applyFill="1" applyBorder="1" applyAlignment="1" applyProtection="1">
      <alignment horizontal="center" vertical="top" wrapText="1"/>
      <protection locked="0"/>
    </xf>
    <xf numFmtId="44" fontId="17" fillId="9" borderId="8" xfId="12" applyFont="1" applyFill="1" applyBorder="1" applyAlignment="1" applyProtection="1">
      <alignment horizontal="center" vertical="top" wrapText="1"/>
      <protection locked="0"/>
    </xf>
    <xf numFmtId="164" fontId="32" fillId="0" borderId="16" xfId="11" applyFont="1" applyBorder="1" applyAlignment="1" applyProtection="1">
      <alignment horizontal="center" vertical="top" wrapText="1"/>
      <protection locked="0"/>
    </xf>
    <xf numFmtId="164" fontId="32" fillId="0" borderId="8" xfId="11" applyFont="1" applyBorder="1" applyAlignment="1" applyProtection="1">
      <alignment horizontal="center" vertical="top" wrapText="1"/>
      <protection locked="0"/>
    </xf>
    <xf numFmtId="164" fontId="32" fillId="0" borderId="5" xfId="11" applyFont="1" applyBorder="1" applyAlignment="1" applyProtection="1">
      <alignment horizontal="center" vertical="top" wrapText="1"/>
      <protection locked="0"/>
    </xf>
    <xf numFmtId="164" fontId="32" fillId="0" borderId="5" xfId="11" applyFont="1" applyBorder="1" applyAlignment="1" applyProtection="1">
      <alignment horizontal="right" vertical="top" wrapText="1"/>
      <protection locked="0"/>
    </xf>
    <xf numFmtId="164" fontId="32" fillId="8" borderId="16" xfId="11" applyFont="1" applyFill="1" applyBorder="1" applyAlignment="1" applyProtection="1">
      <alignment horizontal="center" vertical="top" wrapText="1"/>
      <protection locked="0"/>
    </xf>
    <xf numFmtId="164" fontId="33" fillId="8" borderId="17" xfId="11" applyFont="1" applyFill="1" applyBorder="1" applyAlignment="1">
      <alignment horizontal="center" vertical="top"/>
    </xf>
    <xf numFmtId="164" fontId="50" fillId="8" borderId="17" xfId="11" applyFont="1" applyFill="1" applyBorder="1" applyAlignment="1">
      <alignment horizontal="center" vertical="top"/>
    </xf>
    <xf numFmtId="164" fontId="46" fillId="8" borderId="17" xfId="11" applyFont="1" applyFill="1" applyBorder="1" applyAlignment="1">
      <alignment horizontal="center" vertical="top"/>
    </xf>
    <xf numFmtId="164" fontId="33" fillId="8" borderId="36" xfId="11" applyFont="1" applyFill="1" applyBorder="1" applyAlignment="1">
      <alignment horizontal="center" vertical="top"/>
    </xf>
    <xf numFmtId="164" fontId="33" fillId="0" borderId="14" xfId="11" applyFont="1" applyBorder="1" applyAlignment="1">
      <alignment horizontal="center" vertical="top"/>
    </xf>
    <xf numFmtId="2" fontId="34" fillId="8" borderId="38" xfId="12" applyNumberFormat="1" applyFont="1" applyFill="1" applyBorder="1" applyAlignment="1" applyProtection="1">
      <alignment vertical="top" wrapText="1"/>
    </xf>
    <xf numFmtId="44" fontId="49" fillId="8" borderId="5" xfId="12" applyFont="1" applyFill="1" applyBorder="1" applyAlignment="1" applyProtection="1">
      <alignment vertical="top" wrapText="1"/>
    </xf>
    <xf numFmtId="44" fontId="34" fillId="8" borderId="37" xfId="12" applyFont="1" applyFill="1" applyBorder="1" applyAlignment="1" applyProtection="1">
      <alignment vertical="top" wrapText="1"/>
    </xf>
    <xf numFmtId="2" fontId="34" fillId="8" borderId="39" xfId="12" applyNumberFormat="1" applyFont="1" applyFill="1" applyBorder="1" applyAlignment="1" applyProtection="1">
      <alignment vertical="top" wrapText="1"/>
    </xf>
    <xf numFmtId="44" fontId="34" fillId="8" borderId="40" xfId="12" applyFont="1" applyFill="1" applyBorder="1" applyAlignment="1" applyProtection="1">
      <alignment vertical="top" wrapText="1"/>
    </xf>
    <xf numFmtId="2" fontId="47" fillId="8" borderId="35" xfId="12" applyNumberFormat="1" applyFont="1" applyFill="1" applyBorder="1" applyAlignment="1" applyProtection="1">
      <alignment vertical="top" wrapText="1"/>
    </xf>
    <xf numFmtId="44" fontId="47" fillId="8" borderId="10" xfId="12" applyFont="1" applyFill="1" applyBorder="1" applyAlignment="1" applyProtection="1">
      <alignment vertical="top" wrapText="1"/>
    </xf>
    <xf numFmtId="44" fontId="34" fillId="8" borderId="10" xfId="12" applyFont="1" applyFill="1" applyBorder="1" applyAlignment="1" applyProtection="1">
      <alignment vertical="top" wrapText="1"/>
    </xf>
    <xf numFmtId="2" fontId="34" fillId="8" borderId="35" xfId="12" applyNumberFormat="1" applyFont="1" applyFill="1" applyBorder="1" applyAlignment="1" applyProtection="1">
      <alignment vertical="top" wrapText="1"/>
    </xf>
    <xf numFmtId="44" fontId="48" fillId="8" borderId="10" xfId="12" applyFont="1" applyFill="1" applyBorder="1" applyAlignment="1" applyProtection="1">
      <alignment vertical="top" wrapText="1"/>
    </xf>
    <xf numFmtId="2" fontId="48" fillId="8" borderId="35" xfId="12" applyNumberFormat="1" applyFont="1" applyFill="1" applyBorder="1" applyAlignment="1" applyProtection="1">
      <alignment vertical="top" wrapText="1"/>
    </xf>
    <xf numFmtId="164" fontId="32" fillId="8" borderId="10" xfId="11" applyFont="1" applyFill="1" applyBorder="1" applyAlignment="1" applyProtection="1">
      <alignment horizontal="center" vertical="top" wrapText="1"/>
      <protection locked="0"/>
    </xf>
    <xf numFmtId="164" fontId="32" fillId="8" borderId="35" xfId="11" applyFont="1" applyFill="1" applyBorder="1" applyAlignment="1" applyProtection="1">
      <alignment horizontal="center" vertical="top" wrapText="1"/>
      <protection locked="0"/>
    </xf>
    <xf numFmtId="44" fontId="34" fillId="0" borderId="5" xfId="12" applyFont="1" applyBorder="1" applyAlignment="1" applyProtection="1">
      <alignment vertical="top" wrapText="1"/>
    </xf>
    <xf numFmtId="44" fontId="28" fillId="0" borderId="0" xfId="0" applyNumberFormat="1" applyFont="1" applyAlignment="1">
      <alignment vertical="top"/>
    </xf>
    <xf numFmtId="44" fontId="29" fillId="0" borderId="0" xfId="11" applyNumberFormat="1" applyFont="1" applyProtection="1">
      <protection locked="0"/>
    </xf>
    <xf numFmtId="44" fontId="37" fillId="0" borderId="31" xfId="0" applyNumberFormat="1" applyFont="1" applyBorder="1" applyAlignment="1">
      <alignment vertical="top"/>
    </xf>
    <xf numFmtId="44" fontId="37" fillId="0" borderId="0" xfId="0" applyNumberFormat="1" applyFont="1" applyAlignment="1">
      <alignment vertical="top"/>
    </xf>
    <xf numFmtId="44" fontId="45" fillId="0" borderId="31" xfId="11" applyNumberFormat="1" applyFont="1" applyBorder="1" applyAlignment="1" applyProtection="1">
      <alignment vertical="top"/>
      <protection locked="0"/>
    </xf>
    <xf numFmtId="44" fontId="32" fillId="0" borderId="8" xfId="12" applyFont="1" applyFill="1" applyBorder="1" applyAlignment="1" applyProtection="1">
      <alignment horizontal="center" vertical="top" wrapText="1"/>
      <protection locked="0"/>
    </xf>
    <xf numFmtId="44" fontId="37" fillId="0" borderId="0" xfId="0" applyNumberFormat="1" applyFont="1"/>
    <xf numFmtId="44" fontId="37" fillId="0" borderId="31" xfId="0" applyNumberFormat="1" applyFont="1" applyBorder="1"/>
    <xf numFmtId="44" fontId="43" fillId="0" borderId="0" xfId="0" applyNumberFormat="1" applyFont="1" applyAlignment="1">
      <alignment vertical="top"/>
    </xf>
    <xf numFmtId="44" fontId="32" fillId="0" borderId="16" xfId="12" applyFont="1" applyFill="1" applyBorder="1" applyAlignment="1" applyProtection="1">
      <alignment horizontal="center" vertical="top" wrapText="1"/>
      <protection locked="0"/>
    </xf>
    <xf numFmtId="44" fontId="37" fillId="0" borderId="32" xfId="0" applyNumberFormat="1" applyFont="1" applyBorder="1"/>
    <xf numFmtId="44" fontId="37" fillId="0" borderId="31" xfId="0" applyNumberFormat="1" applyFont="1" applyBorder="1" applyAlignment="1">
      <alignment horizontal="center" vertical="top"/>
    </xf>
    <xf numFmtId="44" fontId="28" fillId="0" borderId="32" xfId="0" applyNumberFormat="1" applyFont="1" applyBorder="1"/>
    <xf numFmtId="44" fontId="28" fillId="0" borderId="0" xfId="0" applyNumberFormat="1" applyFont="1"/>
    <xf numFmtId="44" fontId="37" fillId="0" borderId="0" xfId="0" applyNumberFormat="1" applyFont="1" applyAlignment="1">
      <alignment horizontal="right" vertical="top"/>
    </xf>
    <xf numFmtId="44" fontId="37" fillId="0" borderId="31" xfId="0" applyNumberFormat="1" applyFont="1" applyBorder="1" applyAlignment="1">
      <alignment horizontal="right" vertical="top"/>
    </xf>
    <xf numFmtId="44" fontId="28" fillId="0" borderId="0" xfId="12" applyFont="1" applyAlignment="1">
      <alignment vertical="top"/>
    </xf>
    <xf numFmtId="44" fontId="43" fillId="0" borderId="0" xfId="12" applyFont="1" applyFill="1" applyAlignment="1">
      <alignment vertical="top"/>
    </xf>
    <xf numFmtId="44" fontId="32" fillId="0" borderId="13" xfId="12" applyFont="1" applyBorder="1" applyAlignment="1" applyProtection="1">
      <alignment horizontal="center" vertical="top"/>
      <protection locked="0"/>
    </xf>
    <xf numFmtId="44" fontId="34" fillId="0" borderId="35" xfId="12" applyFont="1" applyFill="1" applyBorder="1" applyAlignment="1" applyProtection="1">
      <alignment vertical="top"/>
    </xf>
    <xf numFmtId="44" fontId="36" fillId="8" borderId="5" xfId="12" applyFont="1" applyFill="1" applyBorder="1" applyAlignment="1" applyProtection="1">
      <alignment vertical="top"/>
    </xf>
    <xf numFmtId="44" fontId="34" fillId="0" borderId="5" xfId="12" applyFont="1" applyFill="1" applyBorder="1" applyAlignment="1" applyProtection="1">
      <alignment vertical="top"/>
    </xf>
    <xf numFmtId="44" fontId="36" fillId="8" borderId="19" xfId="12" applyFont="1" applyFill="1" applyBorder="1" applyAlignment="1" applyProtection="1">
      <alignment vertical="top"/>
    </xf>
    <xf numFmtId="44" fontId="34" fillId="0" borderId="35" xfId="0" applyNumberFormat="1" applyFont="1" applyBorder="1" applyAlignment="1">
      <alignment vertical="top" wrapText="1"/>
    </xf>
    <xf numFmtId="0" fontId="39" fillId="0" borderId="31" xfId="0" applyFont="1" applyBorder="1" applyAlignment="1">
      <alignment horizontal="center" vertical="top"/>
    </xf>
    <xf numFmtId="0" fontId="37" fillId="0" borderId="0" xfId="0" applyFont="1" applyAlignment="1">
      <alignment horizontal="left"/>
    </xf>
    <xf numFmtId="44" fontId="34" fillId="0" borderId="45" xfId="12" applyFont="1" applyFill="1" applyBorder="1" applyAlignment="1" applyProtection="1">
      <alignment vertical="top"/>
    </xf>
    <xf numFmtId="9" fontId="37" fillId="0" borderId="10" xfId="0" applyNumberFormat="1" applyFont="1" applyBorder="1" applyAlignment="1">
      <alignment horizontal="center"/>
    </xf>
    <xf numFmtId="0" fontId="28" fillId="0" borderId="0" xfId="14" applyFont="1"/>
    <xf numFmtId="165" fontId="51" fillId="0" borderId="0" xfId="14" applyNumberFormat="1" applyFont="1" applyAlignment="1">
      <alignment horizontal="center" vertical="top"/>
    </xf>
    <xf numFmtId="165" fontId="28" fillId="0" borderId="0" xfId="14" applyNumberFormat="1" applyFont="1"/>
    <xf numFmtId="0" fontId="37" fillId="0" borderId="31" xfId="14" applyFont="1" applyBorder="1"/>
    <xf numFmtId="165" fontId="37" fillId="0" borderId="31" xfId="14" applyNumberFormat="1" applyFont="1" applyBorder="1"/>
    <xf numFmtId="0" fontId="37" fillId="0" borderId="0" xfId="14" applyFont="1"/>
    <xf numFmtId="165" fontId="37" fillId="0" borderId="0" xfId="14" applyNumberFormat="1" applyFont="1"/>
    <xf numFmtId="165" fontId="37" fillId="0" borderId="31" xfId="14" applyNumberFormat="1" applyFont="1" applyBorder="1" applyAlignment="1">
      <alignment horizontal="center"/>
    </xf>
    <xf numFmtId="0" fontId="30" fillId="0" borderId="0" xfId="14" applyFont="1"/>
    <xf numFmtId="0" fontId="52" fillId="11" borderId="9" xfId="14" applyFont="1" applyFill="1" applyBorder="1"/>
    <xf numFmtId="0" fontId="52" fillId="11" borderId="35" xfId="14" applyFont="1" applyFill="1" applyBorder="1" applyAlignment="1">
      <alignment horizontal="center" vertical="center"/>
    </xf>
    <xf numFmtId="0" fontId="52" fillId="11" borderId="31" xfId="14" applyFont="1" applyFill="1" applyBorder="1"/>
    <xf numFmtId="0" fontId="49" fillId="11" borderId="31" xfId="14" applyFont="1" applyFill="1" applyBorder="1" applyAlignment="1">
      <alignment horizontal="left" wrapText="1"/>
    </xf>
    <xf numFmtId="0" fontId="52" fillId="11" borderId="46" xfId="14" applyFont="1" applyFill="1" applyBorder="1"/>
    <xf numFmtId="165" fontId="49" fillId="11" borderId="9" xfId="14" applyNumberFormat="1" applyFont="1" applyFill="1" applyBorder="1" applyAlignment="1">
      <alignment horizontal="right"/>
    </xf>
    <xf numFmtId="165" fontId="52" fillId="11" borderId="46" xfId="14" applyNumberFormat="1" applyFont="1" applyFill="1" applyBorder="1" applyAlignment="1">
      <alignment horizontal="left"/>
    </xf>
    <xf numFmtId="0" fontId="52" fillId="0" borderId="5" xfId="14" applyFont="1" applyBorder="1" applyAlignment="1">
      <alignment horizontal="center"/>
    </xf>
    <xf numFmtId="0" fontId="52" fillId="0" borderId="10" xfId="14" applyFont="1" applyBorder="1" applyAlignment="1">
      <alignment horizontal="center"/>
    </xf>
    <xf numFmtId="165" fontId="52" fillId="0" borderId="5" xfId="14" applyNumberFormat="1" applyFont="1" applyBorder="1" applyAlignment="1">
      <alignment horizontal="center"/>
    </xf>
    <xf numFmtId="0" fontId="49" fillId="0" borderId="5" xfId="14" applyFont="1" applyBorder="1" applyAlignment="1">
      <alignment horizontal="center" vertical="center" wrapText="1"/>
    </xf>
    <xf numFmtId="0" fontId="49" fillId="0" borderId="10" xfId="14" applyFont="1" applyBorder="1" applyAlignment="1">
      <alignment horizontal="center" vertical="center" wrapText="1"/>
    </xf>
    <xf numFmtId="0" fontId="52" fillId="0" borderId="5" xfId="14" applyFont="1" applyBorder="1" applyAlignment="1">
      <alignment horizontal="center" vertical="center" wrapText="1"/>
    </xf>
    <xf numFmtId="165" fontId="49" fillId="0" borderId="5" xfId="14" applyNumberFormat="1" applyFont="1" applyBorder="1" applyAlignment="1">
      <alignment horizontal="center" vertical="center" wrapText="1"/>
    </xf>
    <xf numFmtId="0" fontId="52" fillId="0" borderId="5" xfId="14" applyFont="1" applyBorder="1" applyAlignment="1">
      <alignment horizontal="left" vertical="center"/>
    </xf>
    <xf numFmtId="0" fontId="52" fillId="0" borderId="35" xfId="14" applyFont="1" applyBorder="1"/>
    <xf numFmtId="0" fontId="52" fillId="0" borderId="5" xfId="14" applyFont="1" applyBorder="1"/>
    <xf numFmtId="165" fontId="52" fillId="0" borderId="35" xfId="14" applyNumberFormat="1" applyFont="1" applyBorder="1"/>
    <xf numFmtId="0" fontId="28" fillId="0" borderId="5" xfId="14" applyFont="1" applyBorder="1" applyAlignment="1">
      <alignment horizontal="left" vertical="center"/>
    </xf>
    <xf numFmtId="0" fontId="28" fillId="0" borderId="35" xfId="14" applyFont="1" applyBorder="1"/>
    <xf numFmtId="0" fontId="28" fillId="0" borderId="5" xfId="14" applyFont="1" applyBorder="1"/>
    <xf numFmtId="165" fontId="28" fillId="0" borderId="31" xfId="14" applyNumberFormat="1" applyFont="1" applyBorder="1" applyAlignment="1">
      <alignment horizontal="right"/>
    </xf>
    <xf numFmtId="165" fontId="28" fillId="0" borderId="0" xfId="14" applyNumberFormat="1" applyFont="1" applyAlignment="1">
      <alignment horizontal="left"/>
    </xf>
    <xf numFmtId="9" fontId="28" fillId="0" borderId="0" xfId="14" applyNumberFormat="1" applyFont="1" applyAlignment="1">
      <alignment horizontal="left"/>
    </xf>
    <xf numFmtId="0" fontId="43" fillId="0" borderId="0" xfId="14" applyFont="1"/>
    <xf numFmtId="0" fontId="52" fillId="0" borderId="0" xfId="14" applyFont="1"/>
    <xf numFmtId="165" fontId="52" fillId="0" borderId="0" xfId="14" applyNumberFormat="1" applyFont="1"/>
    <xf numFmtId="0" fontId="49" fillId="11" borderId="5" xfId="14" applyFont="1" applyFill="1" applyBorder="1" applyAlignment="1">
      <alignment horizontal="center" wrapText="1"/>
    </xf>
    <xf numFmtId="0" fontId="49" fillId="11" borderId="5" xfId="14" applyFont="1" applyFill="1" applyBorder="1" applyAlignment="1">
      <alignment horizontal="center" vertical="center"/>
    </xf>
    <xf numFmtId="0" fontId="49" fillId="11" borderId="10" xfId="14" applyFont="1" applyFill="1" applyBorder="1" applyAlignment="1">
      <alignment horizontal="center"/>
    </xf>
    <xf numFmtId="0" fontId="49" fillId="11" borderId="10" xfId="14" applyFont="1" applyFill="1" applyBorder="1" applyAlignment="1">
      <alignment horizontal="right" vertical="center"/>
    </xf>
    <xf numFmtId="165" fontId="49" fillId="11" borderId="35" xfId="14" applyNumberFormat="1" applyFont="1" applyFill="1" applyBorder="1" applyAlignment="1">
      <alignment horizontal="center"/>
    </xf>
    <xf numFmtId="0" fontId="52" fillId="0" borderId="5" xfId="14" applyFont="1" applyBorder="1" applyAlignment="1">
      <alignment horizontal="left"/>
    </xf>
    <xf numFmtId="0" fontId="52" fillId="0" borderId="41" xfId="14" applyFont="1" applyBorder="1"/>
    <xf numFmtId="0" fontId="52" fillId="0" borderId="10" xfId="14" applyFont="1" applyBorder="1"/>
    <xf numFmtId="0" fontId="52" fillId="0" borderId="9" xfId="14" applyFont="1" applyBorder="1"/>
    <xf numFmtId="165" fontId="52" fillId="0" borderId="0" xfId="14" applyNumberFormat="1" applyFont="1" applyAlignment="1">
      <alignment horizontal="left"/>
    </xf>
    <xf numFmtId="165" fontId="52" fillId="0" borderId="0" xfId="14" applyNumberFormat="1" applyFont="1" applyAlignment="1">
      <alignment horizontal="right"/>
    </xf>
    <xf numFmtId="0" fontId="37" fillId="0" borderId="32" xfId="14" applyFont="1" applyBorder="1"/>
    <xf numFmtId="165" fontId="37" fillId="0" borderId="32" xfId="14" applyNumberFormat="1" applyFont="1" applyBorder="1"/>
    <xf numFmtId="0" fontId="28" fillId="0" borderId="0" xfId="14" applyFont="1" applyAlignment="1">
      <alignment horizontal="left"/>
    </xf>
    <xf numFmtId="165" fontId="28" fillId="0" borderId="0" xfId="14" applyNumberFormat="1" applyFont="1" applyAlignment="1">
      <alignment horizontal="right"/>
    </xf>
    <xf numFmtId="0" fontId="53" fillId="0" borderId="5" xfId="0" applyFont="1" applyBorder="1" applyAlignment="1">
      <alignment vertical="top" wrapText="1"/>
    </xf>
    <xf numFmtId="44" fontId="52" fillId="0" borderId="5" xfId="14" applyNumberFormat="1" applyFont="1" applyBorder="1"/>
    <xf numFmtId="44" fontId="28" fillId="0" borderId="5" xfId="14" applyNumberFormat="1" applyFont="1" applyBorder="1"/>
    <xf numFmtId="44" fontId="52" fillId="0" borderId="35" xfId="14" applyNumberFormat="1" applyFont="1" applyBorder="1" applyAlignment="1">
      <alignment horizontal="center"/>
    </xf>
    <xf numFmtId="44" fontId="52" fillId="0" borderId="35" xfId="14" applyNumberFormat="1" applyFont="1" applyBorder="1"/>
    <xf numFmtId="44" fontId="28" fillId="0" borderId="0" xfId="14" applyNumberFormat="1" applyFont="1"/>
    <xf numFmtId="44" fontId="28" fillId="0" borderId="32" xfId="14" applyNumberFormat="1" applyFont="1" applyBorder="1" applyAlignment="1">
      <alignment horizontal="right"/>
    </xf>
    <xf numFmtId="44" fontId="28" fillId="0" borderId="10" xfId="14" applyNumberFormat="1" applyFont="1" applyBorder="1" applyAlignment="1">
      <alignment horizontal="right"/>
    </xf>
    <xf numFmtId="44" fontId="49" fillId="11" borderId="35" xfId="14" applyNumberFormat="1" applyFont="1" applyFill="1" applyBorder="1" applyAlignment="1">
      <alignment horizontal="center"/>
    </xf>
    <xf numFmtId="44" fontId="28" fillId="0" borderId="32" xfId="14" applyNumberFormat="1" applyFont="1" applyBorder="1"/>
    <xf numFmtId="44" fontId="49" fillId="0" borderId="35" xfId="14" applyNumberFormat="1" applyFont="1" applyBorder="1" applyAlignment="1">
      <alignment horizontal="center" vertical="center" wrapText="1"/>
    </xf>
    <xf numFmtId="14" fontId="37" fillId="0" borderId="0" xfId="14" applyNumberFormat="1" applyFont="1" applyAlignment="1">
      <alignment horizontal="left"/>
    </xf>
    <xf numFmtId="14" fontId="37" fillId="0" borderId="0" xfId="14" applyNumberFormat="1" applyFont="1" applyAlignment="1">
      <alignment horizontal="center"/>
    </xf>
    <xf numFmtId="44" fontId="36" fillId="8" borderId="5" xfId="0" applyNumberFormat="1" applyFont="1" applyFill="1" applyBorder="1" applyAlignment="1">
      <alignment vertical="top" wrapText="1"/>
    </xf>
    <xf numFmtId="44" fontId="32" fillId="8" borderId="8" xfId="12" applyFont="1" applyFill="1" applyBorder="1" applyAlignment="1" applyProtection="1">
      <alignment horizontal="center" vertical="top" wrapText="1"/>
    </xf>
    <xf numFmtId="44" fontId="36" fillId="8" borderId="17" xfId="0" applyNumberFormat="1" applyFont="1" applyFill="1" applyBorder="1" applyAlignment="1">
      <alignment vertical="top" wrapText="1"/>
    </xf>
    <xf numFmtId="0" fontId="34" fillId="0" borderId="5" xfId="12" applyNumberFormat="1" applyFont="1" applyBorder="1" applyAlignment="1" applyProtection="1">
      <alignment vertical="top" wrapText="1"/>
    </xf>
    <xf numFmtId="44" fontId="30" fillId="11" borderId="5" xfId="14" applyNumberFormat="1" applyFont="1" applyFill="1" applyBorder="1" applyAlignment="1">
      <alignment horizontal="right"/>
    </xf>
    <xf numFmtId="44" fontId="30" fillId="11" borderId="5" xfId="14" applyNumberFormat="1" applyFont="1" applyFill="1" applyBorder="1"/>
    <xf numFmtId="44" fontId="49" fillId="11" borderId="5" xfId="14" applyNumberFormat="1" applyFont="1" applyFill="1" applyBorder="1"/>
    <xf numFmtId="44" fontId="36" fillId="0" borderId="5" xfId="0" applyNumberFormat="1" applyFont="1" applyBorder="1" applyAlignment="1">
      <alignment vertical="top" wrapText="1"/>
    </xf>
    <xf numFmtId="44" fontId="32" fillId="8" borderId="17" xfId="12" applyFont="1" applyFill="1" applyBorder="1" applyAlignment="1" applyProtection="1">
      <alignment horizontal="center" vertical="top" wrapText="1"/>
      <protection locked="0"/>
    </xf>
    <xf numFmtId="44" fontId="36" fillId="8" borderId="35" xfId="0" applyNumberFormat="1" applyFont="1" applyFill="1" applyBorder="1" applyAlignment="1">
      <alignment vertical="top" wrapText="1"/>
    </xf>
    <xf numFmtId="44" fontId="34" fillId="0" borderId="46" xfId="0" applyNumberFormat="1" applyFont="1" applyBorder="1" applyAlignment="1">
      <alignment vertical="top" wrapText="1"/>
    </xf>
    <xf numFmtId="44" fontId="32" fillId="0" borderId="8" xfId="12" applyFont="1" applyFill="1" applyBorder="1" applyAlignment="1" applyProtection="1">
      <alignment horizontal="center" vertical="top" wrapText="1"/>
    </xf>
    <xf numFmtId="44" fontId="36" fillId="0" borderId="0" xfId="0" applyNumberFormat="1" applyFont="1" applyAlignment="1">
      <alignment vertical="top" wrapText="1"/>
    </xf>
    <xf numFmtId="44" fontId="36" fillId="8" borderId="47" xfId="0" applyNumberFormat="1" applyFont="1" applyFill="1" applyBorder="1" applyAlignment="1">
      <alignment vertical="top" wrapText="1"/>
    </xf>
    <xf numFmtId="44" fontId="36" fillId="8" borderId="48" xfId="0" applyNumberFormat="1" applyFont="1" applyFill="1" applyBorder="1" applyAlignment="1">
      <alignment vertical="top" wrapText="1"/>
    </xf>
    <xf numFmtId="44" fontId="32" fillId="8" borderId="42" xfId="12" applyFont="1" applyFill="1" applyBorder="1" applyAlignment="1" applyProtection="1">
      <alignment horizontal="center" vertical="top" wrapText="1"/>
    </xf>
    <xf numFmtId="44" fontId="35" fillId="0" borderId="35" xfId="0" applyNumberFormat="1" applyFont="1" applyBorder="1" applyAlignment="1">
      <alignment vertical="top"/>
    </xf>
    <xf numFmtId="44" fontId="35" fillId="0" borderId="17" xfId="0" applyNumberFormat="1" applyFont="1" applyBorder="1" applyAlignment="1">
      <alignment vertical="top" wrapText="1"/>
    </xf>
    <xf numFmtId="44" fontId="35" fillId="0" borderId="35" xfId="0" applyNumberFormat="1" applyFont="1" applyBorder="1" applyAlignment="1">
      <alignment vertical="top" wrapText="1"/>
    </xf>
    <xf numFmtId="44" fontId="35" fillId="0" borderId="5" xfId="0" applyNumberFormat="1" applyFont="1" applyBorder="1" applyAlignment="1">
      <alignment vertical="top" wrapText="1"/>
    </xf>
    <xf numFmtId="0" fontId="33" fillId="0" borderId="9" xfId="0" applyFont="1" applyBorder="1" applyAlignment="1">
      <alignment vertical="top" wrapText="1"/>
    </xf>
    <xf numFmtId="44" fontId="35" fillId="0" borderId="5" xfId="0" applyNumberFormat="1" applyFont="1" applyBorder="1" applyAlignment="1">
      <alignment vertical="top"/>
    </xf>
    <xf numFmtId="44" fontId="35" fillId="0" borderId="45" xfId="0" applyNumberFormat="1" applyFont="1" applyBorder="1" applyAlignment="1">
      <alignment vertical="top"/>
    </xf>
    <xf numFmtId="44" fontId="35" fillId="0" borderId="17" xfId="0" applyNumberFormat="1" applyFont="1" applyBorder="1" applyAlignment="1">
      <alignment vertical="top"/>
    </xf>
    <xf numFmtId="0" fontId="33" fillId="0" borderId="5" xfId="0" applyFont="1" applyBorder="1" applyAlignment="1">
      <alignment vertical="top" wrapText="1"/>
    </xf>
    <xf numFmtId="8" fontId="35" fillId="0" borderId="17" xfId="0" applyNumberFormat="1" applyFont="1" applyBorder="1" applyAlignment="1">
      <alignment vertical="top" wrapText="1"/>
    </xf>
    <xf numFmtId="44" fontId="37" fillId="0" borderId="10" xfId="0" applyNumberFormat="1" applyFont="1" applyBorder="1"/>
    <xf numFmtId="0" fontId="54" fillId="0" borderId="0" xfId="14" applyFont="1"/>
    <xf numFmtId="165" fontId="54" fillId="0" borderId="0" xfId="14" applyNumberFormat="1" applyFont="1"/>
    <xf numFmtId="165" fontId="55" fillId="0" borderId="0" xfId="14" applyNumberFormat="1" applyFont="1" applyAlignment="1">
      <alignment horizontal="center" vertical="top"/>
    </xf>
    <xf numFmtId="0" fontId="56" fillId="0" borderId="31" xfId="14" applyFont="1" applyBorder="1"/>
    <xf numFmtId="165" fontId="56" fillId="0" borderId="31" xfId="14" applyNumberFormat="1" applyFont="1" applyBorder="1"/>
    <xf numFmtId="14" fontId="56" fillId="0" borderId="0" xfId="14" applyNumberFormat="1" applyFont="1" applyAlignment="1">
      <alignment horizontal="left"/>
    </xf>
    <xf numFmtId="14" fontId="56" fillId="0" borderId="0" xfId="14" applyNumberFormat="1" applyFont="1" applyAlignment="1">
      <alignment horizontal="center"/>
    </xf>
    <xf numFmtId="165" fontId="56" fillId="0" borderId="31" xfId="14" applyNumberFormat="1" applyFont="1" applyBorder="1" applyAlignment="1">
      <alignment horizontal="center"/>
    </xf>
    <xf numFmtId="0" fontId="56" fillId="0" borderId="0" xfId="14" applyFont="1"/>
    <xf numFmtId="165" fontId="56" fillId="0" borderId="0" xfId="14" applyNumberFormat="1" applyFont="1"/>
    <xf numFmtId="0" fontId="57" fillId="0" borderId="0" xfId="14" applyFont="1"/>
    <xf numFmtId="0" fontId="59" fillId="0" borderId="5" xfId="14" applyFont="1" applyBorder="1" applyAlignment="1">
      <alignment horizontal="center" vertical="center" wrapText="1"/>
    </xf>
    <xf numFmtId="0" fontId="59" fillId="0" borderId="10" xfId="14" applyFont="1" applyBorder="1" applyAlignment="1">
      <alignment horizontal="center" vertical="center" wrapText="1"/>
    </xf>
    <xf numFmtId="0" fontId="58" fillId="0" borderId="5" xfId="14" applyFont="1" applyBorder="1" applyAlignment="1">
      <alignment horizontal="left" vertical="center"/>
    </xf>
    <xf numFmtId="44" fontId="58" fillId="0" borderId="5" xfId="14" applyNumberFormat="1" applyFont="1" applyBorder="1"/>
    <xf numFmtId="44" fontId="58" fillId="0" borderId="35" xfId="14" applyNumberFormat="1" applyFont="1" applyBorder="1"/>
    <xf numFmtId="0" fontId="54" fillId="0" borderId="5" xfId="14" applyFont="1" applyBorder="1" applyAlignment="1">
      <alignment horizontal="left" vertical="center"/>
    </xf>
    <xf numFmtId="165" fontId="54" fillId="0" borderId="31" xfId="14" applyNumberFormat="1" applyFont="1" applyBorder="1" applyAlignment="1">
      <alignment horizontal="right"/>
    </xf>
    <xf numFmtId="44" fontId="57" fillId="11" borderId="5" xfId="14" applyNumberFormat="1" applyFont="1" applyFill="1" applyBorder="1"/>
    <xf numFmtId="44" fontId="54" fillId="0" borderId="0" xfId="14" applyNumberFormat="1" applyFont="1"/>
    <xf numFmtId="0" fontId="56" fillId="0" borderId="32" xfId="14" applyFont="1" applyBorder="1"/>
    <xf numFmtId="165" fontId="56" fillId="0" borderId="32" xfId="14" applyNumberFormat="1" applyFont="1" applyBorder="1"/>
    <xf numFmtId="44" fontId="54" fillId="0" borderId="32" xfId="14" applyNumberFormat="1" applyFont="1" applyBorder="1"/>
    <xf numFmtId="0" fontId="54" fillId="0" borderId="0" xfId="14" applyFont="1" applyAlignment="1">
      <alignment horizontal="left"/>
    </xf>
    <xf numFmtId="165" fontId="54" fillId="0" borderId="0" xfId="14" applyNumberFormat="1" applyFont="1" applyAlignment="1">
      <alignment horizontal="right"/>
    </xf>
    <xf numFmtId="0" fontId="58" fillId="0" borderId="35" xfId="14" applyFont="1" applyBorder="1" applyAlignment="1">
      <alignment horizontal="left" vertical="center"/>
    </xf>
    <xf numFmtId="0" fontId="54" fillId="0" borderId="35" xfId="14" applyFont="1" applyBorder="1" applyAlignment="1">
      <alignment horizontal="left" vertical="center"/>
    </xf>
    <xf numFmtId="165" fontId="54" fillId="0" borderId="0" xfId="14" applyNumberFormat="1" applyFont="1" applyAlignment="1">
      <alignment horizontal="left"/>
    </xf>
    <xf numFmtId="9" fontId="54" fillId="0" borderId="0" xfId="14" applyNumberFormat="1" applyFont="1" applyAlignment="1">
      <alignment horizontal="left"/>
    </xf>
    <xf numFmtId="44" fontId="49" fillId="0" borderId="5" xfId="14" applyNumberFormat="1" applyFont="1" applyBorder="1" applyAlignment="1">
      <alignment horizontal="center" vertical="center" wrapText="1"/>
    </xf>
    <xf numFmtId="44" fontId="54" fillId="0" borderId="35" xfId="14" applyNumberFormat="1" applyFont="1" applyBorder="1"/>
    <xf numFmtId="0" fontId="49" fillId="0" borderId="45" xfId="14" applyFont="1" applyBorder="1" applyAlignment="1">
      <alignment horizontal="center" vertical="center" wrapText="1"/>
    </xf>
    <xf numFmtId="0" fontId="58" fillId="0" borderId="45" xfId="14" applyFont="1" applyBorder="1"/>
    <xf numFmtId="0" fontId="54" fillId="0" borderId="45" xfId="14" applyFont="1" applyBorder="1"/>
    <xf numFmtId="165" fontId="39" fillId="0" borderId="31" xfId="0" applyNumberFormat="1" applyFont="1" applyBorder="1" applyAlignment="1">
      <alignment horizontal="center" vertical="top"/>
    </xf>
    <xf numFmtId="0" fontId="37" fillId="0" borderId="0" xfId="0" applyFont="1" applyAlignment="1">
      <alignment wrapText="1"/>
    </xf>
    <xf numFmtId="0" fontId="37" fillId="0" borderId="0" xfId="14" applyFont="1" applyAlignment="1">
      <alignment horizontal="right"/>
    </xf>
    <xf numFmtId="0" fontId="53" fillId="0" borderId="35" xfId="0" applyFont="1" applyBorder="1" applyAlignment="1">
      <alignment vertical="top" wrapText="1"/>
    </xf>
    <xf numFmtId="0" fontId="51" fillId="0" borderId="0" xfId="14" applyFont="1"/>
    <xf numFmtId="0" fontId="51" fillId="0" borderId="0" xfId="14" applyFont="1" applyAlignment="1">
      <alignment vertical="center"/>
    </xf>
    <xf numFmtId="0" fontId="34" fillId="0" borderId="0" xfId="14" applyFont="1"/>
    <xf numFmtId="0" fontId="54" fillId="0" borderId="31" xfId="14" applyFont="1" applyBorder="1"/>
    <xf numFmtId="0" fontId="52" fillId="0" borderId="0" xfId="14" applyFont="1" applyAlignment="1">
      <alignment horizontal="left" vertical="center"/>
    </xf>
    <xf numFmtId="44" fontId="52" fillId="0" borderId="0" xfId="14" applyNumberFormat="1" applyFont="1"/>
    <xf numFmtId="0" fontId="28" fillId="0" borderId="0" xfId="14" applyFont="1" applyAlignment="1">
      <alignment vertical="top" wrapText="1"/>
    </xf>
    <xf numFmtId="0" fontId="28" fillId="0" borderId="0" xfId="14" applyFont="1" applyAlignment="1">
      <alignment vertical="top"/>
    </xf>
    <xf numFmtId="0" fontId="49" fillId="0" borderId="0" xfId="14" applyFont="1" applyAlignment="1">
      <alignment vertical="top" wrapText="1"/>
    </xf>
    <xf numFmtId="0" fontId="52" fillId="0" borderId="0" xfId="14" applyFont="1" applyAlignment="1">
      <alignment vertical="top"/>
    </xf>
    <xf numFmtId="0" fontId="34" fillId="0" borderId="0" xfId="14" applyFont="1" applyAlignment="1">
      <alignment horizontal="left"/>
    </xf>
    <xf numFmtId="0" fontId="34" fillId="0" borderId="32" xfId="14" applyFont="1" applyBorder="1"/>
    <xf numFmtId="165" fontId="34" fillId="0" borderId="32" xfId="14" applyNumberFormat="1" applyFont="1" applyBorder="1"/>
    <xf numFmtId="44" fontId="34" fillId="0" borderId="32" xfId="14" applyNumberFormat="1" applyFont="1" applyBorder="1"/>
    <xf numFmtId="44" fontId="34" fillId="0" borderId="0" xfId="14" applyNumberFormat="1" applyFont="1"/>
    <xf numFmtId="0" fontId="34" fillId="0" borderId="31" xfId="14" applyFont="1" applyBorder="1"/>
    <xf numFmtId="165" fontId="34" fillId="0" borderId="31" xfId="14" applyNumberFormat="1" applyFont="1" applyBorder="1"/>
    <xf numFmtId="0" fontId="34" fillId="0" borderId="0" xfId="14" applyFont="1" applyAlignment="1">
      <alignment horizontal="left" wrapText="1"/>
    </xf>
    <xf numFmtId="0" fontId="34" fillId="0" borderId="0" xfId="14" applyFont="1" applyAlignment="1">
      <alignment vertical="top"/>
    </xf>
    <xf numFmtId="44" fontId="34" fillId="0" borderId="0" xfId="14" applyNumberFormat="1" applyFont="1" applyAlignment="1">
      <alignment vertical="top"/>
    </xf>
    <xf numFmtId="0" fontId="34" fillId="0" borderId="31" xfId="14" applyFont="1" applyBorder="1" applyAlignment="1">
      <alignment vertical="top"/>
    </xf>
    <xf numFmtId="165" fontId="34" fillId="0" borderId="31" xfId="14" applyNumberFormat="1" applyFont="1" applyBorder="1" applyAlignment="1">
      <alignment vertical="top"/>
    </xf>
    <xf numFmtId="165" fontId="56" fillId="0" borderId="31" xfId="14" applyNumberFormat="1" applyFont="1" applyBorder="1" applyAlignment="1">
      <alignment horizontal="left"/>
    </xf>
    <xf numFmtId="0" fontId="48" fillId="8" borderId="35" xfId="0" applyFont="1" applyFill="1" applyBorder="1" applyAlignment="1">
      <alignment horizontal="center" vertical="center" wrapText="1"/>
    </xf>
    <xf numFmtId="0" fontId="48" fillId="8" borderId="10" xfId="0" applyFont="1" applyFill="1" applyBorder="1" applyAlignment="1">
      <alignment horizontal="center" vertical="center" wrapText="1"/>
    </xf>
    <xf numFmtId="0" fontId="48" fillId="8" borderId="10" xfId="0" applyFont="1" applyFill="1" applyBorder="1" applyAlignment="1">
      <alignment horizontal="right" vertical="center" wrapText="1"/>
    </xf>
    <xf numFmtId="164" fontId="46" fillId="8" borderId="10" xfId="11" applyFont="1" applyFill="1" applyBorder="1" applyAlignment="1" applyProtection="1">
      <alignment horizontal="right" vertical="center" wrapText="1"/>
      <protection locked="0"/>
    </xf>
    <xf numFmtId="0" fontId="48" fillId="8" borderId="35" xfId="0" applyFont="1" applyFill="1" applyBorder="1" applyAlignment="1">
      <alignment horizontal="center" vertical="center"/>
    </xf>
    <xf numFmtId="164" fontId="29" fillId="0" borderId="0" xfId="11" applyFont="1" applyAlignment="1" applyProtection="1">
      <alignment horizontal="left"/>
      <protection locked="0"/>
    </xf>
    <xf numFmtId="0" fontId="37" fillId="0" borderId="0" xfId="0" applyFont="1" applyAlignment="1">
      <alignment horizontal="center"/>
    </xf>
    <xf numFmtId="0" fontId="37" fillId="0" borderId="31" xfId="0" applyFont="1" applyBorder="1" applyAlignment="1">
      <alignment horizontal="center" vertical="top" wrapText="1"/>
    </xf>
    <xf numFmtId="0" fontId="28" fillId="0" borderId="31" xfId="0" applyFont="1" applyBorder="1"/>
    <xf numFmtId="0" fontId="39" fillId="0" borderId="0" xfId="0" applyFont="1" applyAlignment="1">
      <alignment horizontal="left"/>
    </xf>
    <xf numFmtId="14" fontId="39" fillId="0" borderId="0" xfId="0" applyNumberFormat="1" applyFont="1" applyAlignment="1">
      <alignment horizontal="left"/>
    </xf>
    <xf numFmtId="165" fontId="39" fillId="0" borderId="31" xfId="0" applyNumberFormat="1" applyFont="1" applyBorder="1" applyAlignment="1">
      <alignment vertical="top" wrapText="1"/>
    </xf>
    <xf numFmtId="0" fontId="37" fillId="0" borderId="0" xfId="14" applyFont="1" applyAlignment="1">
      <alignment horizontal="right" wrapText="1"/>
    </xf>
    <xf numFmtId="0" fontId="49" fillId="0" borderId="5" xfId="15" applyFont="1" applyBorder="1" applyAlignment="1">
      <alignment horizontal="center" vertical="center" wrapText="1"/>
    </xf>
    <xf numFmtId="44" fontId="49" fillId="0" borderId="5" xfId="15" applyNumberFormat="1" applyFont="1" applyBorder="1" applyAlignment="1">
      <alignment horizontal="center" vertical="center" wrapText="1"/>
    </xf>
    <xf numFmtId="0" fontId="52" fillId="0" borderId="5" xfId="15" applyFont="1" applyBorder="1" applyAlignment="1">
      <alignment horizontal="left" vertical="center"/>
    </xf>
    <xf numFmtId="0" fontId="52" fillId="0" borderId="5" xfId="15" applyFont="1" applyBorder="1"/>
    <xf numFmtId="44" fontId="52" fillId="0" borderId="35" xfId="15" applyNumberFormat="1" applyFont="1" applyBorder="1"/>
    <xf numFmtId="10" fontId="52" fillId="0" borderId="5" xfId="15" applyNumberFormat="1" applyFont="1" applyBorder="1" applyAlignment="1">
      <alignment wrapText="1"/>
    </xf>
    <xf numFmtId="10" fontId="52" fillId="0" borderId="35" xfId="15" applyNumberFormat="1" applyFont="1" applyBorder="1" applyAlignment="1">
      <alignment wrapText="1"/>
    </xf>
    <xf numFmtId="0" fontId="28" fillId="0" borderId="5" xfId="15" applyFont="1" applyBorder="1"/>
    <xf numFmtId="0" fontId="52" fillId="0" borderId="35" xfId="15" applyFont="1" applyBorder="1"/>
    <xf numFmtId="44" fontId="37" fillId="11" borderId="5" xfId="0" applyNumberFormat="1" applyFont="1" applyFill="1" applyBorder="1"/>
    <xf numFmtId="44" fontId="32" fillId="0" borderId="52" xfId="12" applyFont="1" applyFill="1" applyBorder="1" applyAlignment="1" applyProtection="1">
      <alignment horizontal="center" vertical="top" wrapText="1"/>
      <protection locked="0"/>
    </xf>
    <xf numFmtId="44" fontId="32" fillId="8" borderId="52" xfId="12" applyFont="1" applyFill="1" applyBorder="1" applyAlignment="1" applyProtection="1">
      <alignment horizontal="center" vertical="top" wrapText="1"/>
    </xf>
    <xf numFmtId="44" fontId="32" fillId="0" borderId="53" xfId="12" applyFont="1" applyBorder="1" applyAlignment="1" applyProtection="1">
      <alignment vertical="top"/>
    </xf>
    <xf numFmtId="44" fontId="32" fillId="0" borderId="53" xfId="12" applyFont="1" applyBorder="1" applyAlignment="1" applyProtection="1">
      <alignment vertical="top"/>
      <protection locked="0"/>
    </xf>
    <xf numFmtId="44" fontId="32" fillId="8" borderId="53" xfId="12" applyFont="1" applyFill="1" applyBorder="1" applyAlignment="1" applyProtection="1">
      <alignment vertical="top"/>
    </xf>
    <xf numFmtId="44" fontId="32" fillId="0" borderId="53" xfId="12" applyFont="1" applyFill="1" applyBorder="1" applyAlignment="1" applyProtection="1">
      <alignment vertical="top"/>
    </xf>
    <xf numFmtId="44" fontId="32" fillId="0" borderId="53" xfId="12" applyFont="1" applyFill="1" applyBorder="1" applyAlignment="1" applyProtection="1">
      <alignment vertical="top"/>
      <protection locked="0"/>
    </xf>
    <xf numFmtId="8" fontId="36" fillId="8" borderId="54" xfId="0" applyNumberFormat="1" applyFont="1" applyFill="1" applyBorder="1" applyAlignment="1">
      <alignment vertical="top" wrapText="1"/>
    </xf>
    <xf numFmtId="44" fontId="32" fillId="0" borderId="57" xfId="12" applyFont="1" applyFill="1" applyBorder="1" applyAlignment="1" applyProtection="1">
      <alignment horizontal="center" vertical="top" wrapText="1"/>
      <protection locked="0"/>
    </xf>
    <xf numFmtId="10" fontId="32" fillId="8" borderId="57" xfId="12" applyNumberFormat="1" applyFont="1" applyFill="1" applyBorder="1" applyAlignment="1" applyProtection="1">
      <alignment horizontal="right" vertical="top" wrapText="1"/>
    </xf>
    <xf numFmtId="10" fontId="35" fillId="0" borderId="57" xfId="12" applyNumberFormat="1" applyFont="1" applyFill="1" applyBorder="1" applyAlignment="1" applyProtection="1">
      <alignment horizontal="right" vertical="top" wrapText="1"/>
    </xf>
    <xf numFmtId="10" fontId="32" fillId="8" borderId="45" xfId="12" applyNumberFormat="1" applyFont="1" applyFill="1" applyBorder="1" applyAlignment="1" applyProtection="1">
      <alignment horizontal="right" vertical="top"/>
      <protection locked="0"/>
    </xf>
    <xf numFmtId="10" fontId="35" fillId="0" borderId="45" xfId="12" applyNumberFormat="1" applyFont="1" applyFill="1" applyBorder="1" applyAlignment="1" applyProtection="1">
      <alignment horizontal="right" vertical="top"/>
      <protection locked="0"/>
    </xf>
    <xf numFmtId="10" fontId="35" fillId="0" borderId="45" xfId="12" applyNumberFormat="1" applyFont="1" applyBorder="1" applyAlignment="1" applyProtection="1">
      <alignment horizontal="right" vertical="top"/>
      <protection locked="0"/>
    </xf>
    <xf numFmtId="10" fontId="32" fillId="8" borderId="45" xfId="12" applyNumberFormat="1" applyFont="1" applyFill="1" applyBorder="1" applyAlignment="1" applyProtection="1">
      <alignment horizontal="right" vertical="top"/>
    </xf>
    <xf numFmtId="10" fontId="32" fillId="0" borderId="45" xfId="12" applyNumberFormat="1" applyFont="1" applyFill="1" applyBorder="1" applyAlignment="1" applyProtection="1">
      <alignment horizontal="right" vertical="top"/>
      <protection locked="0"/>
    </xf>
    <xf numFmtId="10" fontId="36" fillId="8" borderId="49" xfId="0" applyNumberFormat="1" applyFont="1" applyFill="1" applyBorder="1" applyAlignment="1">
      <alignment vertical="top" wrapText="1"/>
    </xf>
    <xf numFmtId="44" fontId="32" fillId="12" borderId="59" xfId="12" applyFont="1" applyFill="1" applyBorder="1" applyAlignment="1" applyProtection="1">
      <alignment horizontal="center" vertical="top"/>
      <protection locked="0"/>
    </xf>
    <xf numFmtId="9" fontId="37" fillId="0" borderId="32" xfId="0" applyNumberFormat="1" applyFont="1" applyBorder="1" applyAlignment="1">
      <alignment horizontal="center"/>
    </xf>
    <xf numFmtId="9" fontId="28" fillId="0" borderId="10" xfId="14" applyNumberFormat="1" applyFont="1" applyBorder="1" applyAlignment="1">
      <alignment horizontal="right"/>
    </xf>
    <xf numFmtId="0" fontId="39" fillId="0" borderId="0" xfId="0" applyFont="1" applyAlignment="1">
      <alignment horizontal="center" vertical="top"/>
    </xf>
    <xf numFmtId="0" fontId="53" fillId="0" borderId="5" xfId="0" applyFont="1" applyBorder="1" applyAlignment="1">
      <alignment horizontal="left" vertical="top" wrapText="1"/>
    </xf>
    <xf numFmtId="0" fontId="52" fillId="0" borderId="5" xfId="14" applyFont="1" applyBorder="1" applyAlignment="1">
      <alignment horizontal="left" vertical="top"/>
    </xf>
    <xf numFmtId="0" fontId="60" fillId="0" borderId="35" xfId="0" applyFont="1" applyBorder="1" applyAlignment="1">
      <alignment horizontal="left" vertical="top" wrapText="1"/>
    </xf>
    <xf numFmtId="0" fontId="58" fillId="0" borderId="5" xfId="14" applyFont="1" applyBorder="1" applyAlignment="1">
      <alignment horizontal="left" vertical="top"/>
    </xf>
    <xf numFmtId="0" fontId="58" fillId="0" borderId="35" xfId="14" applyFont="1" applyBorder="1" applyAlignment="1">
      <alignment horizontal="left" vertical="top"/>
    </xf>
    <xf numFmtId="0" fontId="54" fillId="0" borderId="35" xfId="14" applyFont="1" applyBorder="1" applyAlignment="1">
      <alignment horizontal="left" vertical="top"/>
    </xf>
    <xf numFmtId="0" fontId="54" fillId="0" borderId="5" xfId="14" applyFont="1" applyBorder="1" applyAlignment="1">
      <alignment horizontal="left" vertical="top"/>
    </xf>
    <xf numFmtId="44" fontId="32" fillId="13" borderId="12" xfId="12" applyFont="1" applyFill="1" applyBorder="1" applyAlignment="1" applyProtection="1">
      <alignment horizontal="center" vertical="top"/>
      <protection locked="0"/>
    </xf>
    <xf numFmtId="44" fontId="32" fillId="13" borderId="13" xfId="12" applyFont="1" applyFill="1" applyBorder="1" applyAlignment="1" applyProtection="1">
      <alignment horizontal="center" vertical="top"/>
      <protection locked="0"/>
    </xf>
    <xf numFmtId="44" fontId="32" fillId="13" borderId="58" xfId="12" applyFont="1" applyFill="1" applyBorder="1" applyAlignment="1" applyProtection="1">
      <alignment horizontal="center" vertical="top"/>
      <protection locked="0"/>
    </xf>
    <xf numFmtId="44" fontId="32" fillId="13" borderId="6" xfId="12" applyFont="1" applyFill="1" applyBorder="1" applyAlignment="1" applyProtection="1">
      <alignment horizontal="center" vertical="top" wrapText="1"/>
      <protection locked="0"/>
    </xf>
    <xf numFmtId="44" fontId="32" fillId="13" borderId="7" xfId="12" applyFont="1" applyFill="1" applyBorder="1" applyAlignment="1" applyProtection="1">
      <alignment horizontal="center" vertical="top" wrapText="1"/>
      <protection locked="0"/>
    </xf>
    <xf numFmtId="44" fontId="32" fillId="13" borderId="8" xfId="12" applyFont="1" applyFill="1" applyBorder="1" applyAlignment="1" applyProtection="1">
      <alignment horizontal="center" vertical="top" wrapText="1"/>
      <protection locked="0"/>
    </xf>
    <xf numFmtId="44" fontId="36" fillId="8" borderId="5" xfId="12" applyFont="1" applyFill="1" applyBorder="1" applyAlignment="1" applyProtection="1">
      <alignment vertical="top" wrapText="1"/>
    </xf>
    <xf numFmtId="0" fontId="36" fillId="8" borderId="5" xfId="12" applyNumberFormat="1" applyFont="1" applyFill="1" applyBorder="1" applyAlignment="1" applyProtection="1">
      <alignment vertical="top" wrapText="1"/>
    </xf>
    <xf numFmtId="0" fontId="35" fillId="0" borderId="5" xfId="0" applyFont="1" applyBorder="1" applyAlignment="1">
      <alignment vertical="top" wrapText="1"/>
    </xf>
    <xf numFmtId="44" fontId="36" fillId="8" borderId="5" xfId="12" applyFont="1" applyFill="1" applyBorder="1" applyAlignment="1" applyProtection="1">
      <alignment horizontal="left" vertical="center" wrapText="1"/>
    </xf>
    <xf numFmtId="0" fontId="36" fillId="8" borderId="5" xfId="12" applyNumberFormat="1" applyFont="1" applyFill="1" applyBorder="1" applyAlignment="1" applyProtection="1">
      <alignment horizontal="left" vertical="center" wrapText="1"/>
    </xf>
    <xf numFmtId="0" fontId="35" fillId="0" borderId="5" xfId="0" applyFont="1" applyBorder="1" applyAlignment="1">
      <alignment vertical="top"/>
    </xf>
    <xf numFmtId="0" fontId="19" fillId="0" borderId="22" xfId="0" applyFont="1" applyBorder="1" applyAlignment="1">
      <alignment horizontal="center" vertical="top"/>
    </xf>
    <xf numFmtId="0" fontId="19" fillId="0" borderId="23" xfId="0" applyFont="1" applyBorder="1" applyAlignment="1">
      <alignment horizontal="center" vertical="top"/>
    </xf>
    <xf numFmtId="0" fontId="19" fillId="0" borderId="24" xfId="0" applyFont="1" applyBorder="1" applyAlignment="1">
      <alignment horizontal="center" vertical="top"/>
    </xf>
    <xf numFmtId="0" fontId="19" fillId="8" borderId="9" xfId="0" applyFont="1" applyFill="1" applyBorder="1" applyAlignment="1">
      <alignment horizontal="center" vertical="top" wrapText="1"/>
    </xf>
    <xf numFmtId="0" fontId="19" fillId="8" borderId="10" xfId="0" applyFont="1" applyFill="1" applyBorder="1" applyAlignment="1">
      <alignment horizontal="center" vertical="top" wrapText="1"/>
    </xf>
    <xf numFmtId="0" fontId="18" fillId="0" borderId="9" xfId="0" applyFont="1" applyBorder="1" applyAlignment="1">
      <alignment horizontal="left" vertical="top" wrapText="1"/>
    </xf>
    <xf numFmtId="0" fontId="18" fillId="0" borderId="10" xfId="0" applyFont="1" applyBorder="1" applyAlignment="1">
      <alignment horizontal="left" vertical="top" wrapText="1"/>
    </xf>
    <xf numFmtId="0" fontId="18" fillId="0" borderId="10" xfId="0" applyFont="1" applyBorder="1" applyAlignment="1">
      <alignment horizontal="left" vertical="top"/>
    </xf>
    <xf numFmtId="164" fontId="17" fillId="0" borderId="14" xfId="11" applyFont="1" applyBorder="1" applyAlignment="1" applyProtection="1">
      <alignment horizontal="center" vertical="top" wrapText="1"/>
      <protection locked="0"/>
    </xf>
    <xf numFmtId="164" fontId="17" fillId="0" borderId="15" xfId="11" applyFont="1" applyBorder="1" applyAlignment="1" applyProtection="1">
      <alignment horizontal="center" vertical="top" wrapText="1"/>
      <protection locked="0"/>
    </xf>
    <xf numFmtId="164" fontId="17" fillId="0" borderId="16" xfId="11" applyFont="1" applyBorder="1" applyAlignment="1" applyProtection="1">
      <alignment horizontal="center" vertical="top" wrapText="1"/>
      <protection locked="0"/>
    </xf>
    <xf numFmtId="164" fontId="17" fillId="0" borderId="6" xfId="11" applyFont="1" applyBorder="1" applyAlignment="1" applyProtection="1">
      <alignment horizontal="center" vertical="top" wrapText="1"/>
      <protection locked="0"/>
    </xf>
    <xf numFmtId="164" fontId="17" fillId="0" borderId="7" xfId="11" applyFont="1" applyBorder="1" applyAlignment="1" applyProtection="1">
      <alignment horizontal="center" vertical="top" wrapText="1"/>
      <protection locked="0"/>
    </xf>
    <xf numFmtId="164" fontId="17" fillId="0" borderId="8" xfId="11" applyFont="1" applyBorder="1" applyAlignment="1" applyProtection="1">
      <alignment horizontal="center" vertical="top" wrapText="1"/>
      <protection locked="0"/>
    </xf>
    <xf numFmtId="164" fontId="17" fillId="0" borderId="5" xfId="11" applyFont="1" applyBorder="1" applyAlignment="1" applyProtection="1">
      <alignment horizontal="center" vertical="top" wrapText="1"/>
      <protection locked="0"/>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0" xfId="0" applyFont="1" applyBorder="1" applyAlignment="1">
      <alignment horizontal="left" vertical="top"/>
    </xf>
    <xf numFmtId="164" fontId="24" fillId="0" borderId="0" xfId="11" applyFont="1" applyAlignment="1">
      <alignment horizontal="left" vertical="top"/>
    </xf>
    <xf numFmtId="0" fontId="19" fillId="8" borderId="20" xfId="0" applyFont="1" applyFill="1" applyBorder="1" applyAlignment="1">
      <alignment horizontal="center" vertical="top" wrapText="1"/>
    </xf>
    <xf numFmtId="0" fontId="19" fillId="8" borderId="21" xfId="0" applyFont="1" applyFill="1" applyBorder="1" applyAlignment="1">
      <alignment horizontal="center" vertical="top" wrapText="1"/>
    </xf>
    <xf numFmtId="44" fontId="17" fillId="10" borderId="26" xfId="12" applyFont="1" applyFill="1" applyBorder="1" applyAlignment="1" applyProtection="1">
      <alignment horizontal="center" vertical="top" wrapText="1"/>
      <protection locked="0"/>
    </xf>
    <xf numFmtId="44" fontId="17" fillId="10" borderId="27" xfId="12" applyFont="1" applyFill="1" applyBorder="1" applyAlignment="1" applyProtection="1">
      <alignment horizontal="center" vertical="top" wrapText="1"/>
      <protection locked="0"/>
    </xf>
    <xf numFmtId="44" fontId="17" fillId="10" borderId="28" xfId="12" applyFont="1" applyFill="1" applyBorder="1" applyAlignment="1" applyProtection="1">
      <alignment horizontal="center" vertical="top" wrapText="1"/>
      <protection locked="0"/>
    </xf>
    <xf numFmtId="44" fontId="17" fillId="0" borderId="6" xfId="12" applyFont="1" applyBorder="1" applyAlignment="1" applyProtection="1">
      <alignment horizontal="center" vertical="top" wrapText="1"/>
      <protection locked="0"/>
    </xf>
    <xf numFmtId="44" fontId="17" fillId="0" borderId="7" xfId="12" applyFont="1" applyBorder="1" applyAlignment="1" applyProtection="1">
      <alignment horizontal="center" vertical="top" wrapText="1"/>
      <protection locked="0"/>
    </xf>
    <xf numFmtId="44" fontId="17" fillId="0" borderId="8" xfId="12" applyFont="1" applyBorder="1" applyAlignment="1" applyProtection="1">
      <alignment horizontal="center" vertical="top" wrapText="1"/>
      <protection locked="0"/>
    </xf>
    <xf numFmtId="44" fontId="17" fillId="9" borderId="6" xfId="12" applyFont="1" applyFill="1" applyBorder="1" applyAlignment="1" applyProtection="1">
      <alignment horizontal="center" vertical="top" wrapText="1"/>
      <protection locked="0"/>
    </xf>
    <xf numFmtId="44" fontId="17" fillId="9" borderId="7" xfId="12" applyFont="1" applyFill="1" applyBorder="1" applyAlignment="1" applyProtection="1">
      <alignment horizontal="center" vertical="top" wrapText="1"/>
      <protection locked="0"/>
    </xf>
    <xf numFmtId="44" fontId="17" fillId="9" borderId="8" xfId="12" applyFont="1" applyFill="1" applyBorder="1" applyAlignment="1" applyProtection="1">
      <alignment horizontal="center" vertical="top" wrapText="1"/>
      <protection locked="0"/>
    </xf>
    <xf numFmtId="44" fontId="17" fillId="10" borderId="14" xfId="12" applyFont="1" applyFill="1" applyBorder="1" applyAlignment="1" applyProtection="1">
      <alignment horizontal="center" vertical="top" wrapText="1"/>
      <protection locked="0"/>
    </xf>
    <xf numFmtId="44" fontId="17" fillId="10" borderId="15" xfId="12" applyFont="1" applyFill="1" applyBorder="1" applyAlignment="1" applyProtection="1">
      <alignment horizontal="center" vertical="top" wrapText="1"/>
      <protection locked="0"/>
    </xf>
    <xf numFmtId="44" fontId="17" fillId="10" borderId="16" xfId="12" applyFont="1" applyFill="1" applyBorder="1" applyAlignment="1" applyProtection="1">
      <alignment horizontal="center" vertical="top" wrapText="1"/>
      <protection locked="0"/>
    </xf>
    <xf numFmtId="44" fontId="17" fillId="10" borderId="6" xfId="12" applyFont="1" applyFill="1" applyBorder="1" applyAlignment="1" applyProtection="1">
      <alignment horizontal="center" vertical="top" wrapText="1"/>
      <protection locked="0"/>
    </xf>
    <xf numFmtId="44" fontId="17" fillId="10" borderId="7" xfId="12" applyFont="1" applyFill="1" applyBorder="1" applyAlignment="1" applyProtection="1">
      <alignment horizontal="center" vertical="top" wrapText="1"/>
      <protection locked="0"/>
    </xf>
    <xf numFmtId="44" fontId="17" fillId="10" borderId="8" xfId="12" applyFont="1" applyFill="1" applyBorder="1" applyAlignment="1" applyProtection="1">
      <alignment horizontal="center" vertical="top" wrapText="1"/>
      <protection locked="0"/>
    </xf>
    <xf numFmtId="14" fontId="37" fillId="0" borderId="32" xfId="0" applyNumberFormat="1" applyFont="1" applyBorder="1" applyAlignment="1">
      <alignment horizontal="left"/>
    </xf>
    <xf numFmtId="14" fontId="37" fillId="0" borderId="32" xfId="0" applyNumberFormat="1" applyFont="1" applyBorder="1" applyAlignment="1">
      <alignment horizontal="left" vertical="center"/>
    </xf>
    <xf numFmtId="164" fontId="29" fillId="0" borderId="0" xfId="11" applyFont="1" applyAlignment="1" applyProtection="1">
      <alignment horizontal="left" vertical="top"/>
      <protection locked="0"/>
    </xf>
    <xf numFmtId="0" fontId="37" fillId="0" borderId="32" xfId="0" applyFont="1" applyBorder="1" applyAlignment="1">
      <alignment horizontal="left"/>
    </xf>
    <xf numFmtId="0" fontId="37" fillId="0" borderId="32" xfId="0" applyFont="1" applyBorder="1" applyAlignment="1">
      <alignment horizontal="left" vertical="top"/>
    </xf>
    <xf numFmtId="0" fontId="33" fillId="0" borderId="9" xfId="0" applyFont="1" applyBorder="1" applyAlignment="1">
      <alignment horizontal="left" vertical="top" wrapText="1"/>
    </xf>
    <xf numFmtId="0" fontId="33" fillId="0" borderId="10" xfId="0" applyFont="1" applyBorder="1" applyAlignment="1">
      <alignment horizontal="left" vertical="top" wrapText="1"/>
    </xf>
    <xf numFmtId="0" fontId="33" fillId="0" borderId="35" xfId="0" applyFont="1" applyBorder="1" applyAlignment="1">
      <alignment horizontal="left" vertical="top" wrapText="1"/>
    </xf>
    <xf numFmtId="0" fontId="28" fillId="0" borderId="5" xfId="0" applyFont="1" applyBorder="1" applyAlignment="1">
      <alignment horizontal="center" vertical="top" wrapText="1"/>
    </xf>
    <xf numFmtId="0" fontId="33" fillId="0" borderId="9" xfId="0" applyFont="1" applyBorder="1" applyAlignment="1">
      <alignment horizontal="left" vertical="top"/>
    </xf>
    <xf numFmtId="0" fontId="33" fillId="0" borderId="10" xfId="0" applyFont="1" applyBorder="1" applyAlignment="1">
      <alignment horizontal="left" vertical="top"/>
    </xf>
    <xf numFmtId="0" fontId="33" fillId="0" borderId="35" xfId="0" applyFont="1" applyBorder="1" applyAlignment="1">
      <alignment horizontal="left" vertical="top"/>
    </xf>
    <xf numFmtId="0" fontId="30" fillId="0" borderId="22" xfId="0" applyFont="1" applyBorder="1" applyAlignment="1">
      <alignment horizontal="center" vertical="top"/>
    </xf>
    <xf numFmtId="0" fontId="30" fillId="0" borderId="23" xfId="0" applyFont="1" applyBorder="1" applyAlignment="1">
      <alignment horizontal="center" vertical="top"/>
    </xf>
    <xf numFmtId="0" fontId="30" fillId="0" borderId="24" xfId="0" applyFont="1" applyBorder="1" applyAlignment="1">
      <alignment horizontal="center" vertical="top"/>
    </xf>
    <xf numFmtId="164" fontId="32" fillId="0" borderId="14" xfId="11" applyFont="1" applyBorder="1" applyAlignment="1" applyProtection="1">
      <alignment horizontal="center" vertical="top" wrapText="1"/>
      <protection locked="0"/>
    </xf>
    <xf numFmtId="164" fontId="32" fillId="0" borderId="15" xfId="11" applyFont="1" applyBorder="1" applyAlignment="1" applyProtection="1">
      <alignment horizontal="center" vertical="top" wrapText="1"/>
      <protection locked="0"/>
    </xf>
    <xf numFmtId="164" fontId="32" fillId="0" borderId="16" xfId="11" applyFont="1" applyBorder="1" applyAlignment="1" applyProtection="1">
      <alignment horizontal="center" vertical="top" wrapText="1"/>
      <protection locked="0"/>
    </xf>
    <xf numFmtId="164" fontId="32" fillId="0" borderId="6" xfId="11" applyFont="1" applyBorder="1" applyAlignment="1" applyProtection="1">
      <alignment horizontal="center" vertical="top" wrapText="1"/>
      <protection locked="0"/>
    </xf>
    <xf numFmtId="164" fontId="32" fillId="0" borderId="7" xfId="11" applyFont="1" applyBorder="1" applyAlignment="1" applyProtection="1">
      <alignment horizontal="center" vertical="top" wrapText="1"/>
      <protection locked="0"/>
    </xf>
    <xf numFmtId="164" fontId="32" fillId="0" borderId="8" xfId="11" applyFont="1" applyBorder="1" applyAlignment="1" applyProtection="1">
      <alignment horizontal="center" vertical="top" wrapText="1"/>
      <protection locked="0"/>
    </xf>
    <xf numFmtId="164" fontId="32" fillId="0" borderId="5" xfId="11" applyFont="1" applyBorder="1" applyAlignment="1" applyProtection="1">
      <alignment horizontal="center" vertical="top" wrapText="1"/>
      <protection locked="0"/>
    </xf>
    <xf numFmtId="44" fontId="32" fillId="0" borderId="6" xfId="12" applyFont="1" applyBorder="1" applyAlignment="1" applyProtection="1">
      <alignment horizontal="center" vertical="top" wrapText="1"/>
      <protection locked="0"/>
    </xf>
    <xf numFmtId="44" fontId="32" fillId="0" borderId="7" xfId="12" applyFont="1" applyBorder="1" applyAlignment="1" applyProtection="1">
      <alignment horizontal="center" vertical="top" wrapText="1"/>
      <protection locked="0"/>
    </xf>
    <xf numFmtId="44" fontId="32" fillId="0" borderId="8" xfId="12" applyFont="1" applyBorder="1" applyAlignment="1" applyProtection="1">
      <alignment horizontal="center" vertical="top" wrapText="1"/>
      <protection locked="0"/>
    </xf>
    <xf numFmtId="44" fontId="32" fillId="13" borderId="14" xfId="12" applyFont="1" applyFill="1" applyBorder="1" applyAlignment="1" applyProtection="1">
      <alignment horizontal="center" vertical="top" wrapText="1"/>
      <protection locked="0"/>
    </xf>
    <xf numFmtId="44" fontId="32" fillId="13" borderId="15" xfId="12" applyFont="1" applyFill="1" applyBorder="1" applyAlignment="1" applyProtection="1">
      <alignment horizontal="center" vertical="top" wrapText="1"/>
      <protection locked="0"/>
    </xf>
    <xf numFmtId="44" fontId="32" fillId="13" borderId="16" xfId="12" applyFont="1" applyFill="1" applyBorder="1" applyAlignment="1" applyProtection="1">
      <alignment horizontal="center" vertical="top" wrapText="1"/>
      <protection locked="0"/>
    </xf>
    <xf numFmtId="44" fontId="32" fillId="13" borderId="6" xfId="12" applyFont="1" applyFill="1" applyBorder="1" applyAlignment="1" applyProtection="1">
      <alignment horizontal="center" vertical="top" wrapText="1"/>
      <protection locked="0"/>
    </xf>
    <xf numFmtId="44" fontId="32" fillId="13" borderId="7" xfId="12" applyFont="1" applyFill="1" applyBorder="1" applyAlignment="1" applyProtection="1">
      <alignment horizontal="center" vertical="top" wrapText="1"/>
      <protection locked="0"/>
    </xf>
    <xf numFmtId="44" fontId="32" fillId="13" borderId="8" xfId="12" applyFont="1" applyFill="1" applyBorder="1" applyAlignment="1" applyProtection="1">
      <alignment horizontal="center" vertical="top" wrapText="1"/>
      <protection locked="0"/>
    </xf>
    <xf numFmtId="44" fontId="32" fillId="13" borderId="55" xfId="12" applyFont="1" applyFill="1" applyBorder="1" applyAlignment="1" applyProtection="1">
      <alignment horizontal="center" vertical="top" wrapText="1"/>
      <protection locked="0"/>
    </xf>
    <xf numFmtId="44" fontId="32" fillId="13" borderId="56" xfId="12" applyFont="1" applyFill="1" applyBorder="1" applyAlignment="1" applyProtection="1">
      <alignment horizontal="center" vertical="top" wrapText="1"/>
      <protection locked="0"/>
    </xf>
    <xf numFmtId="44" fontId="32" fillId="13" borderId="57" xfId="12" applyFont="1" applyFill="1" applyBorder="1" applyAlignment="1" applyProtection="1">
      <alignment horizontal="center" vertical="top" wrapText="1"/>
      <protection locked="0"/>
    </xf>
    <xf numFmtId="44" fontId="32" fillId="12" borderId="50" xfId="12" applyFont="1" applyFill="1" applyBorder="1" applyAlignment="1" applyProtection="1">
      <alignment horizontal="center" vertical="top" wrapText="1"/>
      <protection locked="0"/>
    </xf>
    <xf numFmtId="44" fontId="32" fillId="12" borderId="51" xfId="12" applyFont="1" applyFill="1" applyBorder="1" applyAlignment="1" applyProtection="1">
      <alignment horizontal="center" vertical="top" wrapText="1"/>
      <protection locked="0"/>
    </xf>
    <xf numFmtId="44" fontId="32" fillId="12" borderId="52" xfId="12" applyFont="1" applyFill="1" applyBorder="1" applyAlignment="1" applyProtection="1">
      <alignment horizontal="center" vertical="top" wrapText="1"/>
      <protection locked="0"/>
    </xf>
    <xf numFmtId="0" fontId="27" fillId="0" borderId="9" xfId="0" applyFont="1" applyBorder="1" applyAlignment="1">
      <alignment horizontal="left" vertical="top"/>
    </xf>
    <xf numFmtId="0" fontId="27" fillId="0" borderId="10" xfId="0" applyFont="1" applyBorder="1" applyAlignment="1">
      <alignment horizontal="left" vertical="top"/>
    </xf>
    <xf numFmtId="0" fontId="27" fillId="0" borderId="35" xfId="0" applyFont="1" applyBorder="1" applyAlignment="1">
      <alignment horizontal="left" vertical="top"/>
    </xf>
    <xf numFmtId="0" fontId="28" fillId="0" borderId="9" xfId="0" applyFont="1" applyBorder="1" applyAlignment="1">
      <alignment horizontal="left" vertical="top" wrapText="1"/>
    </xf>
    <xf numFmtId="0" fontId="28" fillId="0" borderId="10" xfId="0" applyFont="1" applyBorder="1" applyAlignment="1">
      <alignment horizontal="left" vertical="top" wrapText="1"/>
    </xf>
    <xf numFmtId="0" fontId="28" fillId="0" borderId="35" xfId="0" applyFont="1" applyBorder="1" applyAlignment="1">
      <alignment horizontal="left" vertical="top" wrapText="1"/>
    </xf>
    <xf numFmtId="0" fontId="28" fillId="0" borderId="41" xfId="0" applyFont="1" applyBorder="1" applyAlignment="1">
      <alignment horizontal="left" vertical="top" wrapText="1"/>
    </xf>
    <xf numFmtId="0" fontId="28" fillId="0" borderId="32" xfId="0" applyFont="1" applyBorder="1" applyAlignment="1">
      <alignment horizontal="left" vertical="top" wrapText="1"/>
    </xf>
    <xf numFmtId="0" fontId="28" fillId="0" borderId="43" xfId="0" applyFont="1" applyBorder="1" applyAlignment="1">
      <alignment horizontal="left" vertical="top" wrapText="1"/>
    </xf>
    <xf numFmtId="0" fontId="33" fillId="0" borderId="41" xfId="0" applyFont="1" applyBorder="1" applyAlignment="1">
      <alignment horizontal="left" vertical="top" wrapText="1"/>
    </xf>
    <xf numFmtId="0" fontId="33" fillId="0" borderId="32" xfId="0" applyFont="1" applyBorder="1" applyAlignment="1">
      <alignment horizontal="left" vertical="top" wrapText="1"/>
    </xf>
    <xf numFmtId="0" fontId="33" fillId="0" borderId="42" xfId="0" applyFont="1" applyBorder="1" applyAlignment="1">
      <alignment horizontal="left" vertical="top" wrapText="1"/>
    </xf>
    <xf numFmtId="44" fontId="33" fillId="0" borderId="9" xfId="0" applyNumberFormat="1" applyFont="1" applyBorder="1" applyAlignment="1">
      <alignment horizontal="left" vertical="top" wrapText="1"/>
    </xf>
    <xf numFmtId="44" fontId="33" fillId="0" borderId="10" xfId="0" applyNumberFormat="1" applyFont="1" applyBorder="1" applyAlignment="1">
      <alignment horizontal="left" vertical="top" wrapText="1"/>
    </xf>
    <xf numFmtId="44" fontId="33" fillId="0" borderId="35" xfId="0" applyNumberFormat="1" applyFont="1" applyBorder="1" applyAlignment="1">
      <alignment horizontal="left" vertical="top" wrapText="1"/>
    </xf>
    <xf numFmtId="0" fontId="48" fillId="8" borderId="20" xfId="0" applyFont="1" applyFill="1" applyBorder="1" applyAlignment="1">
      <alignment horizontal="right" vertical="top" wrapText="1"/>
    </xf>
    <xf numFmtId="0" fontId="48" fillId="8" borderId="21" xfId="0" applyFont="1" applyFill="1" applyBorder="1" applyAlignment="1">
      <alignment horizontal="right" vertical="top" wrapText="1"/>
    </xf>
    <xf numFmtId="0" fontId="28" fillId="0" borderId="11" xfId="0" applyFont="1" applyBorder="1" applyAlignment="1">
      <alignment horizontal="left" vertical="top" wrapText="1"/>
    </xf>
    <xf numFmtId="0" fontId="28" fillId="0" borderId="0" xfId="0" applyFont="1" applyAlignment="1">
      <alignment horizontal="left" vertical="top" wrapText="1"/>
    </xf>
    <xf numFmtId="0" fontId="28" fillId="0" borderId="44" xfId="0" applyFont="1" applyBorder="1" applyAlignment="1">
      <alignment horizontal="left" vertical="top" wrapText="1"/>
    </xf>
    <xf numFmtId="0" fontId="37" fillId="0" borderId="31" xfId="0" applyFont="1" applyBorder="1" applyAlignment="1">
      <alignment horizontal="center" vertical="top" wrapText="1"/>
    </xf>
    <xf numFmtId="9" fontId="37" fillId="0" borderId="10" xfId="0" applyNumberFormat="1" applyFont="1" applyBorder="1" applyAlignment="1">
      <alignment horizontal="right"/>
    </xf>
    <xf numFmtId="1" fontId="37" fillId="0" borderId="10" xfId="0" applyNumberFormat="1" applyFont="1" applyBorder="1" applyAlignment="1">
      <alignment horizontal="right"/>
    </xf>
    <xf numFmtId="14" fontId="37" fillId="0" borderId="32" xfId="0" applyNumberFormat="1" applyFont="1" applyBorder="1" applyAlignment="1">
      <alignment horizontal="right"/>
    </xf>
    <xf numFmtId="1" fontId="37" fillId="0" borderId="32" xfId="0" applyNumberFormat="1" applyFont="1" applyBorder="1" applyAlignment="1">
      <alignment horizontal="right"/>
    </xf>
    <xf numFmtId="10" fontId="37" fillId="0" borderId="10" xfId="0" applyNumberFormat="1" applyFont="1" applyBorder="1" applyAlignment="1">
      <alignment horizontal="right"/>
    </xf>
    <xf numFmtId="0" fontId="43" fillId="0" borderId="33" xfId="0" applyFont="1" applyBorder="1" applyAlignment="1">
      <alignment horizontal="center" vertical="top"/>
    </xf>
    <xf numFmtId="0" fontId="39" fillId="0" borderId="31" xfId="0" applyFont="1" applyBorder="1" applyAlignment="1">
      <alignment horizontal="center" vertical="top"/>
    </xf>
    <xf numFmtId="0" fontId="39" fillId="0" borderId="32" xfId="0" applyFont="1" applyBorder="1" applyAlignment="1">
      <alignment horizontal="left"/>
    </xf>
    <xf numFmtId="14" fontId="39" fillId="0" borderId="32" xfId="0" applyNumberFormat="1" applyFont="1" applyBorder="1" applyAlignment="1">
      <alignment horizontal="center"/>
    </xf>
    <xf numFmtId="165" fontId="39" fillId="0" borderId="31" xfId="0" applyNumberFormat="1" applyFont="1" applyBorder="1" applyAlignment="1">
      <alignment horizontal="center" vertical="top"/>
    </xf>
    <xf numFmtId="0" fontId="61" fillId="0" borderId="0" xfId="0" applyFont="1" applyAlignment="1">
      <alignment wrapText="1"/>
    </xf>
    <xf numFmtId="0" fontId="37" fillId="0" borderId="0" xfId="0" applyFont="1" applyAlignment="1">
      <alignment horizontal="left"/>
    </xf>
    <xf numFmtId="0" fontId="43" fillId="0" borderId="33" xfId="0" applyFont="1" applyBorder="1" applyAlignment="1">
      <alignment horizontal="center" vertical="center"/>
    </xf>
    <xf numFmtId="0" fontId="37" fillId="0" borderId="34" xfId="0" applyFont="1" applyBorder="1" applyAlignment="1">
      <alignment horizontal="left" vertical="center" wrapText="1"/>
    </xf>
    <xf numFmtId="0" fontId="37" fillId="0" borderId="0" xfId="0" applyFont="1" applyAlignment="1">
      <alignment horizontal="left" vertical="center" wrapText="1"/>
    </xf>
    <xf numFmtId="14" fontId="39" fillId="0" borderId="32" xfId="0" applyNumberFormat="1" applyFont="1" applyBorder="1" applyAlignment="1">
      <alignment horizontal="left"/>
    </xf>
    <xf numFmtId="0" fontId="37" fillId="0" borderId="0" xfId="0" applyFont="1" applyAlignment="1">
      <alignment horizontal="right"/>
    </xf>
    <xf numFmtId="0" fontId="37" fillId="0" borderId="32" xfId="14" applyFont="1" applyBorder="1" applyAlignment="1">
      <alignment horizontal="left"/>
    </xf>
    <xf numFmtId="14" fontId="37" fillId="0" borderId="32" xfId="14" applyNumberFormat="1" applyFont="1" applyBorder="1" applyAlignment="1">
      <alignment horizontal="left"/>
    </xf>
    <xf numFmtId="0" fontId="37" fillId="0" borderId="0" xfId="14" applyFont="1" applyAlignment="1">
      <alignment horizontal="right"/>
    </xf>
    <xf numFmtId="0" fontId="56" fillId="0" borderId="32" xfId="14" applyFont="1" applyBorder="1" applyAlignment="1">
      <alignment horizontal="left"/>
    </xf>
    <xf numFmtId="14" fontId="56" fillId="0" borderId="32" xfId="14" applyNumberFormat="1" applyFont="1" applyBorder="1" applyAlignment="1">
      <alignment horizontal="left"/>
    </xf>
    <xf numFmtId="0" fontId="52" fillId="0" borderId="0" xfId="14" applyFont="1" applyAlignment="1">
      <alignment horizontal="left" vertical="top" wrapText="1"/>
    </xf>
    <xf numFmtId="0" fontId="49" fillId="0" borderId="5" xfId="15" applyFont="1" applyBorder="1" applyAlignment="1">
      <alignment horizontal="center" vertical="center"/>
    </xf>
    <xf numFmtId="0" fontId="49" fillId="0" borderId="6" xfId="15" applyFont="1" applyBorder="1" applyAlignment="1">
      <alignment horizontal="center" vertical="center" wrapText="1"/>
    </xf>
    <xf numFmtId="0" fontId="49" fillId="0" borderId="8" xfId="15" applyFont="1" applyBorder="1" applyAlignment="1">
      <alignment horizontal="center" vertical="center" wrapText="1"/>
    </xf>
    <xf numFmtId="0" fontId="49" fillId="0" borderId="5" xfId="15" applyFont="1" applyBorder="1" applyAlignment="1">
      <alignment horizontal="center" vertical="center" wrapText="1"/>
    </xf>
    <xf numFmtId="44" fontId="49" fillId="0" borderId="6" xfId="15" applyNumberFormat="1" applyFont="1" applyBorder="1" applyAlignment="1">
      <alignment horizontal="center" vertical="center" wrapText="1"/>
    </xf>
    <xf numFmtId="44" fontId="49" fillId="0" borderId="8" xfId="15" applyNumberFormat="1" applyFont="1" applyBorder="1" applyAlignment="1">
      <alignment horizontal="center" vertical="center" wrapText="1"/>
    </xf>
    <xf numFmtId="0" fontId="51" fillId="0" borderId="0" xfId="14" applyFont="1" applyAlignment="1">
      <alignment horizontal="left" vertical="center"/>
    </xf>
    <xf numFmtId="0" fontId="52" fillId="0" borderId="0" xfId="14" applyFont="1" applyAlignment="1">
      <alignment horizontal="left" vertical="top"/>
    </xf>
    <xf numFmtId="0" fontId="56" fillId="0" borderId="0" xfId="14" applyFont="1" applyAlignment="1">
      <alignment horizontal="left"/>
    </xf>
  </cellXfs>
  <cellStyles count="16">
    <cellStyle name="Bad" xfId="2" builtinId="27" customBuiltin="1"/>
    <cellStyle name="Calculation" xfId="6" builtinId="22" customBuiltin="1"/>
    <cellStyle name="Check Cell" xfId="8" builtinId="23" customBuiltin="1"/>
    <cellStyle name="Currency" xfId="12" builtinId="4"/>
    <cellStyle name="Explanatory Text" xfId="10" builtinId="53" customBuiltin="1"/>
    <cellStyle name="Good" xfId="1" builtinId="26" customBuiltin="1"/>
    <cellStyle name="Input" xfId="4" builtinId="20" customBuiltin="1"/>
    <cellStyle name="Linked Cell" xfId="7" builtinId="24" customBuiltin="1"/>
    <cellStyle name="Neutral" xfId="3" builtinId="28" customBuiltin="1"/>
    <cellStyle name="Normal" xfId="0" builtinId="0" customBuiltin="1"/>
    <cellStyle name="Normal 2" xfId="11" xr:uid="{54D50859-517A-413E-B0F1-62B9543534ED}"/>
    <cellStyle name="Normal 3" xfId="14" xr:uid="{EAC78844-51B7-488A-9274-01E8A4EAF21C}"/>
    <cellStyle name="Normal 3 3" xfId="15" xr:uid="{30ED17CB-0356-452E-BB56-50847D49B858}"/>
    <cellStyle name="Output" xfId="5" builtinId="21" customBuiltin="1"/>
    <cellStyle name="Percent" xfId="13" builtinId="5"/>
    <cellStyle name="Warning Text" xfId="9" builtinId="11" customBuiltin="1"/>
  </cellStyles>
  <dxfs count="0"/>
  <tableStyles count="0" defaultTableStyle="TableStyleMedium2" defaultPivotStyle="PivotStyleLight16"/>
  <colors>
    <mruColors>
      <color rgb="FFFF6699"/>
      <color rgb="FF0A7DFF"/>
      <color rgb="FF231EDC"/>
      <color rgb="FF001E55"/>
      <color rgb="FFFFFFFF"/>
      <color rgb="FF5AE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971042</xdr:colOff>
      <xdr:row>0</xdr:row>
      <xdr:rowOff>647192</xdr:rowOff>
    </xdr:to>
    <xdr:pic>
      <xdr:nvPicPr>
        <xdr:cNvPr id="2" name="Picture 2">
          <a:extLst>
            <a:ext uri="{FF2B5EF4-FFF2-40B4-BE49-F238E27FC236}">
              <a16:creationId xmlns:a16="http://schemas.microsoft.com/office/drawing/2014/main" id="{55C8A5B0-50C2-4B38-B7EB-629BAE8DDD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02942" cy="6471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437642</xdr:colOff>
      <xdr:row>0</xdr:row>
      <xdr:rowOff>647192</xdr:rowOff>
    </xdr:to>
    <xdr:pic>
      <xdr:nvPicPr>
        <xdr:cNvPr id="2" name="Picture 2">
          <a:extLst>
            <a:ext uri="{FF2B5EF4-FFF2-40B4-BE49-F238E27FC236}">
              <a16:creationId xmlns:a16="http://schemas.microsoft.com/office/drawing/2014/main" id="{F63F1664-FBCC-4699-9646-72F7348066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02942" cy="6471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1123442</xdr:colOff>
      <xdr:row>0</xdr:row>
      <xdr:rowOff>647192</xdr:rowOff>
    </xdr:to>
    <xdr:pic>
      <xdr:nvPicPr>
        <xdr:cNvPr id="2" name="Picture 2">
          <a:extLst>
            <a:ext uri="{FF2B5EF4-FFF2-40B4-BE49-F238E27FC236}">
              <a16:creationId xmlns:a16="http://schemas.microsoft.com/office/drawing/2014/main" id="{F47FCD6C-EE9C-4441-8D0B-DF2820AFCD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02942" cy="647192"/>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JacobsChronos">
      <a:majorFont>
        <a:latin typeface="Jacobs Chronos"/>
        <a:ea typeface=""/>
        <a:cs typeface=""/>
      </a:majorFont>
      <a:minorFont>
        <a:latin typeface="Jacobs Chrono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5BA7D-0E4D-422B-A0B0-E400C801E99B}">
  <sheetPr>
    <pageSetUpPr fitToPage="1"/>
  </sheetPr>
  <dimension ref="A1:N132"/>
  <sheetViews>
    <sheetView showGridLines="0" zoomScaleNormal="100" workbookViewId="0">
      <pane xSplit="2" ySplit="8" topLeftCell="C9" activePane="bottomRight" state="frozen"/>
      <selection pane="topRight" activeCell="C1" sqref="C1"/>
      <selection pane="bottomLeft" activeCell="A11" sqref="A11"/>
      <selection pane="bottomRight" activeCell="C15" sqref="C15:E15"/>
    </sheetView>
  </sheetViews>
  <sheetFormatPr baseColWidth="10" defaultColWidth="8.6640625" defaultRowHeight="14" outlineLevelRow="1"/>
  <cols>
    <col min="1" max="1" width="13.5" style="2" customWidth="1"/>
    <col min="2" max="2" width="9.6640625" style="2" customWidth="1"/>
    <col min="3" max="3" width="33" style="14" customWidth="1"/>
    <col min="4" max="4" width="12.6640625" style="14" customWidth="1"/>
    <col min="5" max="5" width="8.6640625" style="14" customWidth="1"/>
    <col min="6" max="6" width="15.6640625" style="20" customWidth="1"/>
    <col min="7" max="7" width="11.5" style="2" customWidth="1"/>
    <col min="8" max="8" width="10.6640625" style="2" bestFit="1" customWidth="1"/>
    <col min="9" max="9" width="14.1640625" style="2" customWidth="1"/>
    <col min="10" max="10" width="15.33203125" style="2" customWidth="1"/>
    <col min="11" max="11" width="10.6640625" style="2" customWidth="1"/>
    <col min="12" max="12" width="12.1640625" style="2" customWidth="1"/>
    <col min="13" max="16384" width="8.6640625" style="2"/>
  </cols>
  <sheetData>
    <row r="1" spans="1:12" ht="15" thickBot="1">
      <c r="A1" s="31"/>
      <c r="B1" s="32"/>
      <c r="C1" s="33"/>
      <c r="D1" s="33"/>
      <c r="E1" s="33"/>
    </row>
    <row r="2" spans="1:12" ht="21" customHeight="1" thickTop="1" thickBot="1">
      <c r="A2" s="32"/>
      <c r="B2" s="32"/>
      <c r="C2" s="33"/>
      <c r="D2" s="33"/>
      <c r="E2" s="33"/>
      <c r="G2" s="381" t="s">
        <v>0</v>
      </c>
      <c r="H2" s="382"/>
      <c r="I2" s="382"/>
      <c r="J2" s="382"/>
      <c r="K2" s="383"/>
    </row>
    <row r="3" spans="1:12" ht="15" thickTop="1">
      <c r="A3" s="34" t="s">
        <v>1</v>
      </c>
      <c r="B3" s="35" t="s">
        <v>2</v>
      </c>
      <c r="C3" s="36" t="s">
        <v>3</v>
      </c>
      <c r="D3" s="36" t="s">
        <v>4</v>
      </c>
      <c r="E3" s="36" t="s">
        <v>5</v>
      </c>
      <c r="F3" s="37" t="s">
        <v>6</v>
      </c>
      <c r="G3" s="52" t="s">
        <v>7</v>
      </c>
      <c r="H3" s="55" t="s">
        <v>8</v>
      </c>
      <c r="I3" s="49" t="s">
        <v>9</v>
      </c>
      <c r="J3" s="49" t="s">
        <v>10</v>
      </c>
      <c r="K3" s="55" t="s">
        <v>11</v>
      </c>
      <c r="L3" s="58" t="s">
        <v>12</v>
      </c>
    </row>
    <row r="4" spans="1:12" ht="14.25" customHeight="1">
      <c r="A4" s="389" t="s">
        <v>13</v>
      </c>
      <c r="B4" s="392" t="s">
        <v>14</v>
      </c>
      <c r="C4" s="392" t="s">
        <v>15</v>
      </c>
      <c r="D4" s="395"/>
      <c r="E4" s="395"/>
      <c r="F4" s="405" t="s">
        <v>16</v>
      </c>
      <c r="G4" s="411" t="s">
        <v>17</v>
      </c>
      <c r="H4" s="414" t="s">
        <v>18</v>
      </c>
      <c r="I4" s="408" t="s">
        <v>19</v>
      </c>
      <c r="J4" s="408" t="s">
        <v>20</v>
      </c>
      <c r="K4" s="414" t="s">
        <v>21</v>
      </c>
      <c r="L4" s="402" t="s">
        <v>22</v>
      </c>
    </row>
    <row r="5" spans="1:12">
      <c r="A5" s="390"/>
      <c r="B5" s="393"/>
      <c r="C5" s="393"/>
      <c r="D5" s="395"/>
      <c r="E5" s="395"/>
      <c r="F5" s="406"/>
      <c r="G5" s="412"/>
      <c r="H5" s="415"/>
      <c r="I5" s="409"/>
      <c r="J5" s="409"/>
      <c r="K5" s="415"/>
      <c r="L5" s="403"/>
    </row>
    <row r="6" spans="1:12" ht="34.5" customHeight="1">
      <c r="A6" s="391"/>
      <c r="B6" s="394"/>
      <c r="C6" s="394"/>
      <c r="D6" s="395"/>
      <c r="E6" s="395"/>
      <c r="F6" s="407"/>
      <c r="G6" s="413"/>
      <c r="H6" s="416"/>
      <c r="I6" s="410"/>
      <c r="J6" s="410"/>
      <c r="K6" s="416"/>
      <c r="L6" s="404"/>
    </row>
    <row r="7" spans="1:12" ht="16.5" customHeight="1">
      <c r="A7" s="38"/>
      <c r="B7" s="7"/>
      <c r="D7" s="15"/>
      <c r="E7" s="16" t="s">
        <v>23</v>
      </c>
      <c r="F7" s="6">
        <f>SUM(F17+F24+F36+F44+F52+F61+F65+F70+F77+F82+F84+F87+F95+F102+F104+F108+F112+F117+F123+F9)</f>
        <v>2747095</v>
      </c>
      <c r="G7" s="45">
        <f>SUM(G24+G17+G36+G44+G52+G61+G65+G70+G77+G82+G84+G87+G95+G102+G104+G108+G112+G117+G123+G9)</f>
        <v>163141.15054009724</v>
      </c>
      <c r="H7" s="6">
        <f>SUM(H24+H17+H36+H44+H52+H61+H65+H70+H77+H82+H84+H87+H95+H102+H104+H108+H112+H117+H123+H9)</f>
        <v>38927.173660016371</v>
      </c>
      <c r="I7" s="6">
        <f>SUM(I24+I17+I36+I44+I52+I61+I65+I70+I77+I82+I84+I87+I95+I102+I104+I108+I112+I117+I123+I9)</f>
        <v>52500</v>
      </c>
      <c r="J7" s="6">
        <f>+G7+H7+I7</f>
        <v>254568.32420011359</v>
      </c>
      <c r="K7" s="50">
        <f>+J7/F7</f>
        <v>9.2668191016369514E-2</v>
      </c>
      <c r="L7" s="59">
        <f>SUM(L24+L17+L36+L44+L52+L61+L65+L70+L77+L82+L84+L87+L95+L102+L104+L108+L112+L117+L123+L9)</f>
        <v>2301326.6757998867</v>
      </c>
    </row>
    <row r="8" spans="1:12" ht="19.5" customHeight="1">
      <c r="A8" s="39"/>
      <c r="B8" s="1"/>
      <c r="C8" s="17"/>
      <c r="D8" s="17"/>
      <c r="E8" s="17"/>
      <c r="F8" s="18"/>
      <c r="G8" s="46"/>
      <c r="H8" s="12"/>
      <c r="I8" s="12"/>
      <c r="J8" s="12"/>
      <c r="K8" s="12"/>
      <c r="L8" s="60"/>
    </row>
    <row r="9" spans="1:12" ht="19.5" customHeight="1">
      <c r="A9" s="40">
        <v>1</v>
      </c>
      <c r="B9" s="3"/>
      <c r="C9" s="384" t="s">
        <v>24</v>
      </c>
      <c r="D9" s="385"/>
      <c r="E9" s="385"/>
      <c r="F9" s="9">
        <f>SUM(F10:F16)</f>
        <v>105000</v>
      </c>
      <c r="G9" s="47">
        <f>SUM(G10:G16)</f>
        <v>26077</v>
      </c>
      <c r="H9" s="29">
        <f>SUM(H10:H16)</f>
        <v>2758.6164383561641</v>
      </c>
      <c r="I9" s="29">
        <f>SUM(I10:I16)</f>
        <v>0</v>
      </c>
      <c r="J9" s="29">
        <f>SUM(J10:J16)</f>
        <v>28835.616438356166</v>
      </c>
      <c r="K9" s="24">
        <f t="shared" ref="K9:K40" si="0">+J9/F9</f>
        <v>0.27462491846053494</v>
      </c>
      <c r="L9" s="61">
        <f>SUM(L10:L16)</f>
        <v>76164.38356164383</v>
      </c>
    </row>
    <row r="10" spans="1:12" ht="19.5" customHeight="1" outlineLevel="1">
      <c r="A10" s="41">
        <v>2</v>
      </c>
      <c r="B10" s="4" t="s">
        <v>25</v>
      </c>
      <c r="C10" s="388" t="s">
        <v>26</v>
      </c>
      <c r="D10" s="388"/>
      <c r="E10" s="388"/>
      <c r="F10" s="8">
        <v>25000</v>
      </c>
      <c r="G10" s="48">
        <v>25000</v>
      </c>
      <c r="H10" s="28">
        <v>0</v>
      </c>
      <c r="I10" s="28">
        <v>0</v>
      </c>
      <c r="J10" s="28">
        <f t="shared" ref="J10:J73" si="1">+G10+H10+I10</f>
        <v>25000</v>
      </c>
      <c r="K10" s="51">
        <f t="shared" si="0"/>
        <v>1</v>
      </c>
      <c r="L10" s="59">
        <f t="shared" ref="L10:L16" si="2">+F10-J10</f>
        <v>0</v>
      </c>
    </row>
    <row r="11" spans="1:12" ht="19.5" customHeight="1" outlineLevel="1">
      <c r="A11" s="41">
        <v>3</v>
      </c>
      <c r="B11" s="4" t="s">
        <v>27</v>
      </c>
      <c r="C11" s="388" t="s">
        <v>28</v>
      </c>
      <c r="D11" s="388"/>
      <c r="E11" s="388"/>
      <c r="F11" s="8">
        <v>50000</v>
      </c>
      <c r="G11" s="48">
        <v>85</v>
      </c>
      <c r="H11" s="28">
        <v>2312.2602739726026</v>
      </c>
      <c r="I11" s="28">
        <v>0</v>
      </c>
      <c r="J11" s="28">
        <f t="shared" si="1"/>
        <v>2397.2602739726026</v>
      </c>
      <c r="K11" s="51">
        <f t="shared" si="0"/>
        <v>4.7945205479452052E-2</v>
      </c>
      <c r="L11" s="59">
        <f t="shared" si="2"/>
        <v>47602.739726027401</v>
      </c>
    </row>
    <row r="12" spans="1:12" ht="15" outlineLevel="1">
      <c r="A12" s="41">
        <v>4</v>
      </c>
      <c r="B12" s="4" t="s">
        <v>29</v>
      </c>
      <c r="C12" s="398" t="s">
        <v>30</v>
      </c>
      <c r="D12" s="398"/>
      <c r="E12" s="398"/>
      <c r="F12" s="8">
        <v>7000</v>
      </c>
      <c r="G12" s="48">
        <v>200</v>
      </c>
      <c r="H12" s="28">
        <v>135.61643835616434</v>
      </c>
      <c r="I12" s="28">
        <v>0</v>
      </c>
      <c r="J12" s="28">
        <f t="shared" si="1"/>
        <v>335.61643835616434</v>
      </c>
      <c r="K12" s="51">
        <f t="shared" si="0"/>
        <v>4.7945205479452045E-2</v>
      </c>
      <c r="L12" s="59">
        <f t="shared" si="2"/>
        <v>6664.3835616438355</v>
      </c>
    </row>
    <row r="13" spans="1:12" ht="15" outlineLevel="1">
      <c r="A13" s="41">
        <v>5</v>
      </c>
      <c r="B13" s="4" t="s">
        <v>31</v>
      </c>
      <c r="C13" s="398" t="s">
        <v>32</v>
      </c>
      <c r="D13" s="398"/>
      <c r="E13" s="398"/>
      <c r="F13" s="8">
        <v>1000</v>
      </c>
      <c r="G13" s="48">
        <v>35</v>
      </c>
      <c r="H13" s="28">
        <v>12.945205479452049</v>
      </c>
      <c r="I13" s="28">
        <v>0</v>
      </c>
      <c r="J13" s="28">
        <f t="shared" si="1"/>
        <v>47.945205479452049</v>
      </c>
      <c r="K13" s="51">
        <f t="shared" si="0"/>
        <v>4.7945205479452052E-2</v>
      </c>
      <c r="L13" s="59">
        <f t="shared" si="2"/>
        <v>952.05479452054794</v>
      </c>
    </row>
    <row r="14" spans="1:12" ht="16.5" customHeight="1" outlineLevel="1">
      <c r="A14" s="41">
        <v>6</v>
      </c>
      <c r="B14" s="4" t="s">
        <v>29</v>
      </c>
      <c r="C14" s="398" t="s">
        <v>33</v>
      </c>
      <c r="D14" s="398"/>
      <c r="E14" s="398"/>
      <c r="F14" s="8">
        <v>1000</v>
      </c>
      <c r="G14" s="48">
        <v>25</v>
      </c>
      <c r="H14" s="28">
        <v>22.945205479452049</v>
      </c>
      <c r="I14" s="28">
        <v>0</v>
      </c>
      <c r="J14" s="28">
        <f t="shared" si="1"/>
        <v>47.945205479452049</v>
      </c>
      <c r="K14" s="51">
        <f t="shared" si="0"/>
        <v>4.7945205479452052E-2</v>
      </c>
      <c r="L14" s="59">
        <f t="shared" si="2"/>
        <v>952.05479452054794</v>
      </c>
    </row>
    <row r="15" spans="1:12" outlineLevel="1">
      <c r="A15" s="41">
        <v>7</v>
      </c>
      <c r="B15" s="4" t="s">
        <v>29</v>
      </c>
      <c r="C15" s="396" t="s">
        <v>34</v>
      </c>
      <c r="D15" s="397"/>
      <c r="E15" s="397"/>
      <c r="F15" s="8">
        <v>20000</v>
      </c>
      <c r="G15" s="48">
        <v>700</v>
      </c>
      <c r="H15" s="28">
        <v>258.90410958904101</v>
      </c>
      <c r="I15" s="28">
        <v>0</v>
      </c>
      <c r="J15" s="28">
        <f t="shared" si="1"/>
        <v>958.90410958904101</v>
      </c>
      <c r="K15" s="51">
        <f t="shared" si="0"/>
        <v>4.7945205479452052E-2</v>
      </c>
      <c r="L15" s="59">
        <f t="shared" si="2"/>
        <v>19041.095890410958</v>
      </c>
    </row>
    <row r="16" spans="1:12" ht="19.5" customHeight="1" outlineLevel="1">
      <c r="A16" s="41">
        <v>8</v>
      </c>
      <c r="B16" s="4" t="s">
        <v>25</v>
      </c>
      <c r="C16" s="396" t="s">
        <v>35</v>
      </c>
      <c r="D16" s="397"/>
      <c r="E16" s="397"/>
      <c r="F16" s="8">
        <v>1000</v>
      </c>
      <c r="G16" s="48">
        <v>32</v>
      </c>
      <c r="H16" s="28">
        <v>15.945205479452049</v>
      </c>
      <c r="I16" s="28">
        <v>0</v>
      </c>
      <c r="J16" s="28">
        <f t="shared" si="1"/>
        <v>47.945205479452049</v>
      </c>
      <c r="K16" s="51">
        <f t="shared" si="0"/>
        <v>4.7945205479452052E-2</v>
      </c>
      <c r="L16" s="59">
        <f t="shared" si="2"/>
        <v>952.05479452054794</v>
      </c>
    </row>
    <row r="17" spans="1:12" ht="30">
      <c r="A17" s="40">
        <v>9</v>
      </c>
      <c r="B17" s="5"/>
      <c r="C17" s="21" t="s">
        <v>36</v>
      </c>
      <c r="D17" s="27" t="s">
        <v>37</v>
      </c>
      <c r="E17" s="19" t="s">
        <v>38</v>
      </c>
      <c r="F17" s="9">
        <f>SUM(F18:F23)</f>
        <v>214125</v>
      </c>
      <c r="G17" s="47">
        <f>SUM(G18:G23)</f>
        <v>6506.1706683335742</v>
      </c>
      <c r="H17" s="29">
        <f>SUM(H18:H23)</f>
        <v>14405.816372703142</v>
      </c>
      <c r="I17" s="29">
        <f>SUM(I18:I23)</f>
        <v>0</v>
      </c>
      <c r="J17" s="29">
        <f>SUM(J18:J23)</f>
        <v>20911.987041036718</v>
      </c>
      <c r="K17" s="24">
        <f t="shared" si="0"/>
        <v>9.7662519747982346E-2</v>
      </c>
      <c r="L17" s="61">
        <f>SUM(L18:L23)</f>
        <v>193213.01295896329</v>
      </c>
    </row>
    <row r="18" spans="1:12" ht="21" customHeight="1" outlineLevel="1">
      <c r="A18" s="41">
        <v>10</v>
      </c>
      <c r="B18" s="4" t="s">
        <v>39</v>
      </c>
      <c r="C18" s="10" t="s">
        <v>40</v>
      </c>
      <c r="D18" s="22">
        <v>53.995680345572353</v>
      </c>
      <c r="E18" s="13">
        <v>463</v>
      </c>
      <c r="F18" s="8">
        <f t="shared" ref="F18:F23" si="3">+D18*E18</f>
        <v>25000</v>
      </c>
      <c r="G18" s="48">
        <v>291.55334959812285</v>
      </c>
      <c r="H18" s="28">
        <v>2408.2306676804947</v>
      </c>
      <c r="I18" s="28">
        <v>0</v>
      </c>
      <c r="J18" s="28">
        <f t="shared" si="1"/>
        <v>2699.7840172786173</v>
      </c>
      <c r="K18" s="51">
        <f t="shared" si="0"/>
        <v>0.10799136069114469</v>
      </c>
      <c r="L18" s="59">
        <f t="shared" ref="L18:L23" si="4">+F18-J18</f>
        <v>22300.215982721384</v>
      </c>
    </row>
    <row r="19" spans="1:12" ht="16" outlineLevel="1">
      <c r="A19" s="41">
        <v>11</v>
      </c>
      <c r="B19" s="4" t="s">
        <v>39</v>
      </c>
      <c r="C19" s="10" t="s">
        <v>41</v>
      </c>
      <c r="D19" s="23">
        <v>39.956803455723545</v>
      </c>
      <c r="E19" s="13">
        <v>463</v>
      </c>
      <c r="F19" s="8">
        <f t="shared" si="3"/>
        <v>18500</v>
      </c>
      <c r="G19" s="48">
        <v>200</v>
      </c>
      <c r="H19" s="28">
        <v>199.56803455723542</v>
      </c>
      <c r="I19" s="28">
        <v>0</v>
      </c>
      <c r="J19" s="28">
        <f t="shared" si="1"/>
        <v>399.56803455723542</v>
      </c>
      <c r="K19" s="51">
        <f t="shared" si="0"/>
        <v>2.159827213822894E-2</v>
      </c>
      <c r="L19" s="59">
        <f t="shared" si="4"/>
        <v>18100.431965442764</v>
      </c>
    </row>
    <row r="20" spans="1:12" ht="16" outlineLevel="1">
      <c r="A20" s="41">
        <v>12</v>
      </c>
      <c r="B20" s="4" t="s">
        <v>39</v>
      </c>
      <c r="C20" s="10" t="s">
        <v>42</v>
      </c>
      <c r="D20" s="23">
        <v>158.53131749460044</v>
      </c>
      <c r="E20" s="13">
        <v>463</v>
      </c>
      <c r="F20" s="8">
        <f t="shared" si="3"/>
        <v>73400</v>
      </c>
      <c r="G20" s="48">
        <v>5000</v>
      </c>
      <c r="H20" s="28">
        <v>2926.5658747300213</v>
      </c>
      <c r="I20" s="28">
        <v>0</v>
      </c>
      <c r="J20" s="28">
        <f t="shared" si="1"/>
        <v>7926.5658747300213</v>
      </c>
      <c r="K20" s="51">
        <f t="shared" si="0"/>
        <v>0.10799136069114471</v>
      </c>
      <c r="L20" s="59">
        <f t="shared" si="4"/>
        <v>65473.434125269981</v>
      </c>
    </row>
    <row r="21" spans="1:12" ht="16" outlineLevel="1">
      <c r="A21" s="41">
        <v>13</v>
      </c>
      <c r="B21" s="4" t="s">
        <v>39</v>
      </c>
      <c r="C21" s="10" t="s">
        <v>43</v>
      </c>
      <c r="D21" s="23">
        <v>9.7192224622030245</v>
      </c>
      <c r="E21" s="13">
        <v>463</v>
      </c>
      <c r="F21" s="8">
        <f t="shared" si="3"/>
        <v>4500</v>
      </c>
      <c r="G21" s="48">
        <v>52.479602927662114</v>
      </c>
      <c r="H21" s="28">
        <v>433.48152018248902</v>
      </c>
      <c r="I21" s="28">
        <v>0</v>
      </c>
      <c r="J21" s="28">
        <f t="shared" si="1"/>
        <v>485.96112311015111</v>
      </c>
      <c r="K21" s="51">
        <f t="shared" si="0"/>
        <v>0.10799136069114469</v>
      </c>
      <c r="L21" s="59">
        <f t="shared" si="4"/>
        <v>4014.0388768898488</v>
      </c>
    </row>
    <row r="22" spans="1:12" ht="16" outlineLevel="1">
      <c r="A22" s="41">
        <v>14</v>
      </c>
      <c r="B22" s="4" t="s">
        <v>27</v>
      </c>
      <c r="C22" s="10" t="s">
        <v>44</v>
      </c>
      <c r="D22" s="23">
        <v>138.93088552915768</v>
      </c>
      <c r="E22" s="13">
        <v>463</v>
      </c>
      <c r="F22" s="8">
        <f t="shared" si="3"/>
        <v>64325.000000000007</v>
      </c>
      <c r="G22" s="48">
        <v>750.16676851597015</v>
      </c>
      <c r="H22" s="28">
        <v>6196.3775079419138</v>
      </c>
      <c r="I22" s="28">
        <v>0</v>
      </c>
      <c r="J22" s="28">
        <f t="shared" si="1"/>
        <v>6946.5442764578838</v>
      </c>
      <c r="K22" s="51">
        <f t="shared" si="0"/>
        <v>0.10799136069114471</v>
      </c>
      <c r="L22" s="59">
        <f t="shared" si="4"/>
        <v>57378.455723542123</v>
      </c>
    </row>
    <row r="23" spans="1:12" ht="16" outlineLevel="1">
      <c r="A23" s="41">
        <v>15</v>
      </c>
      <c r="B23" s="4" t="s">
        <v>39</v>
      </c>
      <c r="C23" s="10" t="s">
        <v>45</v>
      </c>
      <c r="D23" s="23">
        <v>61.339092872570191</v>
      </c>
      <c r="E23" s="13">
        <v>463</v>
      </c>
      <c r="F23" s="8">
        <f t="shared" si="3"/>
        <v>28400</v>
      </c>
      <c r="G23" s="48">
        <v>211.97094729181921</v>
      </c>
      <c r="H23" s="28">
        <v>2241.5927676109882</v>
      </c>
      <c r="I23" s="28">
        <v>0</v>
      </c>
      <c r="J23" s="28">
        <f t="shared" si="1"/>
        <v>2453.5637149028075</v>
      </c>
      <c r="K23" s="51">
        <f t="shared" si="0"/>
        <v>8.6393088552915762E-2</v>
      </c>
      <c r="L23" s="59">
        <f t="shared" si="4"/>
        <v>25946.436285097192</v>
      </c>
    </row>
    <row r="24" spans="1:12">
      <c r="A24" s="40">
        <v>16</v>
      </c>
      <c r="B24" s="5"/>
      <c r="C24" s="384" t="s">
        <v>46</v>
      </c>
      <c r="D24" s="385"/>
      <c r="E24" s="385"/>
      <c r="F24" s="9">
        <f>SUM(F25:F35)</f>
        <v>526000</v>
      </c>
      <c r="G24" s="47">
        <f>SUM(G25:G35)</f>
        <v>109750</v>
      </c>
      <c r="H24" s="29">
        <f>SUM(H25:H35)</f>
        <v>6250</v>
      </c>
      <c r="I24" s="29">
        <f>SUM(I25:I35)</f>
        <v>0</v>
      </c>
      <c r="J24" s="29">
        <f>SUM(J25:J35)</f>
        <v>116000</v>
      </c>
      <c r="K24" s="24">
        <f t="shared" si="0"/>
        <v>0.22053231939163498</v>
      </c>
      <c r="L24" s="61">
        <f>SUM(L25:L35)</f>
        <v>410000</v>
      </c>
    </row>
    <row r="25" spans="1:12" outlineLevel="1">
      <c r="A25" s="41">
        <v>17</v>
      </c>
      <c r="B25" s="4" t="s">
        <v>47</v>
      </c>
      <c r="C25" s="386" t="s">
        <v>48</v>
      </c>
      <c r="D25" s="387"/>
      <c r="E25" s="387"/>
      <c r="F25" s="8">
        <v>50000</v>
      </c>
      <c r="G25" s="48">
        <v>0</v>
      </c>
      <c r="H25" s="28">
        <v>0</v>
      </c>
      <c r="I25" s="28">
        <v>0</v>
      </c>
      <c r="J25" s="28">
        <f t="shared" si="1"/>
        <v>0</v>
      </c>
      <c r="K25" s="51">
        <f t="shared" si="0"/>
        <v>0</v>
      </c>
      <c r="L25" s="59">
        <f t="shared" ref="L25:L35" si="5">+F25-J25</f>
        <v>50000</v>
      </c>
    </row>
    <row r="26" spans="1:12" outlineLevel="1">
      <c r="A26" s="41">
        <v>18</v>
      </c>
      <c r="B26" s="4" t="s">
        <v>49</v>
      </c>
      <c r="C26" s="386" t="s">
        <v>50</v>
      </c>
      <c r="D26" s="387"/>
      <c r="E26" s="387"/>
      <c r="F26" s="8">
        <v>75000</v>
      </c>
      <c r="G26" s="48">
        <v>75000</v>
      </c>
      <c r="H26" s="28">
        <v>0</v>
      </c>
      <c r="I26" s="28">
        <v>0</v>
      </c>
      <c r="J26" s="28">
        <f t="shared" si="1"/>
        <v>75000</v>
      </c>
      <c r="K26" s="51">
        <f t="shared" si="0"/>
        <v>1</v>
      </c>
      <c r="L26" s="59">
        <f t="shared" si="5"/>
        <v>0</v>
      </c>
    </row>
    <row r="27" spans="1:12" outlineLevel="1">
      <c r="A27" s="41">
        <v>19</v>
      </c>
      <c r="B27" s="4" t="s">
        <v>51</v>
      </c>
      <c r="C27" s="386" t="s">
        <v>52</v>
      </c>
      <c r="D27" s="387"/>
      <c r="E27" s="387"/>
      <c r="F27" s="8">
        <v>25000</v>
      </c>
      <c r="G27" s="48">
        <v>6250</v>
      </c>
      <c r="H27" s="28">
        <v>6250</v>
      </c>
      <c r="I27" s="28">
        <v>0</v>
      </c>
      <c r="J27" s="28">
        <f t="shared" si="1"/>
        <v>12500</v>
      </c>
      <c r="K27" s="51">
        <f t="shared" si="0"/>
        <v>0.5</v>
      </c>
      <c r="L27" s="59">
        <f t="shared" si="5"/>
        <v>12500</v>
      </c>
    </row>
    <row r="28" spans="1:12" outlineLevel="1">
      <c r="A28" s="41">
        <v>20</v>
      </c>
      <c r="B28" s="4" t="s">
        <v>53</v>
      </c>
      <c r="C28" s="386" t="s">
        <v>54</v>
      </c>
      <c r="D28" s="387"/>
      <c r="E28" s="387"/>
      <c r="F28" s="8">
        <v>18500</v>
      </c>
      <c r="G28" s="48">
        <v>18500</v>
      </c>
      <c r="H28" s="28">
        <v>0</v>
      </c>
      <c r="I28" s="28">
        <v>0</v>
      </c>
      <c r="J28" s="28">
        <f t="shared" si="1"/>
        <v>18500</v>
      </c>
      <c r="K28" s="51">
        <f t="shared" si="0"/>
        <v>1</v>
      </c>
      <c r="L28" s="59">
        <f t="shared" si="5"/>
        <v>0</v>
      </c>
    </row>
    <row r="29" spans="1:12" outlineLevel="1">
      <c r="A29" s="41">
        <v>21</v>
      </c>
      <c r="B29" s="4" t="s">
        <v>53</v>
      </c>
      <c r="C29" s="386" t="s">
        <v>55</v>
      </c>
      <c r="D29" s="387"/>
      <c r="E29" s="387"/>
      <c r="F29" s="8">
        <v>67000</v>
      </c>
      <c r="G29" s="48">
        <v>0</v>
      </c>
      <c r="H29" s="28">
        <v>0</v>
      </c>
      <c r="I29" s="28">
        <v>0</v>
      </c>
      <c r="J29" s="28">
        <f t="shared" si="1"/>
        <v>0</v>
      </c>
      <c r="K29" s="51">
        <f t="shared" si="0"/>
        <v>0</v>
      </c>
      <c r="L29" s="59">
        <f t="shared" si="5"/>
        <v>67000</v>
      </c>
    </row>
    <row r="30" spans="1:12" outlineLevel="1">
      <c r="A30" s="41">
        <v>22</v>
      </c>
      <c r="B30" s="4" t="s">
        <v>56</v>
      </c>
      <c r="C30" s="386" t="s">
        <v>57</v>
      </c>
      <c r="D30" s="387"/>
      <c r="E30" s="387"/>
      <c r="F30" s="8">
        <v>99000</v>
      </c>
      <c r="G30" s="48">
        <v>0</v>
      </c>
      <c r="H30" s="28">
        <v>0</v>
      </c>
      <c r="I30" s="28">
        <v>0</v>
      </c>
      <c r="J30" s="28">
        <f t="shared" si="1"/>
        <v>0</v>
      </c>
      <c r="K30" s="51">
        <f t="shared" si="0"/>
        <v>0</v>
      </c>
      <c r="L30" s="59">
        <f t="shared" si="5"/>
        <v>99000</v>
      </c>
    </row>
    <row r="31" spans="1:12" outlineLevel="1">
      <c r="A31" s="41">
        <v>23</v>
      </c>
      <c r="B31" s="4" t="s">
        <v>53</v>
      </c>
      <c r="C31" s="386" t="s">
        <v>58</v>
      </c>
      <c r="D31" s="387"/>
      <c r="E31" s="387"/>
      <c r="F31" s="8">
        <v>10000</v>
      </c>
      <c r="G31" s="48">
        <v>10000</v>
      </c>
      <c r="H31" s="28">
        <v>0</v>
      </c>
      <c r="I31" s="28">
        <v>0</v>
      </c>
      <c r="J31" s="28">
        <f t="shared" si="1"/>
        <v>10000</v>
      </c>
      <c r="K31" s="51">
        <f t="shared" si="0"/>
        <v>1</v>
      </c>
      <c r="L31" s="59">
        <f t="shared" si="5"/>
        <v>0</v>
      </c>
    </row>
    <row r="32" spans="1:12" outlineLevel="1">
      <c r="A32" s="41">
        <v>24</v>
      </c>
      <c r="B32" s="4" t="s">
        <v>59</v>
      </c>
      <c r="C32" s="386" t="s">
        <v>60</v>
      </c>
      <c r="D32" s="387"/>
      <c r="E32" s="387"/>
      <c r="F32" s="8">
        <v>68500</v>
      </c>
      <c r="G32" s="48">
        <v>0</v>
      </c>
      <c r="H32" s="28">
        <v>0</v>
      </c>
      <c r="I32" s="28">
        <v>0</v>
      </c>
      <c r="J32" s="28">
        <f t="shared" si="1"/>
        <v>0</v>
      </c>
      <c r="K32" s="51">
        <f t="shared" si="0"/>
        <v>0</v>
      </c>
      <c r="L32" s="59">
        <f t="shared" si="5"/>
        <v>68500</v>
      </c>
    </row>
    <row r="33" spans="1:12" outlineLevel="1">
      <c r="A33" s="41">
        <v>25</v>
      </c>
      <c r="B33" s="4" t="s">
        <v>61</v>
      </c>
      <c r="C33" s="386" t="s">
        <v>62</v>
      </c>
      <c r="D33" s="387"/>
      <c r="E33" s="387"/>
      <c r="F33" s="8">
        <v>76500</v>
      </c>
      <c r="G33" s="48">
        <v>0</v>
      </c>
      <c r="H33" s="28">
        <v>0</v>
      </c>
      <c r="I33" s="28">
        <v>0</v>
      </c>
      <c r="J33" s="28">
        <f t="shared" si="1"/>
        <v>0</v>
      </c>
      <c r="K33" s="51">
        <f t="shared" si="0"/>
        <v>0</v>
      </c>
      <c r="L33" s="59">
        <f t="shared" si="5"/>
        <v>76500</v>
      </c>
    </row>
    <row r="34" spans="1:12" outlineLevel="1">
      <c r="A34" s="41">
        <v>26</v>
      </c>
      <c r="B34" s="4" t="s">
        <v>63</v>
      </c>
      <c r="C34" s="386" t="s">
        <v>64</v>
      </c>
      <c r="D34" s="387"/>
      <c r="E34" s="387"/>
      <c r="F34" s="8">
        <v>8500</v>
      </c>
      <c r="G34" s="48">
        <v>0</v>
      </c>
      <c r="H34" s="28">
        <v>0</v>
      </c>
      <c r="I34" s="28">
        <v>0</v>
      </c>
      <c r="J34" s="28">
        <f t="shared" si="1"/>
        <v>0</v>
      </c>
      <c r="K34" s="51">
        <f t="shared" si="0"/>
        <v>0</v>
      </c>
      <c r="L34" s="59">
        <f t="shared" si="5"/>
        <v>8500</v>
      </c>
    </row>
    <row r="35" spans="1:12" outlineLevel="1">
      <c r="A35" s="41">
        <v>27</v>
      </c>
      <c r="B35" s="4" t="s">
        <v>65</v>
      </c>
      <c r="C35" s="386" t="s">
        <v>66</v>
      </c>
      <c r="D35" s="387"/>
      <c r="E35" s="387"/>
      <c r="F35" s="8">
        <v>28000</v>
      </c>
      <c r="G35" s="48">
        <v>0</v>
      </c>
      <c r="H35" s="28">
        <v>0</v>
      </c>
      <c r="I35" s="28">
        <v>0</v>
      </c>
      <c r="J35" s="28">
        <f t="shared" si="1"/>
        <v>0</v>
      </c>
      <c r="K35" s="51">
        <f t="shared" si="0"/>
        <v>0</v>
      </c>
      <c r="L35" s="59">
        <f t="shared" si="5"/>
        <v>28000</v>
      </c>
    </row>
    <row r="36" spans="1:12">
      <c r="A36" s="40">
        <v>28</v>
      </c>
      <c r="B36" s="5"/>
      <c r="C36" s="384" t="s">
        <v>67</v>
      </c>
      <c r="D36" s="385"/>
      <c r="E36" s="385"/>
      <c r="F36" s="9">
        <f>SUM(F37:F43)</f>
        <v>100100</v>
      </c>
      <c r="G36" s="47">
        <f>SUM(G37:G43)</f>
        <v>0</v>
      </c>
      <c r="H36" s="29">
        <f>SUM(H37:H43)</f>
        <v>0</v>
      </c>
      <c r="I36" s="29">
        <f>SUM(I37:I43)</f>
        <v>0</v>
      </c>
      <c r="J36" s="29">
        <f>SUM(J37:J43)</f>
        <v>0</v>
      </c>
      <c r="K36" s="24">
        <f t="shared" si="0"/>
        <v>0</v>
      </c>
      <c r="L36" s="61">
        <f>SUM(L37:L43)</f>
        <v>100100</v>
      </c>
    </row>
    <row r="37" spans="1:12" outlineLevel="1">
      <c r="A37" s="41">
        <v>29</v>
      </c>
      <c r="B37" s="4" t="s">
        <v>68</v>
      </c>
      <c r="C37" s="386" t="s">
        <v>69</v>
      </c>
      <c r="D37" s="387"/>
      <c r="E37" s="387"/>
      <c r="F37" s="8">
        <v>36000</v>
      </c>
      <c r="G37" s="48">
        <v>0</v>
      </c>
      <c r="H37" s="28">
        <v>0</v>
      </c>
      <c r="I37" s="28">
        <v>0</v>
      </c>
      <c r="J37" s="28">
        <f t="shared" si="1"/>
        <v>0</v>
      </c>
      <c r="K37" s="51">
        <f t="shared" si="0"/>
        <v>0</v>
      </c>
      <c r="L37" s="59">
        <f t="shared" ref="L37:L43" si="6">+F37-J37</f>
        <v>36000</v>
      </c>
    </row>
    <row r="38" spans="1:12" outlineLevel="1">
      <c r="A38" s="41">
        <v>30</v>
      </c>
      <c r="B38" s="4" t="s">
        <v>68</v>
      </c>
      <c r="C38" s="386" t="s">
        <v>70</v>
      </c>
      <c r="D38" s="387"/>
      <c r="E38" s="387"/>
      <c r="F38" s="8">
        <v>14400</v>
      </c>
      <c r="G38" s="48">
        <v>0</v>
      </c>
      <c r="H38" s="28">
        <v>0</v>
      </c>
      <c r="I38" s="28">
        <v>0</v>
      </c>
      <c r="J38" s="28">
        <f t="shared" si="1"/>
        <v>0</v>
      </c>
      <c r="K38" s="51">
        <f t="shared" si="0"/>
        <v>0</v>
      </c>
      <c r="L38" s="59">
        <f t="shared" si="6"/>
        <v>14400</v>
      </c>
    </row>
    <row r="39" spans="1:12" outlineLevel="1">
      <c r="A39" s="41">
        <v>31</v>
      </c>
      <c r="B39" s="4" t="s">
        <v>68</v>
      </c>
      <c r="C39" s="386" t="s">
        <v>71</v>
      </c>
      <c r="D39" s="387"/>
      <c r="E39" s="387"/>
      <c r="F39" s="8">
        <v>6000</v>
      </c>
      <c r="G39" s="48">
        <v>0</v>
      </c>
      <c r="H39" s="28">
        <v>0</v>
      </c>
      <c r="I39" s="28">
        <v>0</v>
      </c>
      <c r="J39" s="28">
        <f t="shared" si="1"/>
        <v>0</v>
      </c>
      <c r="K39" s="51">
        <f t="shared" si="0"/>
        <v>0</v>
      </c>
      <c r="L39" s="59">
        <f t="shared" si="6"/>
        <v>6000</v>
      </c>
    </row>
    <row r="40" spans="1:12" outlineLevel="1">
      <c r="A40" s="41">
        <v>32</v>
      </c>
      <c r="B40" s="4" t="s">
        <v>72</v>
      </c>
      <c r="C40" s="386" t="s">
        <v>73</v>
      </c>
      <c r="D40" s="387"/>
      <c r="E40" s="387"/>
      <c r="F40" s="8">
        <v>11500</v>
      </c>
      <c r="G40" s="48">
        <v>0</v>
      </c>
      <c r="H40" s="28">
        <v>0</v>
      </c>
      <c r="I40" s="28">
        <v>0</v>
      </c>
      <c r="J40" s="28">
        <f t="shared" si="1"/>
        <v>0</v>
      </c>
      <c r="K40" s="51">
        <f t="shared" si="0"/>
        <v>0</v>
      </c>
      <c r="L40" s="59">
        <f t="shared" si="6"/>
        <v>11500</v>
      </c>
    </row>
    <row r="41" spans="1:12" outlineLevel="1">
      <c r="A41" s="41">
        <v>33</v>
      </c>
      <c r="B41" s="4" t="s">
        <v>74</v>
      </c>
      <c r="C41" s="386" t="s">
        <v>75</v>
      </c>
      <c r="D41" s="387"/>
      <c r="E41" s="387"/>
      <c r="F41" s="8">
        <v>26700</v>
      </c>
      <c r="G41" s="48">
        <v>0</v>
      </c>
      <c r="H41" s="28">
        <v>0</v>
      </c>
      <c r="I41" s="28">
        <v>0</v>
      </c>
      <c r="J41" s="28">
        <f t="shared" si="1"/>
        <v>0</v>
      </c>
      <c r="K41" s="51">
        <f t="shared" ref="K41:K72" si="7">+J41/F41</f>
        <v>0</v>
      </c>
      <c r="L41" s="59">
        <f t="shared" si="6"/>
        <v>26700</v>
      </c>
    </row>
    <row r="42" spans="1:12" outlineLevel="1">
      <c r="A42" s="41">
        <v>34</v>
      </c>
      <c r="B42" s="4" t="s">
        <v>76</v>
      </c>
      <c r="C42" s="386" t="s">
        <v>77</v>
      </c>
      <c r="D42" s="387"/>
      <c r="E42" s="387"/>
      <c r="F42" s="8">
        <v>2000</v>
      </c>
      <c r="G42" s="48">
        <v>0</v>
      </c>
      <c r="H42" s="28">
        <v>0</v>
      </c>
      <c r="I42" s="28">
        <v>0</v>
      </c>
      <c r="J42" s="28">
        <f t="shared" si="1"/>
        <v>0</v>
      </c>
      <c r="K42" s="51">
        <f t="shared" si="7"/>
        <v>0</v>
      </c>
      <c r="L42" s="59">
        <f t="shared" si="6"/>
        <v>2000</v>
      </c>
    </row>
    <row r="43" spans="1:12" outlineLevel="1">
      <c r="A43" s="41">
        <v>35</v>
      </c>
      <c r="B43" s="4" t="s">
        <v>78</v>
      </c>
      <c r="C43" s="386" t="s">
        <v>79</v>
      </c>
      <c r="D43" s="387"/>
      <c r="E43" s="387"/>
      <c r="F43" s="8">
        <v>3500</v>
      </c>
      <c r="G43" s="48">
        <v>0</v>
      </c>
      <c r="H43" s="28">
        <v>0</v>
      </c>
      <c r="I43" s="28">
        <v>0</v>
      </c>
      <c r="J43" s="28">
        <f t="shared" si="1"/>
        <v>0</v>
      </c>
      <c r="K43" s="51">
        <f t="shared" si="7"/>
        <v>0</v>
      </c>
      <c r="L43" s="59">
        <f t="shared" si="6"/>
        <v>3500</v>
      </c>
    </row>
    <row r="44" spans="1:12">
      <c r="A44" s="40">
        <v>36</v>
      </c>
      <c r="B44" s="5"/>
      <c r="C44" s="384" t="s">
        <v>80</v>
      </c>
      <c r="D44" s="385"/>
      <c r="E44" s="385"/>
      <c r="F44" s="9">
        <f>SUM(F45:F51)</f>
        <v>324500</v>
      </c>
      <c r="G44" s="47">
        <f>SUM(G45:G51)</f>
        <v>0</v>
      </c>
      <c r="H44" s="29">
        <f>SUM(H45:H51)</f>
        <v>0</v>
      </c>
      <c r="I44" s="29">
        <f>SUM(I45:I51)</f>
        <v>0</v>
      </c>
      <c r="J44" s="29">
        <f>SUM(J45:J51)</f>
        <v>0</v>
      </c>
      <c r="K44" s="24">
        <f t="shared" si="7"/>
        <v>0</v>
      </c>
      <c r="L44" s="61">
        <f>SUM(L45:L51)</f>
        <v>324500</v>
      </c>
    </row>
    <row r="45" spans="1:12" outlineLevel="1">
      <c r="A45" s="41">
        <v>37</v>
      </c>
      <c r="B45" s="4" t="s">
        <v>81</v>
      </c>
      <c r="C45" s="386" t="s">
        <v>82</v>
      </c>
      <c r="D45" s="387"/>
      <c r="E45" s="387"/>
      <c r="F45" s="8">
        <v>197500</v>
      </c>
      <c r="G45" s="48">
        <v>0</v>
      </c>
      <c r="H45" s="28">
        <v>0</v>
      </c>
      <c r="I45" s="28">
        <v>0</v>
      </c>
      <c r="J45" s="28">
        <f t="shared" si="1"/>
        <v>0</v>
      </c>
      <c r="K45" s="51">
        <f t="shared" si="7"/>
        <v>0</v>
      </c>
      <c r="L45" s="59">
        <f t="shared" ref="L45:L51" si="8">+F45-J45</f>
        <v>197500</v>
      </c>
    </row>
    <row r="46" spans="1:12" outlineLevel="1">
      <c r="A46" s="41">
        <v>38</v>
      </c>
      <c r="B46" s="4" t="s">
        <v>83</v>
      </c>
      <c r="C46" s="386" t="s">
        <v>84</v>
      </c>
      <c r="D46" s="387"/>
      <c r="E46" s="387"/>
      <c r="F46" s="8">
        <v>2500</v>
      </c>
      <c r="G46" s="48">
        <v>0</v>
      </c>
      <c r="H46" s="28">
        <v>0</v>
      </c>
      <c r="I46" s="28">
        <v>0</v>
      </c>
      <c r="J46" s="28">
        <f t="shared" si="1"/>
        <v>0</v>
      </c>
      <c r="K46" s="51">
        <f t="shared" si="7"/>
        <v>0</v>
      </c>
      <c r="L46" s="59">
        <f t="shared" si="8"/>
        <v>2500</v>
      </c>
    </row>
    <row r="47" spans="1:12" outlineLevel="1">
      <c r="A47" s="41">
        <v>39</v>
      </c>
      <c r="B47" s="4" t="s">
        <v>83</v>
      </c>
      <c r="C47" s="386" t="s">
        <v>85</v>
      </c>
      <c r="D47" s="387"/>
      <c r="E47" s="387"/>
      <c r="F47" s="8">
        <v>19500</v>
      </c>
      <c r="G47" s="48">
        <v>0</v>
      </c>
      <c r="H47" s="28">
        <v>0</v>
      </c>
      <c r="I47" s="28">
        <v>0</v>
      </c>
      <c r="J47" s="28">
        <f t="shared" si="1"/>
        <v>0</v>
      </c>
      <c r="K47" s="51">
        <f t="shared" si="7"/>
        <v>0</v>
      </c>
      <c r="L47" s="59">
        <f t="shared" si="8"/>
        <v>19500</v>
      </c>
    </row>
    <row r="48" spans="1:12" outlineLevel="1">
      <c r="A48" s="41">
        <v>40</v>
      </c>
      <c r="B48" s="4" t="s">
        <v>83</v>
      </c>
      <c r="C48" s="386" t="s">
        <v>86</v>
      </c>
      <c r="D48" s="387"/>
      <c r="E48" s="387"/>
      <c r="F48" s="8">
        <v>26000</v>
      </c>
      <c r="G48" s="48">
        <v>0</v>
      </c>
      <c r="H48" s="28">
        <v>0</v>
      </c>
      <c r="I48" s="28">
        <v>0</v>
      </c>
      <c r="J48" s="28">
        <f t="shared" si="1"/>
        <v>0</v>
      </c>
      <c r="K48" s="51">
        <f t="shared" si="7"/>
        <v>0</v>
      </c>
      <c r="L48" s="59">
        <f t="shared" si="8"/>
        <v>26000</v>
      </c>
    </row>
    <row r="49" spans="1:12" outlineLevel="1">
      <c r="A49" s="41">
        <v>41</v>
      </c>
      <c r="B49" s="4" t="s">
        <v>83</v>
      </c>
      <c r="C49" s="386" t="s">
        <v>87</v>
      </c>
      <c r="D49" s="387"/>
      <c r="E49" s="387"/>
      <c r="F49" s="8">
        <v>40500</v>
      </c>
      <c r="G49" s="48">
        <v>0</v>
      </c>
      <c r="H49" s="28">
        <v>0</v>
      </c>
      <c r="I49" s="28">
        <v>0</v>
      </c>
      <c r="J49" s="28">
        <f t="shared" si="1"/>
        <v>0</v>
      </c>
      <c r="K49" s="51">
        <f t="shared" si="7"/>
        <v>0</v>
      </c>
      <c r="L49" s="59">
        <f t="shared" si="8"/>
        <v>40500</v>
      </c>
    </row>
    <row r="50" spans="1:12" outlineLevel="1">
      <c r="A50" s="41">
        <v>42</v>
      </c>
      <c r="B50" s="4" t="s">
        <v>83</v>
      </c>
      <c r="C50" s="386" t="s">
        <v>88</v>
      </c>
      <c r="D50" s="387"/>
      <c r="E50" s="387"/>
      <c r="F50" s="8">
        <v>2700</v>
      </c>
      <c r="G50" s="48">
        <v>0</v>
      </c>
      <c r="H50" s="28">
        <v>0</v>
      </c>
      <c r="I50" s="28">
        <v>0</v>
      </c>
      <c r="J50" s="28">
        <f t="shared" si="1"/>
        <v>0</v>
      </c>
      <c r="K50" s="51">
        <f t="shared" si="7"/>
        <v>0</v>
      </c>
      <c r="L50" s="59">
        <f t="shared" si="8"/>
        <v>2700</v>
      </c>
    </row>
    <row r="51" spans="1:12" outlineLevel="1">
      <c r="A51" s="41">
        <v>43</v>
      </c>
      <c r="B51" s="4" t="s">
        <v>89</v>
      </c>
      <c r="C51" s="386" t="s">
        <v>90</v>
      </c>
      <c r="D51" s="387"/>
      <c r="E51" s="387"/>
      <c r="F51" s="8">
        <v>35800</v>
      </c>
      <c r="G51" s="48">
        <v>0</v>
      </c>
      <c r="H51" s="28">
        <v>0</v>
      </c>
      <c r="I51" s="28">
        <v>0</v>
      </c>
      <c r="J51" s="28">
        <f t="shared" si="1"/>
        <v>0</v>
      </c>
      <c r="K51" s="51">
        <f t="shared" si="7"/>
        <v>0</v>
      </c>
      <c r="L51" s="59">
        <f t="shared" si="8"/>
        <v>35800</v>
      </c>
    </row>
    <row r="52" spans="1:12">
      <c r="A52" s="40">
        <v>44</v>
      </c>
      <c r="B52" s="5"/>
      <c r="C52" s="384" t="s">
        <v>91</v>
      </c>
      <c r="D52" s="385"/>
      <c r="E52" s="385"/>
      <c r="F52" s="9">
        <f>SUM(F53:F60)</f>
        <v>341100</v>
      </c>
      <c r="G52" s="47">
        <f>SUM(G53:G60)</f>
        <v>0</v>
      </c>
      <c r="H52" s="29">
        <f>SUM(H53:H60)</f>
        <v>0</v>
      </c>
      <c r="I52" s="29">
        <f>SUM(I53:I60)</f>
        <v>0</v>
      </c>
      <c r="J52" s="29">
        <f>SUM(J53:J60)</f>
        <v>0</v>
      </c>
      <c r="K52" s="24">
        <f t="shared" si="7"/>
        <v>0</v>
      </c>
      <c r="L52" s="61">
        <f>SUM(L53:L60)</f>
        <v>341100</v>
      </c>
    </row>
    <row r="53" spans="1:12" outlineLevel="1">
      <c r="A53" s="41">
        <v>45</v>
      </c>
      <c r="B53" s="4" t="s">
        <v>92</v>
      </c>
      <c r="C53" s="386" t="s">
        <v>93</v>
      </c>
      <c r="D53" s="387"/>
      <c r="E53" s="387"/>
      <c r="F53" s="8">
        <v>45000</v>
      </c>
      <c r="G53" s="48">
        <v>0</v>
      </c>
      <c r="H53" s="28">
        <v>0</v>
      </c>
      <c r="I53" s="28">
        <v>0</v>
      </c>
      <c r="J53" s="28">
        <f t="shared" si="1"/>
        <v>0</v>
      </c>
      <c r="K53" s="51">
        <f t="shared" si="7"/>
        <v>0</v>
      </c>
      <c r="L53" s="59">
        <f t="shared" ref="L53:L60" si="9">+F53-J53</f>
        <v>45000</v>
      </c>
    </row>
    <row r="54" spans="1:12" outlineLevel="1">
      <c r="A54" s="41">
        <v>46</v>
      </c>
      <c r="B54" s="4" t="s">
        <v>92</v>
      </c>
      <c r="C54" s="386" t="s">
        <v>94</v>
      </c>
      <c r="D54" s="387"/>
      <c r="E54" s="387"/>
      <c r="F54" s="8">
        <v>38000</v>
      </c>
      <c r="G54" s="48">
        <v>0</v>
      </c>
      <c r="H54" s="28">
        <v>0</v>
      </c>
      <c r="I54" s="28">
        <v>0</v>
      </c>
      <c r="J54" s="28">
        <f t="shared" si="1"/>
        <v>0</v>
      </c>
      <c r="K54" s="51">
        <f t="shared" si="7"/>
        <v>0</v>
      </c>
      <c r="L54" s="59">
        <f t="shared" si="9"/>
        <v>38000</v>
      </c>
    </row>
    <row r="55" spans="1:12" outlineLevel="1">
      <c r="A55" s="41">
        <v>47</v>
      </c>
      <c r="B55" s="4" t="s">
        <v>92</v>
      </c>
      <c r="C55" s="386" t="s">
        <v>95</v>
      </c>
      <c r="D55" s="387"/>
      <c r="E55" s="387"/>
      <c r="F55" s="8">
        <v>23600</v>
      </c>
      <c r="G55" s="48">
        <v>0</v>
      </c>
      <c r="H55" s="28">
        <v>0</v>
      </c>
      <c r="I55" s="28">
        <v>0</v>
      </c>
      <c r="J55" s="28">
        <f t="shared" si="1"/>
        <v>0</v>
      </c>
      <c r="K55" s="51">
        <f t="shared" si="7"/>
        <v>0</v>
      </c>
      <c r="L55" s="59">
        <f t="shared" si="9"/>
        <v>23600</v>
      </c>
    </row>
    <row r="56" spans="1:12" outlineLevel="1">
      <c r="A56" s="41">
        <v>48</v>
      </c>
      <c r="B56" s="4" t="s">
        <v>92</v>
      </c>
      <c r="C56" s="386" t="s">
        <v>96</v>
      </c>
      <c r="D56" s="387"/>
      <c r="E56" s="387"/>
      <c r="F56" s="8">
        <v>21300</v>
      </c>
      <c r="G56" s="48">
        <v>0</v>
      </c>
      <c r="H56" s="28">
        <v>0</v>
      </c>
      <c r="I56" s="28">
        <v>0</v>
      </c>
      <c r="J56" s="28">
        <f t="shared" si="1"/>
        <v>0</v>
      </c>
      <c r="K56" s="51">
        <f t="shared" si="7"/>
        <v>0</v>
      </c>
      <c r="L56" s="59">
        <f t="shared" si="9"/>
        <v>21300</v>
      </c>
    </row>
    <row r="57" spans="1:12" outlineLevel="1">
      <c r="A57" s="41">
        <v>49</v>
      </c>
      <c r="B57" s="4" t="s">
        <v>92</v>
      </c>
      <c r="C57" s="386" t="s">
        <v>97</v>
      </c>
      <c r="D57" s="387"/>
      <c r="E57" s="387"/>
      <c r="F57" s="8">
        <v>18700</v>
      </c>
      <c r="G57" s="48">
        <v>0</v>
      </c>
      <c r="H57" s="28">
        <v>0</v>
      </c>
      <c r="I57" s="28">
        <v>0</v>
      </c>
      <c r="J57" s="28">
        <f t="shared" si="1"/>
        <v>0</v>
      </c>
      <c r="K57" s="51">
        <f t="shared" si="7"/>
        <v>0</v>
      </c>
      <c r="L57" s="59">
        <f t="shared" si="9"/>
        <v>18700</v>
      </c>
    </row>
    <row r="58" spans="1:12" outlineLevel="1">
      <c r="A58" s="41">
        <v>50</v>
      </c>
      <c r="B58" s="4" t="s">
        <v>92</v>
      </c>
      <c r="C58" s="386" t="s">
        <v>98</v>
      </c>
      <c r="D58" s="387"/>
      <c r="E58" s="387"/>
      <c r="F58" s="8">
        <v>120000</v>
      </c>
      <c r="G58" s="48">
        <v>0</v>
      </c>
      <c r="H58" s="28">
        <v>0</v>
      </c>
      <c r="I58" s="28">
        <v>0</v>
      </c>
      <c r="J58" s="28">
        <f t="shared" si="1"/>
        <v>0</v>
      </c>
      <c r="K58" s="51">
        <f t="shared" si="7"/>
        <v>0</v>
      </c>
      <c r="L58" s="59">
        <f t="shared" si="9"/>
        <v>120000</v>
      </c>
    </row>
    <row r="59" spans="1:12" outlineLevel="1">
      <c r="A59" s="41">
        <v>51</v>
      </c>
      <c r="B59" s="4" t="s">
        <v>92</v>
      </c>
      <c r="C59" s="386" t="s">
        <v>99</v>
      </c>
      <c r="D59" s="387"/>
      <c r="E59" s="387"/>
      <c r="F59" s="8">
        <v>40000</v>
      </c>
      <c r="G59" s="48">
        <v>0</v>
      </c>
      <c r="H59" s="28">
        <v>0</v>
      </c>
      <c r="I59" s="28">
        <v>0</v>
      </c>
      <c r="J59" s="28">
        <f t="shared" si="1"/>
        <v>0</v>
      </c>
      <c r="K59" s="51">
        <f t="shared" si="7"/>
        <v>0</v>
      </c>
      <c r="L59" s="59">
        <f t="shared" si="9"/>
        <v>40000</v>
      </c>
    </row>
    <row r="60" spans="1:12" outlineLevel="1">
      <c r="A60" s="41">
        <v>52</v>
      </c>
      <c r="B60" s="4" t="s">
        <v>100</v>
      </c>
      <c r="C60" s="386" t="s">
        <v>101</v>
      </c>
      <c r="D60" s="387"/>
      <c r="E60" s="387"/>
      <c r="F60" s="8">
        <v>34500</v>
      </c>
      <c r="G60" s="48">
        <v>0</v>
      </c>
      <c r="H60" s="28">
        <v>0</v>
      </c>
      <c r="I60" s="28">
        <v>0</v>
      </c>
      <c r="J60" s="28">
        <f t="shared" si="1"/>
        <v>0</v>
      </c>
      <c r="K60" s="51">
        <f t="shared" si="7"/>
        <v>0</v>
      </c>
      <c r="L60" s="59">
        <f t="shared" si="9"/>
        <v>34500</v>
      </c>
    </row>
    <row r="61" spans="1:12">
      <c r="A61" s="40">
        <v>53</v>
      </c>
      <c r="B61" s="5"/>
      <c r="C61" s="384" t="s">
        <v>102</v>
      </c>
      <c r="D61" s="385"/>
      <c r="E61" s="385"/>
      <c r="F61" s="9">
        <f>SUM(F62:F64)</f>
        <v>98500</v>
      </c>
      <c r="G61" s="47">
        <f>SUM(G62:G64)</f>
        <v>0</v>
      </c>
      <c r="H61" s="29">
        <f>SUM(H62:H64)</f>
        <v>0</v>
      </c>
      <c r="I61" s="29">
        <f>SUM(I62:I64)</f>
        <v>0</v>
      </c>
      <c r="J61" s="29">
        <f>SUM(J62:J64)</f>
        <v>0</v>
      </c>
      <c r="K61" s="24">
        <f t="shared" si="7"/>
        <v>0</v>
      </c>
      <c r="L61" s="61">
        <f>SUM(L62:L64)</f>
        <v>98500</v>
      </c>
    </row>
    <row r="62" spans="1:12" outlineLevel="1">
      <c r="A62" s="41">
        <v>54</v>
      </c>
      <c r="B62" s="4" t="s">
        <v>92</v>
      </c>
      <c r="C62" s="386" t="s">
        <v>103</v>
      </c>
      <c r="D62" s="387"/>
      <c r="E62" s="387"/>
      <c r="F62" s="8">
        <v>5500</v>
      </c>
      <c r="G62" s="48">
        <v>0</v>
      </c>
      <c r="H62" s="28">
        <v>0</v>
      </c>
      <c r="I62" s="28">
        <v>0</v>
      </c>
      <c r="J62" s="28">
        <f t="shared" si="1"/>
        <v>0</v>
      </c>
      <c r="K62" s="51">
        <f t="shared" si="7"/>
        <v>0</v>
      </c>
      <c r="L62" s="59">
        <f>+F62-J62</f>
        <v>5500</v>
      </c>
    </row>
    <row r="63" spans="1:12" outlineLevel="1">
      <c r="A63" s="41">
        <v>55</v>
      </c>
      <c r="B63" s="4" t="s">
        <v>104</v>
      </c>
      <c r="C63" s="386" t="s">
        <v>105</v>
      </c>
      <c r="D63" s="387"/>
      <c r="E63" s="387"/>
      <c r="F63" s="8">
        <v>84500</v>
      </c>
      <c r="G63" s="48">
        <v>0</v>
      </c>
      <c r="H63" s="28">
        <v>0</v>
      </c>
      <c r="I63" s="28">
        <v>0</v>
      </c>
      <c r="J63" s="28">
        <f t="shared" si="1"/>
        <v>0</v>
      </c>
      <c r="K63" s="51">
        <f t="shared" si="7"/>
        <v>0</v>
      </c>
      <c r="L63" s="59">
        <f>+F63-J63</f>
        <v>84500</v>
      </c>
    </row>
    <row r="64" spans="1:12" outlineLevel="1">
      <c r="A64" s="41">
        <v>56</v>
      </c>
      <c r="B64" s="4" t="s">
        <v>106</v>
      </c>
      <c r="C64" s="386" t="s">
        <v>107</v>
      </c>
      <c r="D64" s="387"/>
      <c r="E64" s="387"/>
      <c r="F64" s="8">
        <v>8500</v>
      </c>
      <c r="G64" s="48">
        <v>0</v>
      </c>
      <c r="H64" s="28">
        <v>0</v>
      </c>
      <c r="I64" s="28">
        <v>0</v>
      </c>
      <c r="J64" s="28">
        <f t="shared" si="1"/>
        <v>0</v>
      </c>
      <c r="K64" s="51">
        <f t="shared" si="7"/>
        <v>0</v>
      </c>
      <c r="L64" s="59">
        <f>+F64-J64</f>
        <v>8500</v>
      </c>
    </row>
    <row r="65" spans="1:12">
      <c r="A65" s="40">
        <v>57</v>
      </c>
      <c r="B65" s="5"/>
      <c r="C65" s="384" t="s">
        <v>108</v>
      </c>
      <c r="D65" s="385"/>
      <c r="E65" s="385"/>
      <c r="F65" s="9">
        <f>SUM(F66:F69)</f>
        <v>91600</v>
      </c>
      <c r="G65" s="47">
        <f>SUM(G66:G69)</f>
        <v>0</v>
      </c>
      <c r="H65" s="29">
        <f>SUM(H66:H69)</f>
        <v>0</v>
      </c>
      <c r="I65" s="29">
        <f>SUM(I66:I69)</f>
        <v>0</v>
      </c>
      <c r="J65" s="29">
        <f>SUM(J66:J69)</f>
        <v>0</v>
      </c>
      <c r="K65" s="24">
        <f t="shared" si="7"/>
        <v>0</v>
      </c>
      <c r="L65" s="61">
        <f>SUM(L66:L69)</f>
        <v>91600</v>
      </c>
    </row>
    <row r="66" spans="1:12" outlineLevel="1">
      <c r="A66" s="41">
        <v>58</v>
      </c>
      <c r="B66" s="4" t="s">
        <v>109</v>
      </c>
      <c r="C66" s="386" t="s">
        <v>110</v>
      </c>
      <c r="D66" s="387"/>
      <c r="E66" s="387"/>
      <c r="F66" s="8">
        <v>8500</v>
      </c>
      <c r="G66" s="48">
        <v>0</v>
      </c>
      <c r="H66" s="28">
        <v>0</v>
      </c>
      <c r="I66" s="28">
        <v>0</v>
      </c>
      <c r="J66" s="28">
        <f t="shared" si="1"/>
        <v>0</v>
      </c>
      <c r="K66" s="51">
        <f t="shared" si="7"/>
        <v>0</v>
      </c>
      <c r="L66" s="59">
        <f>+F66-J66</f>
        <v>8500</v>
      </c>
    </row>
    <row r="67" spans="1:12" outlineLevel="1">
      <c r="A67" s="41">
        <v>59</v>
      </c>
      <c r="B67" s="4" t="s">
        <v>109</v>
      </c>
      <c r="C67" s="386" t="s">
        <v>111</v>
      </c>
      <c r="D67" s="387"/>
      <c r="E67" s="387"/>
      <c r="F67" s="8">
        <v>13400</v>
      </c>
      <c r="G67" s="48">
        <v>0</v>
      </c>
      <c r="H67" s="28">
        <v>0</v>
      </c>
      <c r="I67" s="28">
        <v>0</v>
      </c>
      <c r="J67" s="28">
        <f t="shared" si="1"/>
        <v>0</v>
      </c>
      <c r="K67" s="51">
        <f t="shared" si="7"/>
        <v>0</v>
      </c>
      <c r="L67" s="59">
        <f>+F67-J67</f>
        <v>13400</v>
      </c>
    </row>
    <row r="68" spans="1:12" ht="14.25" customHeight="1" outlineLevel="1">
      <c r="A68" s="41">
        <v>60</v>
      </c>
      <c r="B68" s="4" t="s">
        <v>109</v>
      </c>
      <c r="C68" s="386" t="s">
        <v>112</v>
      </c>
      <c r="D68" s="387"/>
      <c r="E68" s="387"/>
      <c r="F68" s="8">
        <v>32900</v>
      </c>
      <c r="G68" s="48">
        <v>0</v>
      </c>
      <c r="H68" s="28">
        <v>0</v>
      </c>
      <c r="I68" s="28">
        <v>0</v>
      </c>
      <c r="J68" s="28">
        <f t="shared" si="1"/>
        <v>0</v>
      </c>
      <c r="K68" s="51">
        <f t="shared" si="7"/>
        <v>0</v>
      </c>
      <c r="L68" s="59">
        <f>+F68-J68</f>
        <v>32900</v>
      </c>
    </row>
    <row r="69" spans="1:12" outlineLevel="1">
      <c r="A69" s="41">
        <v>61</v>
      </c>
      <c r="B69" s="4" t="s">
        <v>59</v>
      </c>
      <c r="C69" s="386" t="s">
        <v>113</v>
      </c>
      <c r="D69" s="387"/>
      <c r="E69" s="387"/>
      <c r="F69" s="8">
        <v>36800</v>
      </c>
      <c r="G69" s="48">
        <v>0</v>
      </c>
      <c r="H69" s="28">
        <v>0</v>
      </c>
      <c r="I69" s="28">
        <v>0</v>
      </c>
      <c r="J69" s="28">
        <f t="shared" si="1"/>
        <v>0</v>
      </c>
      <c r="K69" s="51">
        <f t="shared" si="7"/>
        <v>0</v>
      </c>
      <c r="L69" s="59">
        <f>+F69-J69</f>
        <v>36800</v>
      </c>
    </row>
    <row r="70" spans="1:12">
      <c r="A70" s="40">
        <v>62</v>
      </c>
      <c r="B70" s="5"/>
      <c r="C70" s="384" t="s">
        <v>114</v>
      </c>
      <c r="D70" s="385"/>
      <c r="E70" s="385"/>
      <c r="F70" s="9">
        <f>SUM(F71:F76)</f>
        <v>103120</v>
      </c>
      <c r="G70" s="47">
        <f>SUM(G71:G76)</f>
        <v>0</v>
      </c>
      <c r="H70" s="29">
        <f>SUM(H71:H76)</f>
        <v>0</v>
      </c>
      <c r="I70" s="29">
        <f>SUM(I71:I76)</f>
        <v>0</v>
      </c>
      <c r="J70" s="29">
        <f>SUM(J71:J76)</f>
        <v>0</v>
      </c>
      <c r="K70" s="24">
        <f t="shared" si="7"/>
        <v>0</v>
      </c>
      <c r="L70" s="61">
        <f>SUM(L71:L76)</f>
        <v>103120</v>
      </c>
    </row>
    <row r="71" spans="1:12" outlineLevel="1">
      <c r="A71" s="41">
        <v>63</v>
      </c>
      <c r="B71" s="4" t="s">
        <v>106</v>
      </c>
      <c r="C71" s="386" t="s">
        <v>115</v>
      </c>
      <c r="D71" s="387"/>
      <c r="E71" s="387"/>
      <c r="F71" s="8">
        <v>9750</v>
      </c>
      <c r="G71" s="48">
        <v>0</v>
      </c>
      <c r="H71" s="28">
        <v>0</v>
      </c>
      <c r="I71" s="28">
        <v>0</v>
      </c>
      <c r="J71" s="28">
        <f t="shared" si="1"/>
        <v>0</v>
      </c>
      <c r="K71" s="51">
        <f t="shared" si="7"/>
        <v>0</v>
      </c>
      <c r="L71" s="59">
        <f t="shared" ref="L71:L76" si="10">+F71-J71</f>
        <v>9750</v>
      </c>
    </row>
    <row r="72" spans="1:12" outlineLevel="1">
      <c r="A72" s="41">
        <v>64</v>
      </c>
      <c r="B72" s="4" t="s">
        <v>106</v>
      </c>
      <c r="C72" s="386" t="s">
        <v>116</v>
      </c>
      <c r="D72" s="387"/>
      <c r="E72" s="387"/>
      <c r="F72" s="8">
        <v>20000</v>
      </c>
      <c r="G72" s="48">
        <v>0</v>
      </c>
      <c r="H72" s="28">
        <v>0</v>
      </c>
      <c r="I72" s="28">
        <v>0</v>
      </c>
      <c r="J72" s="28">
        <f t="shared" si="1"/>
        <v>0</v>
      </c>
      <c r="K72" s="51">
        <f t="shared" si="7"/>
        <v>0</v>
      </c>
      <c r="L72" s="59">
        <f t="shared" si="10"/>
        <v>20000</v>
      </c>
    </row>
    <row r="73" spans="1:12" outlineLevel="1">
      <c r="A73" s="41">
        <v>65</v>
      </c>
      <c r="B73" s="4" t="s">
        <v>106</v>
      </c>
      <c r="C73" s="386" t="s">
        <v>117</v>
      </c>
      <c r="D73" s="387"/>
      <c r="E73" s="387"/>
      <c r="F73" s="8">
        <v>31850</v>
      </c>
      <c r="G73" s="48">
        <v>0</v>
      </c>
      <c r="H73" s="28">
        <v>0</v>
      </c>
      <c r="I73" s="28">
        <v>0</v>
      </c>
      <c r="J73" s="28">
        <f t="shared" si="1"/>
        <v>0</v>
      </c>
      <c r="K73" s="51">
        <f t="shared" ref="K73:K104" si="11">+J73/F73</f>
        <v>0</v>
      </c>
      <c r="L73" s="59">
        <f t="shared" si="10"/>
        <v>31850</v>
      </c>
    </row>
    <row r="74" spans="1:12" outlineLevel="1">
      <c r="A74" s="41">
        <v>66</v>
      </c>
      <c r="B74" s="4" t="s">
        <v>118</v>
      </c>
      <c r="C74" s="386" t="s">
        <v>119</v>
      </c>
      <c r="D74" s="387"/>
      <c r="E74" s="387"/>
      <c r="F74" s="8">
        <v>31520</v>
      </c>
      <c r="G74" s="48">
        <v>0</v>
      </c>
      <c r="H74" s="28">
        <v>0</v>
      </c>
      <c r="I74" s="28">
        <v>0</v>
      </c>
      <c r="J74" s="28">
        <f>+G74+H74+I74</f>
        <v>0</v>
      </c>
      <c r="K74" s="51">
        <f t="shared" si="11"/>
        <v>0</v>
      </c>
      <c r="L74" s="59">
        <f t="shared" si="10"/>
        <v>31520</v>
      </c>
    </row>
    <row r="75" spans="1:12" outlineLevel="1">
      <c r="A75" s="41">
        <v>67</v>
      </c>
      <c r="B75" s="4" t="s">
        <v>120</v>
      </c>
      <c r="C75" s="386" t="s">
        <v>121</v>
      </c>
      <c r="D75" s="387"/>
      <c r="E75" s="387"/>
      <c r="F75" s="8">
        <v>8500</v>
      </c>
      <c r="G75" s="48">
        <v>0</v>
      </c>
      <c r="H75" s="28">
        <v>0</v>
      </c>
      <c r="I75" s="28">
        <v>0</v>
      </c>
      <c r="J75" s="28">
        <f>+G75+H75+I75</f>
        <v>0</v>
      </c>
      <c r="K75" s="51">
        <f t="shared" si="11"/>
        <v>0</v>
      </c>
      <c r="L75" s="59">
        <f t="shared" si="10"/>
        <v>8500</v>
      </c>
    </row>
    <row r="76" spans="1:12" outlineLevel="1">
      <c r="A76" s="41">
        <v>68</v>
      </c>
      <c r="B76" s="4" t="s">
        <v>122</v>
      </c>
      <c r="C76" s="386" t="s">
        <v>123</v>
      </c>
      <c r="D76" s="387"/>
      <c r="E76" s="387"/>
      <c r="F76" s="8">
        <v>1500</v>
      </c>
      <c r="G76" s="48">
        <v>0</v>
      </c>
      <c r="H76" s="28">
        <v>0</v>
      </c>
      <c r="I76" s="28">
        <v>0</v>
      </c>
      <c r="J76" s="28">
        <f>+G76+H76+I76</f>
        <v>0</v>
      </c>
      <c r="K76" s="51">
        <f t="shared" si="11"/>
        <v>0</v>
      </c>
      <c r="L76" s="59">
        <f t="shared" si="10"/>
        <v>1500</v>
      </c>
    </row>
    <row r="77" spans="1:12">
      <c r="A77" s="40">
        <v>69</v>
      </c>
      <c r="B77" s="5"/>
      <c r="C77" s="384" t="s">
        <v>124</v>
      </c>
      <c r="D77" s="385"/>
      <c r="E77" s="385"/>
      <c r="F77" s="9">
        <f>SUM(F78:F81)</f>
        <v>54750</v>
      </c>
      <c r="G77" s="47">
        <f>SUM(G78:G81)</f>
        <v>0</v>
      </c>
      <c r="H77" s="29">
        <f>SUM(H78:H81)</f>
        <v>0</v>
      </c>
      <c r="I77" s="29">
        <f>SUM(I78:I81)</f>
        <v>0</v>
      </c>
      <c r="J77" s="29">
        <f>SUM(J78:J81)</f>
        <v>0</v>
      </c>
      <c r="K77" s="24">
        <f t="shared" si="11"/>
        <v>0</v>
      </c>
      <c r="L77" s="61">
        <f>SUM(L78:L81)</f>
        <v>54750</v>
      </c>
    </row>
    <row r="78" spans="1:12" outlineLevel="1">
      <c r="A78" s="41">
        <v>70</v>
      </c>
      <c r="B78" s="4" t="s">
        <v>125</v>
      </c>
      <c r="C78" s="386" t="s">
        <v>126</v>
      </c>
      <c r="D78" s="387"/>
      <c r="E78" s="387"/>
      <c r="F78" s="8">
        <v>6950</v>
      </c>
      <c r="G78" s="48">
        <v>0</v>
      </c>
      <c r="H78" s="28">
        <v>0</v>
      </c>
      <c r="I78" s="28">
        <v>0</v>
      </c>
      <c r="J78" s="28">
        <f>+G78+H78+I78</f>
        <v>0</v>
      </c>
      <c r="K78" s="51">
        <f t="shared" si="11"/>
        <v>0</v>
      </c>
      <c r="L78" s="59">
        <f>+F78-J78</f>
        <v>6950</v>
      </c>
    </row>
    <row r="79" spans="1:12" outlineLevel="1">
      <c r="A79" s="41">
        <v>71</v>
      </c>
      <c r="B79" s="4" t="s">
        <v>125</v>
      </c>
      <c r="C79" s="386" t="s">
        <v>127</v>
      </c>
      <c r="D79" s="387"/>
      <c r="E79" s="387"/>
      <c r="F79" s="8">
        <v>3700</v>
      </c>
      <c r="G79" s="48">
        <v>0</v>
      </c>
      <c r="H79" s="28">
        <v>0</v>
      </c>
      <c r="I79" s="28">
        <v>0</v>
      </c>
      <c r="J79" s="28">
        <f>+G79+H79+I79</f>
        <v>0</v>
      </c>
      <c r="K79" s="51">
        <f t="shared" si="11"/>
        <v>0</v>
      </c>
      <c r="L79" s="59">
        <f>+F79-J79</f>
        <v>3700</v>
      </c>
    </row>
    <row r="80" spans="1:12" outlineLevel="1">
      <c r="A80" s="41">
        <v>72</v>
      </c>
      <c r="B80" s="4" t="s">
        <v>125</v>
      </c>
      <c r="C80" s="386" t="s">
        <v>128</v>
      </c>
      <c r="D80" s="387"/>
      <c r="E80" s="387"/>
      <c r="F80" s="8">
        <v>28900</v>
      </c>
      <c r="G80" s="48">
        <v>0</v>
      </c>
      <c r="H80" s="28">
        <v>0</v>
      </c>
      <c r="I80" s="28">
        <v>0</v>
      </c>
      <c r="J80" s="28">
        <f>+G80+H80+I80</f>
        <v>0</v>
      </c>
      <c r="K80" s="51">
        <f t="shared" si="11"/>
        <v>0</v>
      </c>
      <c r="L80" s="59">
        <f>+F80-J80</f>
        <v>28900</v>
      </c>
    </row>
    <row r="81" spans="1:14" outlineLevel="1">
      <c r="A81" s="41">
        <v>73</v>
      </c>
      <c r="B81" s="4" t="s">
        <v>125</v>
      </c>
      <c r="C81" s="386" t="s">
        <v>129</v>
      </c>
      <c r="D81" s="387"/>
      <c r="E81" s="387"/>
      <c r="F81" s="8">
        <v>15200</v>
      </c>
      <c r="G81" s="48">
        <v>0</v>
      </c>
      <c r="H81" s="28">
        <v>0</v>
      </c>
      <c r="I81" s="28">
        <v>0</v>
      </c>
      <c r="J81" s="28">
        <f>+G81+H81+I81</f>
        <v>0</v>
      </c>
      <c r="K81" s="51">
        <f t="shared" si="11"/>
        <v>0</v>
      </c>
      <c r="L81" s="59">
        <f>+F81-J81</f>
        <v>15200</v>
      </c>
    </row>
    <row r="82" spans="1:14">
      <c r="A82" s="40">
        <v>74</v>
      </c>
      <c r="B82" s="5"/>
      <c r="C82" s="384" t="s">
        <v>130</v>
      </c>
      <c r="D82" s="385"/>
      <c r="E82" s="385"/>
      <c r="F82" s="9">
        <f>SUM(F83)</f>
        <v>100000</v>
      </c>
      <c r="G82" s="47">
        <f>SUM(G83)</f>
        <v>0</v>
      </c>
      <c r="H82" s="29">
        <f>SUM(H83)</f>
        <v>0</v>
      </c>
      <c r="I82" s="29">
        <f>SUM(I83)</f>
        <v>0</v>
      </c>
      <c r="J82" s="29">
        <f>SUM(J83)</f>
        <v>0</v>
      </c>
      <c r="K82" s="24">
        <f t="shared" si="11"/>
        <v>0</v>
      </c>
      <c r="L82" s="61">
        <f>SUM(L83)</f>
        <v>100000</v>
      </c>
    </row>
    <row r="83" spans="1:14" outlineLevel="1">
      <c r="A83" s="41">
        <v>75</v>
      </c>
      <c r="B83" s="4" t="s">
        <v>131</v>
      </c>
      <c r="C83" s="386" t="s">
        <v>132</v>
      </c>
      <c r="D83" s="387"/>
      <c r="E83" s="387"/>
      <c r="F83" s="8">
        <v>100000</v>
      </c>
      <c r="G83" s="48">
        <v>0</v>
      </c>
      <c r="H83" s="28">
        <v>0</v>
      </c>
      <c r="I83" s="28">
        <v>0</v>
      </c>
      <c r="J83" s="28">
        <f>+H83-I83</f>
        <v>0</v>
      </c>
      <c r="K83" s="51">
        <f t="shared" si="11"/>
        <v>0</v>
      </c>
      <c r="L83" s="59">
        <f>+F83-J83</f>
        <v>100000</v>
      </c>
    </row>
    <row r="84" spans="1:14">
      <c r="A84" s="40">
        <v>76</v>
      </c>
      <c r="B84" s="5"/>
      <c r="C84" s="384" t="s">
        <v>133</v>
      </c>
      <c r="D84" s="385"/>
      <c r="E84" s="385"/>
      <c r="F84" s="9">
        <f>SUM(F85:F86)</f>
        <v>5000</v>
      </c>
      <c r="G84" s="47">
        <f>SUM(G85:G86)</f>
        <v>0</v>
      </c>
      <c r="H84" s="29">
        <f>SUM(H85:H86)</f>
        <v>0</v>
      </c>
      <c r="I84" s="29">
        <f>SUM(I85:I86)</f>
        <v>2000</v>
      </c>
      <c r="J84" s="29">
        <f>SUM(J85:J86)</f>
        <v>2000</v>
      </c>
      <c r="K84" s="24">
        <f t="shared" si="11"/>
        <v>0.4</v>
      </c>
      <c r="L84" s="61">
        <f>SUM(L85:L86)</f>
        <v>3000</v>
      </c>
    </row>
    <row r="85" spans="1:14" outlineLevel="1">
      <c r="A85" s="41">
        <v>77</v>
      </c>
      <c r="B85" s="4" t="s">
        <v>134</v>
      </c>
      <c r="C85" s="386" t="s">
        <v>135</v>
      </c>
      <c r="D85" s="387"/>
      <c r="E85" s="387"/>
      <c r="F85" s="8">
        <v>2500</v>
      </c>
      <c r="G85" s="48">
        <v>0</v>
      </c>
      <c r="H85" s="28">
        <v>0</v>
      </c>
      <c r="I85" s="28">
        <v>1000</v>
      </c>
      <c r="J85" s="28">
        <f>+G85+H85+I85</f>
        <v>1000</v>
      </c>
      <c r="K85" s="51">
        <f t="shared" si="11"/>
        <v>0.4</v>
      </c>
      <c r="L85" s="59">
        <f>+F85-J85</f>
        <v>1500</v>
      </c>
      <c r="N85" s="57"/>
    </row>
    <row r="86" spans="1:14" outlineLevel="1">
      <c r="A86" s="41">
        <v>78</v>
      </c>
      <c r="B86" s="4" t="s">
        <v>136</v>
      </c>
      <c r="C86" s="386" t="s">
        <v>137</v>
      </c>
      <c r="D86" s="387"/>
      <c r="E86" s="387"/>
      <c r="F86" s="8">
        <v>2500</v>
      </c>
      <c r="G86" s="48">
        <v>0</v>
      </c>
      <c r="H86" s="28">
        <v>0</v>
      </c>
      <c r="I86" s="28">
        <v>1000</v>
      </c>
      <c r="J86" s="28">
        <f>+G86+H86+I86</f>
        <v>1000</v>
      </c>
      <c r="K86" s="51">
        <f t="shared" si="11"/>
        <v>0.4</v>
      </c>
      <c r="L86" s="59">
        <f>+F86-J86</f>
        <v>1500</v>
      </c>
    </row>
    <row r="87" spans="1:14">
      <c r="A87" s="40">
        <v>79</v>
      </c>
      <c r="B87" s="5"/>
      <c r="C87" s="384" t="s">
        <v>138</v>
      </c>
      <c r="D87" s="385"/>
      <c r="E87" s="385"/>
      <c r="F87" s="9">
        <f>SUM(F88:F94)</f>
        <v>185900</v>
      </c>
      <c r="G87" s="47">
        <f>SUM(G88:G94)</f>
        <v>0</v>
      </c>
      <c r="H87" s="29">
        <f>SUM(H88:H94)</f>
        <v>0</v>
      </c>
      <c r="I87" s="29">
        <f>SUM(I88:I94)</f>
        <v>50500</v>
      </c>
      <c r="J87" s="29">
        <f>SUM(J88:J94)</f>
        <v>50500</v>
      </c>
      <c r="K87" s="24">
        <f t="shared" si="11"/>
        <v>0.27165142549757937</v>
      </c>
      <c r="L87" s="61">
        <f>SUM(L88:L94)</f>
        <v>135400</v>
      </c>
    </row>
    <row r="88" spans="1:14" ht="14.25" customHeight="1" outlineLevel="1">
      <c r="A88" s="41">
        <v>80</v>
      </c>
      <c r="B88" s="4" t="s">
        <v>109</v>
      </c>
      <c r="C88" s="386" t="s">
        <v>139</v>
      </c>
      <c r="D88" s="387"/>
      <c r="E88" s="387"/>
      <c r="F88" s="8">
        <v>32400</v>
      </c>
      <c r="G88" s="48">
        <v>0</v>
      </c>
      <c r="H88" s="28">
        <v>0</v>
      </c>
      <c r="I88" s="28">
        <v>0</v>
      </c>
      <c r="J88" s="28">
        <f t="shared" ref="J88:J94" si="12">+G88+H88+I88</f>
        <v>0</v>
      </c>
      <c r="K88" s="51">
        <f t="shared" si="11"/>
        <v>0</v>
      </c>
      <c r="L88" s="59">
        <f t="shared" ref="L88:L94" si="13">+F88-J88</f>
        <v>32400</v>
      </c>
    </row>
    <row r="89" spans="1:14" outlineLevel="1">
      <c r="A89" s="41">
        <v>81</v>
      </c>
      <c r="B89" s="4" t="s">
        <v>125</v>
      </c>
      <c r="C89" s="386" t="s">
        <v>140</v>
      </c>
      <c r="D89" s="387"/>
      <c r="E89" s="387"/>
      <c r="F89" s="8">
        <v>3500</v>
      </c>
      <c r="G89" s="48">
        <v>0</v>
      </c>
      <c r="H89" s="28">
        <v>0</v>
      </c>
      <c r="I89" s="28">
        <v>500</v>
      </c>
      <c r="J89" s="28">
        <f t="shared" si="12"/>
        <v>500</v>
      </c>
      <c r="K89" s="51">
        <f t="shared" si="11"/>
        <v>0.14285714285714285</v>
      </c>
      <c r="L89" s="59">
        <f t="shared" si="13"/>
        <v>3000</v>
      </c>
    </row>
    <row r="90" spans="1:14" outlineLevel="1">
      <c r="A90" s="41">
        <v>82</v>
      </c>
      <c r="B90" s="4" t="s">
        <v>106</v>
      </c>
      <c r="C90" s="386" t="s">
        <v>141</v>
      </c>
      <c r="D90" s="387"/>
      <c r="E90" s="387"/>
      <c r="F90" s="8">
        <v>65000</v>
      </c>
      <c r="G90" s="48">
        <v>0</v>
      </c>
      <c r="H90" s="28">
        <v>0</v>
      </c>
      <c r="I90" s="28">
        <v>50000</v>
      </c>
      <c r="J90" s="28">
        <f t="shared" si="12"/>
        <v>50000</v>
      </c>
      <c r="K90" s="51">
        <f t="shared" si="11"/>
        <v>0.76923076923076927</v>
      </c>
      <c r="L90" s="59">
        <f t="shared" si="13"/>
        <v>15000</v>
      </c>
    </row>
    <row r="91" spans="1:14" outlineLevel="1">
      <c r="A91" s="41">
        <v>83</v>
      </c>
      <c r="B91" s="4" t="s">
        <v>47</v>
      </c>
      <c r="C91" s="386" t="s">
        <v>142</v>
      </c>
      <c r="D91" s="387"/>
      <c r="E91" s="387"/>
      <c r="F91" s="8">
        <v>28500</v>
      </c>
      <c r="G91" s="48">
        <v>0</v>
      </c>
      <c r="H91" s="28">
        <v>0</v>
      </c>
      <c r="I91" s="28">
        <v>0</v>
      </c>
      <c r="J91" s="28">
        <f t="shared" si="12"/>
        <v>0</v>
      </c>
      <c r="K91" s="51">
        <f t="shared" si="11"/>
        <v>0</v>
      </c>
      <c r="L91" s="59">
        <f t="shared" si="13"/>
        <v>28500</v>
      </c>
    </row>
    <row r="92" spans="1:14" outlineLevel="1">
      <c r="A92" s="41">
        <v>84</v>
      </c>
      <c r="B92" s="4" t="s">
        <v>56</v>
      </c>
      <c r="C92" s="386" t="s">
        <v>143</v>
      </c>
      <c r="D92" s="387"/>
      <c r="E92" s="387"/>
      <c r="F92" s="8">
        <v>8400</v>
      </c>
      <c r="G92" s="48">
        <v>0</v>
      </c>
      <c r="H92" s="28">
        <v>0</v>
      </c>
      <c r="I92" s="28">
        <v>0</v>
      </c>
      <c r="J92" s="28">
        <f t="shared" si="12"/>
        <v>0</v>
      </c>
      <c r="K92" s="51">
        <f t="shared" si="11"/>
        <v>0</v>
      </c>
      <c r="L92" s="59">
        <f t="shared" si="13"/>
        <v>8400</v>
      </c>
    </row>
    <row r="93" spans="1:14" ht="14.25" customHeight="1" outlineLevel="1">
      <c r="A93" s="41">
        <v>85</v>
      </c>
      <c r="B93" s="4" t="s">
        <v>56</v>
      </c>
      <c r="C93" s="386" t="s">
        <v>144</v>
      </c>
      <c r="D93" s="387"/>
      <c r="E93" s="387"/>
      <c r="F93" s="8">
        <v>28500</v>
      </c>
      <c r="G93" s="48">
        <v>0</v>
      </c>
      <c r="H93" s="28">
        <v>0</v>
      </c>
      <c r="I93" s="28">
        <v>0</v>
      </c>
      <c r="J93" s="28">
        <f t="shared" si="12"/>
        <v>0</v>
      </c>
      <c r="K93" s="51">
        <f t="shared" si="11"/>
        <v>0</v>
      </c>
      <c r="L93" s="59">
        <f t="shared" si="13"/>
        <v>28500</v>
      </c>
    </row>
    <row r="94" spans="1:14" outlineLevel="1">
      <c r="A94" s="41">
        <v>86</v>
      </c>
      <c r="B94" s="4" t="s">
        <v>61</v>
      </c>
      <c r="C94" s="386" t="s">
        <v>145</v>
      </c>
      <c r="D94" s="387"/>
      <c r="E94" s="387"/>
      <c r="F94" s="8">
        <v>19600</v>
      </c>
      <c r="G94" s="48">
        <v>0</v>
      </c>
      <c r="H94" s="28">
        <v>0</v>
      </c>
      <c r="I94" s="28">
        <v>0</v>
      </c>
      <c r="J94" s="28">
        <f t="shared" si="12"/>
        <v>0</v>
      </c>
      <c r="K94" s="51">
        <f t="shared" si="11"/>
        <v>0</v>
      </c>
      <c r="L94" s="59">
        <f t="shared" si="13"/>
        <v>19600</v>
      </c>
    </row>
    <row r="95" spans="1:14">
      <c r="A95" s="40">
        <v>87</v>
      </c>
      <c r="B95" s="5"/>
      <c r="C95" s="384" t="s">
        <v>146</v>
      </c>
      <c r="D95" s="385"/>
      <c r="E95" s="385"/>
      <c r="F95" s="9">
        <f>SUM(F96:F101)</f>
        <v>6000</v>
      </c>
      <c r="G95" s="47">
        <f>SUM(G96:G101)</f>
        <v>0</v>
      </c>
      <c r="H95" s="29">
        <f>SUM(H96:H101)</f>
        <v>0</v>
      </c>
      <c r="I95" s="29">
        <f>SUM(I96:I101)</f>
        <v>0</v>
      </c>
      <c r="J95" s="29">
        <f>SUM(J96:J101)</f>
        <v>0</v>
      </c>
      <c r="K95" s="24">
        <f t="shared" si="11"/>
        <v>0</v>
      </c>
      <c r="L95" s="61">
        <f>SUM(L96:L101)</f>
        <v>6000</v>
      </c>
    </row>
    <row r="96" spans="1:14" ht="14.25" customHeight="1" outlineLevel="1">
      <c r="A96" s="41">
        <v>88</v>
      </c>
      <c r="B96" s="4" t="s">
        <v>25</v>
      </c>
      <c r="C96" s="386" t="s">
        <v>147</v>
      </c>
      <c r="D96" s="387"/>
      <c r="E96" s="387"/>
      <c r="F96" s="8">
        <v>1000</v>
      </c>
      <c r="G96" s="48">
        <v>0</v>
      </c>
      <c r="H96" s="28">
        <v>0</v>
      </c>
      <c r="I96" s="28">
        <v>0</v>
      </c>
      <c r="J96" s="28">
        <f t="shared" ref="J96:J101" si="14">+G96+H96+I96</f>
        <v>0</v>
      </c>
      <c r="K96" s="51">
        <f t="shared" si="11"/>
        <v>0</v>
      </c>
      <c r="L96" s="59">
        <f t="shared" ref="L96:L101" si="15">+F96-J96</f>
        <v>1000</v>
      </c>
    </row>
    <row r="97" spans="1:12" ht="14.25" customHeight="1" outlineLevel="1">
      <c r="A97" s="41">
        <v>89</v>
      </c>
      <c r="B97" s="4" t="s">
        <v>25</v>
      </c>
      <c r="C97" s="386" t="s">
        <v>148</v>
      </c>
      <c r="D97" s="387"/>
      <c r="E97" s="387"/>
      <c r="F97" s="8">
        <v>1000</v>
      </c>
      <c r="G97" s="48">
        <v>0</v>
      </c>
      <c r="H97" s="28">
        <v>0</v>
      </c>
      <c r="I97" s="28">
        <v>0</v>
      </c>
      <c r="J97" s="28">
        <f t="shared" si="14"/>
        <v>0</v>
      </c>
      <c r="K97" s="51">
        <f t="shared" si="11"/>
        <v>0</v>
      </c>
      <c r="L97" s="59">
        <f t="shared" si="15"/>
        <v>1000</v>
      </c>
    </row>
    <row r="98" spans="1:12" ht="14.25" customHeight="1" outlineLevel="1">
      <c r="A98" s="41">
        <v>90</v>
      </c>
      <c r="B98" s="4" t="s">
        <v>25</v>
      </c>
      <c r="C98" s="386" t="s">
        <v>149</v>
      </c>
      <c r="D98" s="387"/>
      <c r="E98" s="387"/>
      <c r="F98" s="8">
        <v>1000</v>
      </c>
      <c r="G98" s="48">
        <v>0</v>
      </c>
      <c r="H98" s="28">
        <v>0</v>
      </c>
      <c r="I98" s="28">
        <v>0</v>
      </c>
      <c r="J98" s="28">
        <f t="shared" si="14"/>
        <v>0</v>
      </c>
      <c r="K98" s="51">
        <f t="shared" si="11"/>
        <v>0</v>
      </c>
      <c r="L98" s="59">
        <f t="shared" si="15"/>
        <v>1000</v>
      </c>
    </row>
    <row r="99" spans="1:12" outlineLevel="1">
      <c r="A99" s="41">
        <v>91</v>
      </c>
      <c r="B99" s="4" t="s">
        <v>25</v>
      </c>
      <c r="C99" s="386" t="s">
        <v>150</v>
      </c>
      <c r="D99" s="387"/>
      <c r="E99" s="387"/>
      <c r="F99" s="8">
        <v>1000</v>
      </c>
      <c r="G99" s="48">
        <v>0</v>
      </c>
      <c r="H99" s="28">
        <v>0</v>
      </c>
      <c r="I99" s="28">
        <v>0</v>
      </c>
      <c r="J99" s="28">
        <f t="shared" si="14"/>
        <v>0</v>
      </c>
      <c r="K99" s="51">
        <f t="shared" si="11"/>
        <v>0</v>
      </c>
      <c r="L99" s="59">
        <f t="shared" si="15"/>
        <v>1000</v>
      </c>
    </row>
    <row r="100" spans="1:12" outlineLevel="1">
      <c r="A100" s="41">
        <v>92</v>
      </c>
      <c r="B100" s="4" t="s">
        <v>25</v>
      </c>
      <c r="C100" s="386" t="s">
        <v>151</v>
      </c>
      <c r="D100" s="387"/>
      <c r="E100" s="387"/>
      <c r="F100" s="8">
        <v>1000</v>
      </c>
      <c r="G100" s="48">
        <v>0</v>
      </c>
      <c r="H100" s="28">
        <v>0</v>
      </c>
      <c r="I100" s="28">
        <v>0</v>
      </c>
      <c r="J100" s="28">
        <f t="shared" si="14"/>
        <v>0</v>
      </c>
      <c r="K100" s="51">
        <f t="shared" si="11"/>
        <v>0</v>
      </c>
      <c r="L100" s="59">
        <f t="shared" si="15"/>
        <v>1000</v>
      </c>
    </row>
    <row r="101" spans="1:12" ht="14.25" customHeight="1" outlineLevel="1">
      <c r="A101" s="41">
        <v>93</v>
      </c>
      <c r="B101" s="4" t="s">
        <v>25</v>
      </c>
      <c r="C101" s="386" t="s">
        <v>152</v>
      </c>
      <c r="D101" s="387"/>
      <c r="E101" s="387"/>
      <c r="F101" s="8">
        <v>1000</v>
      </c>
      <c r="G101" s="48">
        <v>0</v>
      </c>
      <c r="H101" s="28">
        <v>0</v>
      </c>
      <c r="I101" s="28">
        <v>0</v>
      </c>
      <c r="J101" s="28">
        <f t="shared" si="14"/>
        <v>0</v>
      </c>
      <c r="K101" s="51">
        <f t="shared" si="11"/>
        <v>0</v>
      </c>
      <c r="L101" s="59">
        <f t="shared" si="15"/>
        <v>1000</v>
      </c>
    </row>
    <row r="102" spans="1:12">
      <c r="A102" s="41">
        <v>94</v>
      </c>
      <c r="B102" s="5"/>
      <c r="C102" s="384" t="s">
        <v>153</v>
      </c>
      <c r="D102" s="385"/>
      <c r="E102" s="385"/>
      <c r="F102" s="9">
        <f>SUM(F103)</f>
        <v>1000</v>
      </c>
      <c r="G102" s="47">
        <f>SUM(G103)</f>
        <v>0</v>
      </c>
      <c r="H102" s="29">
        <f>SUM(H103)</f>
        <v>0</v>
      </c>
      <c r="I102" s="29">
        <f>SUM(I103)</f>
        <v>0</v>
      </c>
      <c r="J102" s="29">
        <f>SUM(J103)</f>
        <v>0</v>
      </c>
      <c r="K102" s="24">
        <f t="shared" si="11"/>
        <v>0</v>
      </c>
      <c r="L102" s="61">
        <f>SUM(L103)</f>
        <v>1000</v>
      </c>
    </row>
    <row r="103" spans="1:12" ht="14.25" customHeight="1" outlineLevel="1">
      <c r="A103" s="41">
        <v>95</v>
      </c>
      <c r="B103" s="4" t="s">
        <v>29</v>
      </c>
      <c r="C103" s="386" t="s">
        <v>154</v>
      </c>
      <c r="D103" s="387"/>
      <c r="E103" s="387"/>
      <c r="F103" s="8">
        <v>1000</v>
      </c>
      <c r="G103" s="48">
        <v>0</v>
      </c>
      <c r="H103" s="28">
        <v>0</v>
      </c>
      <c r="I103" s="28">
        <v>0</v>
      </c>
      <c r="J103" s="28">
        <f>+G103+H103+I103</f>
        <v>0</v>
      </c>
      <c r="K103" s="51">
        <f t="shared" si="11"/>
        <v>0</v>
      </c>
      <c r="L103" s="59">
        <f>+F103-J103</f>
        <v>1000</v>
      </c>
    </row>
    <row r="104" spans="1:12">
      <c r="A104" s="40">
        <v>96</v>
      </c>
      <c r="B104" s="5"/>
      <c r="C104" s="384" t="s">
        <v>155</v>
      </c>
      <c r="D104" s="385"/>
      <c r="E104" s="385"/>
      <c r="F104" s="9">
        <f>SUM(F105:F107)</f>
        <v>5000</v>
      </c>
      <c r="G104" s="47">
        <f>SUM(G105:G107)</f>
        <v>0</v>
      </c>
      <c r="H104" s="29">
        <f>SUM(H105:H107)</f>
        <v>0</v>
      </c>
      <c r="I104" s="29">
        <f>SUM(I105:I107)</f>
        <v>0</v>
      </c>
      <c r="J104" s="29">
        <f>SUM(J105:J107)</f>
        <v>0</v>
      </c>
      <c r="K104" s="24">
        <f t="shared" si="11"/>
        <v>0</v>
      </c>
      <c r="L104" s="61">
        <f>SUM(L105:L107)</f>
        <v>5000</v>
      </c>
    </row>
    <row r="105" spans="1:12" outlineLevel="1">
      <c r="A105" s="41">
        <v>97</v>
      </c>
      <c r="B105" s="4" t="s">
        <v>25</v>
      </c>
      <c r="C105" s="386" t="s">
        <v>156</v>
      </c>
      <c r="D105" s="387"/>
      <c r="E105" s="387"/>
      <c r="F105" s="8">
        <v>1000</v>
      </c>
      <c r="G105" s="48">
        <v>0</v>
      </c>
      <c r="H105" s="28">
        <v>0</v>
      </c>
      <c r="I105" s="28">
        <v>0</v>
      </c>
      <c r="J105" s="28">
        <f>+G105+H105+I105</f>
        <v>0</v>
      </c>
      <c r="K105" s="51">
        <f t="shared" ref="K105:K123" si="16">+J105/F105</f>
        <v>0</v>
      </c>
      <c r="L105" s="59">
        <f>+F105-J105</f>
        <v>1000</v>
      </c>
    </row>
    <row r="106" spans="1:12" outlineLevel="1">
      <c r="A106" s="41">
        <v>98</v>
      </c>
      <c r="B106" s="4" t="s">
        <v>25</v>
      </c>
      <c r="C106" s="386" t="s">
        <v>157</v>
      </c>
      <c r="D106" s="387"/>
      <c r="E106" s="387"/>
      <c r="F106" s="8">
        <v>2000</v>
      </c>
      <c r="G106" s="48">
        <v>0</v>
      </c>
      <c r="H106" s="28">
        <v>0</v>
      </c>
      <c r="I106" s="28">
        <v>0</v>
      </c>
      <c r="J106" s="28">
        <f>+G106+H106+I106</f>
        <v>0</v>
      </c>
      <c r="K106" s="51">
        <f t="shared" si="16"/>
        <v>0</v>
      </c>
      <c r="L106" s="59">
        <f>+F106-J106</f>
        <v>2000</v>
      </c>
    </row>
    <row r="107" spans="1:12" outlineLevel="1">
      <c r="A107" s="41">
        <v>99</v>
      </c>
      <c r="B107" s="4" t="s">
        <v>25</v>
      </c>
      <c r="C107" s="386" t="s">
        <v>158</v>
      </c>
      <c r="D107" s="387"/>
      <c r="E107" s="387"/>
      <c r="F107" s="8">
        <v>2000</v>
      </c>
      <c r="G107" s="48">
        <v>0</v>
      </c>
      <c r="H107" s="28">
        <v>0</v>
      </c>
      <c r="I107" s="28">
        <v>0</v>
      </c>
      <c r="J107" s="28">
        <f>+G107+H107+I107</f>
        <v>0</v>
      </c>
      <c r="K107" s="51">
        <f t="shared" si="16"/>
        <v>0</v>
      </c>
      <c r="L107" s="59">
        <f>+F107-J107</f>
        <v>2000</v>
      </c>
    </row>
    <row r="108" spans="1:12">
      <c r="A108" s="40">
        <v>100</v>
      </c>
      <c r="B108" s="5"/>
      <c r="C108" s="384" t="s">
        <v>159</v>
      </c>
      <c r="D108" s="385"/>
      <c r="E108" s="385"/>
      <c r="F108" s="9">
        <f>SUM(F109:F111)</f>
        <v>27000</v>
      </c>
      <c r="G108" s="47">
        <f>SUM(G109:G111)</f>
        <v>0</v>
      </c>
      <c r="H108" s="29">
        <f>SUM(H109:H111)</f>
        <v>0</v>
      </c>
      <c r="I108" s="29">
        <f>SUM(I109:I111)</f>
        <v>0</v>
      </c>
      <c r="J108" s="29">
        <f>SUM(J109:J111)</f>
        <v>0</v>
      </c>
      <c r="K108" s="24">
        <f t="shared" si="16"/>
        <v>0</v>
      </c>
      <c r="L108" s="61">
        <f>SUM(L109:L111)</f>
        <v>27000</v>
      </c>
    </row>
    <row r="109" spans="1:12" outlineLevel="1">
      <c r="A109" s="41">
        <v>101</v>
      </c>
      <c r="B109" s="4" t="s">
        <v>25</v>
      </c>
      <c r="C109" s="386" t="s">
        <v>160</v>
      </c>
      <c r="D109" s="387"/>
      <c r="E109" s="387"/>
      <c r="F109" s="8">
        <v>1000</v>
      </c>
      <c r="G109" s="48">
        <v>0</v>
      </c>
      <c r="H109" s="28">
        <v>0</v>
      </c>
      <c r="I109" s="28">
        <v>0</v>
      </c>
      <c r="J109" s="28">
        <f>+G109+H109+I109</f>
        <v>0</v>
      </c>
      <c r="K109" s="51">
        <f t="shared" si="16"/>
        <v>0</v>
      </c>
      <c r="L109" s="59">
        <f>+F109-J109</f>
        <v>1000</v>
      </c>
    </row>
    <row r="110" spans="1:12" outlineLevel="1">
      <c r="A110" s="41">
        <v>102</v>
      </c>
      <c r="B110" s="4" t="s">
        <v>25</v>
      </c>
      <c r="C110" s="386" t="s">
        <v>161</v>
      </c>
      <c r="D110" s="387"/>
      <c r="E110" s="387"/>
      <c r="F110" s="8">
        <v>25000</v>
      </c>
      <c r="G110" s="48">
        <v>0</v>
      </c>
      <c r="H110" s="28">
        <v>0</v>
      </c>
      <c r="I110" s="28">
        <v>0</v>
      </c>
      <c r="J110" s="28">
        <f>+G110+H110+I110</f>
        <v>0</v>
      </c>
      <c r="K110" s="51">
        <f t="shared" si="16"/>
        <v>0</v>
      </c>
      <c r="L110" s="59">
        <f>+F110-J110</f>
        <v>25000</v>
      </c>
    </row>
    <row r="111" spans="1:12" outlineLevel="1">
      <c r="A111" s="41">
        <v>103</v>
      </c>
      <c r="B111" s="4" t="s">
        <v>25</v>
      </c>
      <c r="C111" s="386" t="s">
        <v>162</v>
      </c>
      <c r="D111" s="387"/>
      <c r="E111" s="387"/>
      <c r="F111" s="8">
        <v>1000</v>
      </c>
      <c r="G111" s="48">
        <v>0</v>
      </c>
      <c r="H111" s="28">
        <v>0</v>
      </c>
      <c r="I111" s="28">
        <v>0</v>
      </c>
      <c r="J111" s="28">
        <f>+G111+H111+I111</f>
        <v>0</v>
      </c>
      <c r="K111" s="51">
        <f t="shared" si="16"/>
        <v>0</v>
      </c>
      <c r="L111" s="59">
        <f>+F111-J111</f>
        <v>1000</v>
      </c>
    </row>
    <row r="112" spans="1:12" ht="15">
      <c r="A112" s="40">
        <v>104</v>
      </c>
      <c r="B112" s="5"/>
      <c r="C112" s="11" t="s">
        <v>163</v>
      </c>
      <c r="D112" s="19" t="s">
        <v>164</v>
      </c>
      <c r="E112" s="19" t="s">
        <v>38</v>
      </c>
      <c r="F112" s="9">
        <f>SUM(F113:F116)</f>
        <v>76000</v>
      </c>
      <c r="G112" s="47">
        <f>SUM(G113:G116)</f>
        <v>20807.979871763655</v>
      </c>
      <c r="H112" s="29">
        <f>SUM(H113:H116)</f>
        <v>15512.740848957066</v>
      </c>
      <c r="I112" s="29">
        <f>SUM(I113:I116)</f>
        <v>0</v>
      </c>
      <c r="J112" s="29">
        <f>SUM(J113:J116)</f>
        <v>36320.720720720725</v>
      </c>
      <c r="K112" s="24">
        <f t="shared" si="16"/>
        <v>0.47790422000948324</v>
      </c>
      <c r="L112" s="61">
        <f>SUM(L113:L116)</f>
        <v>39679.279279279275</v>
      </c>
    </row>
    <row r="113" spans="1:12" ht="16" outlineLevel="1">
      <c r="A113" s="41">
        <v>105</v>
      </c>
      <c r="B113" s="4" t="s">
        <v>165</v>
      </c>
      <c r="C113" s="12" t="s">
        <v>166</v>
      </c>
      <c r="D113" s="23">
        <v>270.27027027027026</v>
      </c>
      <c r="E113" s="26">
        <v>37</v>
      </c>
      <c r="F113" s="8">
        <f>+D113*E113</f>
        <v>10000</v>
      </c>
      <c r="G113" s="48">
        <v>1643.5354273192113</v>
      </c>
      <c r="H113" s="28">
        <v>2410.5186267348427</v>
      </c>
      <c r="I113" s="28">
        <v>0</v>
      </c>
      <c r="J113" s="28">
        <f>+G113+H113+I113</f>
        <v>4054.0540540540542</v>
      </c>
      <c r="K113" s="51">
        <f t="shared" si="16"/>
        <v>0.40540540540540543</v>
      </c>
      <c r="L113" s="59">
        <f>+F113-J113</f>
        <v>5945.9459459459458</v>
      </c>
    </row>
    <row r="114" spans="1:12" ht="16" outlineLevel="1">
      <c r="A114" s="41">
        <v>106</v>
      </c>
      <c r="B114" s="4" t="s">
        <v>165</v>
      </c>
      <c r="C114" s="12" t="s">
        <v>167</v>
      </c>
      <c r="D114" s="23">
        <v>880</v>
      </c>
      <c r="E114" s="26">
        <v>25</v>
      </c>
      <c r="F114" s="8">
        <f>+D114*E114</f>
        <v>22000</v>
      </c>
      <c r="G114" s="48">
        <v>3520</v>
      </c>
      <c r="H114" s="28">
        <v>5280</v>
      </c>
      <c r="I114" s="28">
        <v>0</v>
      </c>
      <c r="J114" s="28">
        <f>+G114+H114+I114</f>
        <v>8800</v>
      </c>
      <c r="K114" s="51">
        <f t="shared" si="16"/>
        <v>0.4</v>
      </c>
      <c r="L114" s="59">
        <f>+F114-J114</f>
        <v>13200</v>
      </c>
    </row>
    <row r="115" spans="1:12" ht="16" outlineLevel="1">
      <c r="A115" s="41">
        <v>107</v>
      </c>
      <c r="B115" s="4" t="s">
        <v>165</v>
      </c>
      <c r="C115" s="12" t="s">
        <v>168</v>
      </c>
      <c r="D115" s="23">
        <v>293.33333333333331</v>
      </c>
      <c r="E115" s="26">
        <v>75</v>
      </c>
      <c r="F115" s="8">
        <f>+D115*E115</f>
        <v>22000</v>
      </c>
      <c r="G115" s="48">
        <v>1564.4444444444446</v>
      </c>
      <c r="H115" s="28">
        <v>4302.2222222222226</v>
      </c>
      <c r="I115" s="28">
        <v>0</v>
      </c>
      <c r="J115" s="28">
        <f>+G115+H115+I115</f>
        <v>5866.666666666667</v>
      </c>
      <c r="K115" s="51">
        <f t="shared" si="16"/>
        <v>0.26666666666666666</v>
      </c>
      <c r="L115" s="59">
        <f>+F115-J115</f>
        <v>16133.333333333332</v>
      </c>
    </row>
    <row r="116" spans="1:12" ht="16" outlineLevel="1">
      <c r="A116" s="41">
        <v>108</v>
      </c>
      <c r="B116" s="4" t="s">
        <v>165</v>
      </c>
      <c r="C116" s="12" t="s">
        <v>169</v>
      </c>
      <c r="D116" s="23">
        <v>1466.6666666666667</v>
      </c>
      <c r="E116" s="26">
        <v>15</v>
      </c>
      <c r="F116" s="8">
        <f>+D116*E116</f>
        <v>22000</v>
      </c>
      <c r="G116" s="48">
        <v>14080</v>
      </c>
      <c r="H116" s="28">
        <v>3520</v>
      </c>
      <c r="I116" s="28">
        <v>0</v>
      </c>
      <c r="J116" s="28">
        <f>+G116+H116+I116</f>
        <v>17600</v>
      </c>
      <c r="K116" s="51">
        <f t="shared" si="16"/>
        <v>0.8</v>
      </c>
      <c r="L116" s="59">
        <f>+F116-J116</f>
        <v>4400</v>
      </c>
    </row>
    <row r="117" spans="1:12">
      <c r="A117" s="40">
        <v>109</v>
      </c>
      <c r="B117" s="5"/>
      <c r="C117" s="384" t="s">
        <v>170</v>
      </c>
      <c r="D117" s="385"/>
      <c r="E117" s="385"/>
      <c r="F117" s="9">
        <f>SUM(F118:F122)</f>
        <v>191200</v>
      </c>
      <c r="G117" s="47">
        <f>SUM(G118:G122)</f>
        <v>0</v>
      </c>
      <c r="H117" s="29">
        <f>SUM(H118:H122)</f>
        <v>0</v>
      </c>
      <c r="I117" s="29">
        <f>SUM(I118:I122)</f>
        <v>0</v>
      </c>
      <c r="J117" s="29">
        <f>SUM(J118:J122)</f>
        <v>0</v>
      </c>
      <c r="K117" s="24">
        <f t="shared" si="16"/>
        <v>0</v>
      </c>
      <c r="L117" s="61">
        <f>SUM(L118:L122)</f>
        <v>191200</v>
      </c>
    </row>
    <row r="118" spans="1:12" ht="14.25" customHeight="1" outlineLevel="1">
      <c r="A118" s="41">
        <v>110</v>
      </c>
      <c r="B118" s="4" t="s">
        <v>165</v>
      </c>
      <c r="C118" s="386" t="s">
        <v>171</v>
      </c>
      <c r="D118" s="387"/>
      <c r="E118" s="387"/>
      <c r="F118" s="8">
        <v>65000</v>
      </c>
      <c r="G118" s="48">
        <v>0</v>
      </c>
      <c r="H118" s="28">
        <v>0</v>
      </c>
      <c r="I118" s="28">
        <v>0</v>
      </c>
      <c r="J118" s="28">
        <f>+G118+H118+I118</f>
        <v>0</v>
      </c>
      <c r="K118" s="51">
        <f t="shared" si="16"/>
        <v>0</v>
      </c>
      <c r="L118" s="59">
        <f>+F118-J118</f>
        <v>65000</v>
      </c>
    </row>
    <row r="119" spans="1:12" ht="14.25" customHeight="1" outlineLevel="1">
      <c r="A119" s="41">
        <v>111</v>
      </c>
      <c r="B119" s="4" t="s">
        <v>165</v>
      </c>
      <c r="C119" s="386" t="s">
        <v>172</v>
      </c>
      <c r="D119" s="387"/>
      <c r="E119" s="387"/>
      <c r="F119" s="8">
        <v>10000</v>
      </c>
      <c r="G119" s="48">
        <v>0</v>
      </c>
      <c r="H119" s="28">
        <v>0</v>
      </c>
      <c r="I119" s="28">
        <v>0</v>
      </c>
      <c r="J119" s="28">
        <f>+G119+H119+I119</f>
        <v>0</v>
      </c>
      <c r="K119" s="51">
        <f t="shared" si="16"/>
        <v>0</v>
      </c>
      <c r="L119" s="59">
        <f>+F119-J119</f>
        <v>10000</v>
      </c>
    </row>
    <row r="120" spans="1:12" ht="14.25" customHeight="1" outlineLevel="1">
      <c r="A120" s="41">
        <v>112</v>
      </c>
      <c r="B120" s="4" t="s">
        <v>165</v>
      </c>
      <c r="C120" s="386" t="s">
        <v>173</v>
      </c>
      <c r="D120" s="387"/>
      <c r="E120" s="387"/>
      <c r="F120" s="8">
        <v>95000</v>
      </c>
      <c r="G120" s="48">
        <v>0</v>
      </c>
      <c r="H120" s="28">
        <v>0</v>
      </c>
      <c r="I120" s="28">
        <v>0</v>
      </c>
      <c r="J120" s="28">
        <f>+G120+H120+I120</f>
        <v>0</v>
      </c>
      <c r="K120" s="51">
        <f t="shared" si="16"/>
        <v>0</v>
      </c>
      <c r="L120" s="59">
        <f>+F120-J120</f>
        <v>95000</v>
      </c>
    </row>
    <row r="121" spans="1:12" ht="14.25" customHeight="1" outlineLevel="1">
      <c r="A121" s="41">
        <v>113</v>
      </c>
      <c r="B121" s="4" t="s">
        <v>165</v>
      </c>
      <c r="C121" s="386" t="s">
        <v>174</v>
      </c>
      <c r="D121" s="387"/>
      <c r="E121" s="387"/>
      <c r="F121" s="8">
        <v>12000</v>
      </c>
      <c r="G121" s="48">
        <v>0</v>
      </c>
      <c r="H121" s="28">
        <v>0</v>
      </c>
      <c r="I121" s="28">
        <v>0</v>
      </c>
      <c r="J121" s="28">
        <f>+G121+H121+I121</f>
        <v>0</v>
      </c>
      <c r="K121" s="51">
        <f t="shared" si="16"/>
        <v>0</v>
      </c>
      <c r="L121" s="59">
        <f>+F121-J121</f>
        <v>12000</v>
      </c>
    </row>
    <row r="122" spans="1:12" outlineLevel="1">
      <c r="A122" s="41">
        <v>114</v>
      </c>
      <c r="B122" s="4" t="s">
        <v>165</v>
      </c>
      <c r="C122" s="386" t="s">
        <v>175</v>
      </c>
      <c r="D122" s="387"/>
      <c r="E122" s="387"/>
      <c r="F122" s="8">
        <v>9200</v>
      </c>
      <c r="G122" s="48">
        <v>0</v>
      </c>
      <c r="H122" s="28">
        <v>0</v>
      </c>
      <c r="I122" s="28">
        <v>0</v>
      </c>
      <c r="J122" s="28">
        <f>+G122+H122+I122</f>
        <v>0</v>
      </c>
      <c r="K122" s="51">
        <f t="shared" si="16"/>
        <v>0</v>
      </c>
      <c r="L122" s="59">
        <f>+F122-J122</f>
        <v>9200</v>
      </c>
    </row>
    <row r="123" spans="1:12">
      <c r="A123" s="40">
        <v>115</v>
      </c>
      <c r="B123" s="5"/>
      <c r="C123" s="384" t="s">
        <v>176</v>
      </c>
      <c r="D123" s="385"/>
      <c r="E123" s="385"/>
      <c r="F123" s="9">
        <f>SUM(F118:F122)</f>
        <v>191200</v>
      </c>
      <c r="G123" s="47">
        <f>SUM(G124:G127)</f>
        <v>0</v>
      </c>
      <c r="H123" s="29">
        <f>SUM(H124:H127)</f>
        <v>0</v>
      </c>
      <c r="I123" s="29">
        <f>SUM(I124:I127)</f>
        <v>0</v>
      </c>
      <c r="J123" s="29">
        <f>SUM(J124:J127)</f>
        <v>0</v>
      </c>
      <c r="K123" s="24">
        <f t="shared" si="16"/>
        <v>0</v>
      </c>
      <c r="L123" s="61">
        <f>SUM(L124:L127)</f>
        <v>0</v>
      </c>
    </row>
    <row r="124" spans="1:12" outlineLevel="1">
      <c r="A124" s="41">
        <v>116</v>
      </c>
      <c r="B124" s="4" t="s">
        <v>177</v>
      </c>
      <c r="C124" s="386" t="s">
        <v>178</v>
      </c>
      <c r="D124" s="387"/>
      <c r="E124" s="387"/>
      <c r="F124" s="8">
        <v>0</v>
      </c>
      <c r="G124" s="48">
        <v>0</v>
      </c>
      <c r="H124" s="28">
        <v>0</v>
      </c>
      <c r="I124" s="28">
        <v>0</v>
      </c>
      <c r="J124" s="28">
        <f>+G124+H124+I124</f>
        <v>0</v>
      </c>
      <c r="K124" s="25">
        <v>0</v>
      </c>
      <c r="L124" s="59">
        <f>+F124-J124</f>
        <v>0</v>
      </c>
    </row>
    <row r="125" spans="1:12" outlineLevel="1">
      <c r="A125" s="41">
        <v>117</v>
      </c>
      <c r="B125" s="4" t="s">
        <v>179</v>
      </c>
      <c r="C125" s="386" t="s">
        <v>180</v>
      </c>
      <c r="D125" s="387"/>
      <c r="E125" s="387"/>
      <c r="F125" s="8">
        <v>0</v>
      </c>
      <c r="G125" s="48">
        <v>0</v>
      </c>
      <c r="H125" s="28">
        <v>0</v>
      </c>
      <c r="I125" s="28">
        <v>0</v>
      </c>
      <c r="J125" s="28">
        <f>+G125+H125+I125</f>
        <v>0</v>
      </c>
      <c r="K125" s="25">
        <v>0</v>
      </c>
      <c r="L125" s="59">
        <f>+F125-J125</f>
        <v>0</v>
      </c>
    </row>
    <row r="126" spans="1:12" outlineLevel="1">
      <c r="A126" s="41">
        <v>118</v>
      </c>
      <c r="B126" s="4" t="s">
        <v>181</v>
      </c>
      <c r="C126" s="386" t="s">
        <v>182</v>
      </c>
      <c r="D126" s="387"/>
      <c r="E126" s="387"/>
      <c r="F126" s="8">
        <v>0</v>
      </c>
      <c r="G126" s="48">
        <v>0</v>
      </c>
      <c r="H126" s="28">
        <v>0</v>
      </c>
      <c r="I126" s="28">
        <v>0</v>
      </c>
      <c r="J126" s="28">
        <f>+G126+H126+I126</f>
        <v>0</v>
      </c>
      <c r="K126" s="25">
        <v>0</v>
      </c>
      <c r="L126" s="59">
        <f>+F126-J126</f>
        <v>0</v>
      </c>
    </row>
    <row r="127" spans="1:12" outlineLevel="1">
      <c r="A127" s="41">
        <v>119</v>
      </c>
      <c r="B127" s="4" t="s">
        <v>183</v>
      </c>
      <c r="C127" s="386" t="s">
        <v>184</v>
      </c>
      <c r="D127" s="387"/>
      <c r="E127" s="387"/>
      <c r="F127" s="8">
        <v>0</v>
      </c>
      <c r="G127" s="48">
        <v>0</v>
      </c>
      <c r="H127" s="28">
        <v>0</v>
      </c>
      <c r="I127" s="28">
        <v>0</v>
      </c>
      <c r="J127" s="28">
        <f>+G127+H127+I127</f>
        <v>0</v>
      </c>
      <c r="K127" s="25">
        <v>0</v>
      </c>
      <c r="L127" s="59">
        <f>+F127-J127</f>
        <v>0</v>
      </c>
    </row>
    <row r="128" spans="1:12" ht="15" thickBot="1">
      <c r="A128" s="42">
        <v>120</v>
      </c>
      <c r="B128" s="43"/>
      <c r="C128" s="400" t="s">
        <v>185</v>
      </c>
      <c r="D128" s="401"/>
      <c r="E128" s="401"/>
      <c r="F128" s="44">
        <f>SUM(F10:F16,F18:F23,F25:F35,F37:F43,F45:F51,F53:F60,F62:F64,F66:F69,F71:F76,F78:F81,F83,F85:F86,F88:F94,F96:F101,F103,F105:F107,F109:F111,F113:F116,F118:F122,F124:F127)</f>
        <v>2555895</v>
      </c>
      <c r="G128" s="53">
        <f>SUM(G10:G16,G18:G23,G25:G35,G37:G43,G45:G51,G53:G60,G62:G64,G66:G69,G71:G76,G78:G81,G83,G85:G86,G88:G94,G96:G101,G103,G105:G107,G109:G111,G113:G116,G118:G122,G124:G127)</f>
        <v>163141.15054009721</v>
      </c>
      <c r="H128" s="56">
        <f>SUM(H10:H16,H18:H23,H25:H35,H37:H43,H45:H51,H53:H60,H62:H64,H66:H69,H71:H76,H78:H81,H83,H85:H86,H88:H94,H96:H101,H103,H105:H107,H109:H111,H113:H116,H118:H122,H124:H127)</f>
        <v>38927.173660016371</v>
      </c>
      <c r="I128" s="56">
        <f>SUM(I10:I16,I18:I23,I25:I35,I37:I43,I45:I51,I53:I60,I62:I64,I66:I69,I71:I76,I78:I81,I83,I85:I86,I88:I94,I96:I101,I103,I105:I107,I109:I111,I113:I116,I118:I122,I124:I127)</f>
        <v>52500</v>
      </c>
      <c r="J128" s="56">
        <f>SUM(J10:J16,J18:J23,J25:J35,J37:J43,J45:J51,J53:J60,J62:J64,J66:J69,J71:J76,J78:J81,J83,J85:J86,J88:J94,J96:J101,J103,J105:J107,J109:J111,J113:J116,J118:J122,J124:J127)</f>
        <v>254568.32420011359</v>
      </c>
      <c r="K128" s="63">
        <f>+J128/F128</f>
        <v>9.9600462538607257E-2</v>
      </c>
      <c r="L128" s="62">
        <f>SUM(L10:L16,L18:L23,L25:L35,L37:L43,L45:L51,L53:L60,L62:L64,L66:L69,L71:L76,L78:L81,L83,L85:L86,L88:L94,L96:L101,L103,L105:L107,L109:L111,L113:L116,L118:L122,L124:L127)</f>
        <v>2301326.6757998867</v>
      </c>
    </row>
    <row r="129" spans="1:12" ht="15" customHeight="1" thickTop="1">
      <c r="A129" s="399"/>
      <c r="B129" s="399"/>
      <c r="C129" s="399"/>
      <c r="D129" s="399"/>
      <c r="E129" s="399"/>
      <c r="F129" s="399"/>
    </row>
    <row r="131" spans="1:12" ht="15" thickBot="1">
      <c r="D131" s="30"/>
      <c r="J131" s="56" t="s">
        <v>186</v>
      </c>
      <c r="K131" s="54"/>
      <c r="L131" s="62">
        <f>+L128*0.05</f>
        <v>115066.33378999434</v>
      </c>
    </row>
    <row r="132" spans="1:12" ht="15" thickTop="1"/>
  </sheetData>
  <sheetProtection selectLockedCells="1" autoFilter="0" pivotTables="0"/>
  <autoFilter ref="A8:F129" xr:uid="{FC35BA7D-0E4D-422B-A0B0-E400C801E99B}"/>
  <mergeCells count="122">
    <mergeCell ref="I4:I6"/>
    <mergeCell ref="C117:E117"/>
    <mergeCell ref="C108:E108"/>
    <mergeCell ref="C98:E98"/>
    <mergeCell ref="C99:E99"/>
    <mergeCell ref="C100:E100"/>
    <mergeCell ref="G4:G6"/>
    <mergeCell ref="H4:H6"/>
    <mergeCell ref="K4:K6"/>
    <mergeCell ref="C107:E107"/>
    <mergeCell ref="C111:E111"/>
    <mergeCell ref="C109:E109"/>
    <mergeCell ref="C110:E110"/>
    <mergeCell ref="C57:E57"/>
    <mergeCell ref="J4:J6"/>
    <mergeCell ref="L4:L6"/>
    <mergeCell ref="C106:E106"/>
    <mergeCell ref="C101:E101"/>
    <mergeCell ref="C103:E103"/>
    <mergeCell ref="C105:E105"/>
    <mergeCell ref="C93:E93"/>
    <mergeCell ref="C94:E94"/>
    <mergeCell ref="C96:E96"/>
    <mergeCell ref="C87:E87"/>
    <mergeCell ref="C95:E95"/>
    <mergeCell ref="C89:E89"/>
    <mergeCell ref="C45:E45"/>
    <mergeCell ref="C46:E46"/>
    <mergeCell ref="F4:F6"/>
    <mergeCell ref="C97:E97"/>
    <mergeCell ref="C104:E104"/>
    <mergeCell ref="C102:E102"/>
    <mergeCell ref="C86:E86"/>
    <mergeCell ref="C88:E88"/>
    <mergeCell ref="C71:E71"/>
    <mergeCell ref="C72:E72"/>
    <mergeCell ref="C73:E73"/>
    <mergeCell ref="C90:E90"/>
    <mergeCell ref="C24:E24"/>
    <mergeCell ref="C119:E119"/>
    <mergeCell ref="C120:E120"/>
    <mergeCell ref="C121:E121"/>
    <mergeCell ref="C122:E122"/>
    <mergeCell ref="C124:E124"/>
    <mergeCell ref="C125:E125"/>
    <mergeCell ref="A129:F129"/>
    <mergeCell ref="C126:E126"/>
    <mergeCell ref="C127:E127"/>
    <mergeCell ref="C128:E128"/>
    <mergeCell ref="C123:E123"/>
    <mergeCell ref="C118:E118"/>
    <mergeCell ref="C78:E78"/>
    <mergeCell ref="C79:E79"/>
    <mergeCell ref="C80:E80"/>
    <mergeCell ref="C15:E15"/>
    <mergeCell ref="C91:E91"/>
    <mergeCell ref="C92:E92"/>
    <mergeCell ref="C47:E47"/>
    <mergeCell ref="C48:E48"/>
    <mergeCell ref="C49:E49"/>
    <mergeCell ref="C50:E50"/>
    <mergeCell ref="C51:E51"/>
    <mergeCell ref="C53:E53"/>
    <mergeCell ref="C54:E54"/>
    <mergeCell ref="C55:E55"/>
    <mergeCell ref="C56:E56"/>
    <mergeCell ref="C81:E81"/>
    <mergeCell ref="C83:E83"/>
    <mergeCell ref="C85:E85"/>
    <mergeCell ref="C84:E84"/>
    <mergeCell ref="C70:E70"/>
    <mergeCell ref="C65:E65"/>
    <mergeCell ref="C61:E61"/>
    <mergeCell ref="C52:E52"/>
    <mergeCell ref="A4:A6"/>
    <mergeCell ref="B4:B6"/>
    <mergeCell ref="C4:C6"/>
    <mergeCell ref="D4:D6"/>
    <mergeCell ref="E4:E6"/>
    <mergeCell ref="C58:E58"/>
    <mergeCell ref="C68:E68"/>
    <mergeCell ref="C69:E69"/>
    <mergeCell ref="C9:E9"/>
    <mergeCell ref="C16:E16"/>
    <mergeCell ref="C31:E31"/>
    <mergeCell ref="C12:E12"/>
    <mergeCell ref="C13:E13"/>
    <mergeCell ref="C14:E14"/>
    <mergeCell ref="C26:E26"/>
    <mergeCell ref="C39:E39"/>
    <mergeCell ref="C40:E40"/>
    <mergeCell ref="C41:E41"/>
    <mergeCell ref="C37:E37"/>
    <mergeCell ref="C42:E42"/>
    <mergeCell ref="C43:E43"/>
    <mergeCell ref="C10:E10"/>
    <mergeCell ref="C25:E25"/>
    <mergeCell ref="C36:E36"/>
    <mergeCell ref="G2:K2"/>
    <mergeCell ref="C82:E82"/>
    <mergeCell ref="C59:E59"/>
    <mergeCell ref="C60:E60"/>
    <mergeCell ref="C62:E62"/>
    <mergeCell ref="C63:E63"/>
    <mergeCell ref="C64:E64"/>
    <mergeCell ref="C66:E66"/>
    <mergeCell ref="C67:E67"/>
    <mergeCell ref="C38:E38"/>
    <mergeCell ref="C27:E27"/>
    <mergeCell ref="C28:E28"/>
    <mergeCell ref="C29:E29"/>
    <mergeCell ref="C30:E30"/>
    <mergeCell ref="C32:E32"/>
    <mergeCell ref="C33:E33"/>
    <mergeCell ref="C34:E34"/>
    <mergeCell ref="C35:E35"/>
    <mergeCell ref="C11:E11"/>
    <mergeCell ref="C44:E44"/>
    <mergeCell ref="C74:E74"/>
    <mergeCell ref="C75:E75"/>
    <mergeCell ref="C76:E76"/>
    <mergeCell ref="C77:E77"/>
  </mergeCells>
  <phoneticPr fontId="23" type="noConversion"/>
  <pageMargins left="0.25" right="0.25" top="0.75" bottom="0.75" header="0.3" footer="0.3"/>
  <pageSetup paperSize="3" fitToHeight="0" orientation="landscape" r:id="rId1"/>
  <headerFooter>
    <oddHeader xml:space="preserve">&amp;C&amp;"+,Bold"&amp;12Schedule of Values - New Construction      
(This form must be completed by the Contractor for the Project.)   &amp;"+,Regular"   
</oddHeader>
    <oddFooter>&amp;C&amp;8&amp;P of &amp;N</oddFooter>
  </headerFooter>
  <ignoredErrors>
    <ignoredError sqref="F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4569C-F084-484F-B640-914B12C8A701}">
  <sheetPr>
    <pageSetUpPr fitToPage="1"/>
  </sheetPr>
  <dimension ref="A1:N159"/>
  <sheetViews>
    <sheetView view="pageBreakPreview" zoomScaleNormal="90" zoomScaleSheetLayoutView="100" workbookViewId="0">
      <pane xSplit="2" ySplit="8" topLeftCell="C66" activePane="bottomRight" state="frozen"/>
      <selection pane="topRight" activeCell="C1" sqref="C1"/>
      <selection pane="bottomLeft" activeCell="A11" sqref="A11"/>
      <selection pane="bottomRight" activeCell="C18" sqref="C18"/>
    </sheetView>
  </sheetViews>
  <sheetFormatPr baseColWidth="10" defaultColWidth="8.6640625" defaultRowHeight="14" outlineLevelRow="1"/>
  <cols>
    <col min="1" max="1" width="13.5" style="2" customWidth="1"/>
    <col min="2" max="2" width="9.6640625" style="2" customWidth="1"/>
    <col min="3" max="3" width="33" style="14" customWidth="1"/>
    <col min="4" max="4" width="12.6640625" style="14" customWidth="1"/>
    <col min="5" max="5" width="8.6640625" style="14" customWidth="1"/>
    <col min="6" max="6" width="15.6640625" style="20" customWidth="1"/>
    <col min="7" max="7" width="11.5" style="2" customWidth="1"/>
    <col min="8" max="8" width="10.6640625" style="2" bestFit="1" customWidth="1"/>
    <col min="9" max="9" width="14.1640625" style="2" customWidth="1"/>
    <col min="10" max="10" width="15.33203125" style="2" customWidth="1"/>
    <col min="11" max="11" width="10.6640625" style="2" customWidth="1"/>
    <col min="12" max="12" width="12.1640625" style="2" customWidth="1"/>
    <col min="13" max="16384" width="8.6640625" style="2"/>
  </cols>
  <sheetData>
    <row r="1" spans="1:12" ht="15" thickBot="1">
      <c r="A1" s="31"/>
      <c r="B1" s="32"/>
      <c r="C1" s="33"/>
      <c r="D1" s="33"/>
      <c r="E1" s="33"/>
    </row>
    <row r="2" spans="1:12" ht="21" customHeight="1" thickTop="1" thickBot="1">
      <c r="A2" s="32"/>
      <c r="B2" s="32"/>
      <c r="C2" s="33"/>
      <c r="D2" s="33"/>
      <c r="E2" s="33"/>
      <c r="G2" s="381" t="s">
        <v>0</v>
      </c>
      <c r="H2" s="382"/>
      <c r="I2" s="382"/>
      <c r="J2" s="382"/>
      <c r="K2" s="383"/>
    </row>
    <row r="3" spans="1:12" ht="15" thickTop="1">
      <c r="A3" s="34" t="s">
        <v>1</v>
      </c>
      <c r="B3" s="35" t="s">
        <v>2</v>
      </c>
      <c r="C3" s="36" t="s">
        <v>3</v>
      </c>
      <c r="D3" s="36" t="s">
        <v>4</v>
      </c>
      <c r="E3" s="36" t="s">
        <v>5</v>
      </c>
      <c r="F3" s="37" t="s">
        <v>6</v>
      </c>
      <c r="G3" s="52" t="s">
        <v>7</v>
      </c>
      <c r="H3" s="55" t="s">
        <v>8</v>
      </c>
      <c r="I3" s="49" t="s">
        <v>9</v>
      </c>
      <c r="J3" s="49" t="s">
        <v>10</v>
      </c>
      <c r="K3" s="55" t="s">
        <v>11</v>
      </c>
      <c r="L3" s="58" t="s">
        <v>12</v>
      </c>
    </row>
    <row r="4" spans="1:12" ht="14.25" customHeight="1">
      <c r="A4" s="389" t="s">
        <v>13</v>
      </c>
      <c r="B4" s="392" t="s">
        <v>14</v>
      </c>
      <c r="C4" s="392" t="s">
        <v>15</v>
      </c>
      <c r="D4" s="395" t="s">
        <v>187</v>
      </c>
      <c r="E4" s="395" t="s">
        <v>188</v>
      </c>
      <c r="F4" s="405" t="s">
        <v>189</v>
      </c>
      <c r="G4" s="411" t="s">
        <v>17</v>
      </c>
      <c r="H4" s="414" t="s">
        <v>18</v>
      </c>
      <c r="I4" s="408" t="s">
        <v>19</v>
      </c>
      <c r="J4" s="111"/>
      <c r="K4" s="414" t="s">
        <v>21</v>
      </c>
      <c r="L4" s="402" t="s">
        <v>22</v>
      </c>
    </row>
    <row r="5" spans="1:12">
      <c r="A5" s="390"/>
      <c r="B5" s="393"/>
      <c r="C5" s="393"/>
      <c r="D5" s="395"/>
      <c r="E5" s="395"/>
      <c r="F5" s="406"/>
      <c r="G5" s="412"/>
      <c r="H5" s="415"/>
      <c r="I5" s="409"/>
      <c r="J5" s="112"/>
      <c r="K5" s="415"/>
      <c r="L5" s="403"/>
    </row>
    <row r="6" spans="1:12" ht="34.5" customHeight="1">
      <c r="A6" s="391"/>
      <c r="B6" s="394"/>
      <c r="C6" s="394"/>
      <c r="D6" s="395"/>
      <c r="E6" s="395"/>
      <c r="F6" s="407"/>
      <c r="G6" s="413"/>
      <c r="H6" s="416"/>
      <c r="I6" s="410"/>
      <c r="J6" s="113" t="s">
        <v>190</v>
      </c>
      <c r="K6" s="416"/>
      <c r="L6" s="404"/>
    </row>
    <row r="7" spans="1:12" ht="16.5" customHeight="1">
      <c r="A7" s="38"/>
      <c r="B7" s="7"/>
      <c r="D7" s="15"/>
      <c r="E7" s="16" t="s">
        <v>23</v>
      </c>
      <c r="F7" s="6">
        <f>SUM(F13+F17+F21+F25+F29+F33+F37+F41+F45+F49+F51+F54+F58+F61+F63+F67+F71+F76+F80+F9)</f>
        <v>0</v>
      </c>
      <c r="G7" s="45">
        <f>SUM(G17+G13+G21+G25+G29+G33+G37+G41+G45+G49+G51+G54+G58+G61+G63+G67+G71+G76+G80+G9)</f>
        <v>0</v>
      </c>
      <c r="H7" s="6">
        <f>SUM(H17+H13+H21+H25+H29+H33+H37+H41+H45+H49+H51+H54+H58+H61+H63+H67+H71+H76+H80+H9)</f>
        <v>0</v>
      </c>
      <c r="I7" s="6">
        <f>SUM(I17+I13+I21+I25+I29+I33+I37+I41+I45+I49+I51+I54+I58+I61+I63+I67+I71+I76+I80+I9)</f>
        <v>0</v>
      </c>
      <c r="J7" s="6">
        <f>+G7+H7+I7</f>
        <v>0</v>
      </c>
      <c r="K7" s="50" t="e">
        <f>+J7/F7</f>
        <v>#DIV/0!</v>
      </c>
      <c r="L7" s="59">
        <f>SUM(L17+L13+L21+L25+L29+L33+L37+L41+L45+L49+L51+L54+L58+L61+L63+L67+L71+L76+L80+L9)</f>
        <v>0</v>
      </c>
    </row>
    <row r="8" spans="1:12">
      <c r="A8" s="39"/>
      <c r="B8" s="1"/>
      <c r="C8" s="17"/>
      <c r="D8" s="17"/>
      <c r="E8" s="17"/>
      <c r="F8" s="18"/>
      <c r="G8" s="46"/>
      <c r="H8" s="12"/>
      <c r="I8" s="12"/>
      <c r="J8" s="12"/>
      <c r="K8" s="12"/>
      <c r="L8" s="60"/>
    </row>
    <row r="9" spans="1:12" ht="19.5" customHeight="1">
      <c r="A9" s="40"/>
      <c r="B9" s="3"/>
      <c r="C9" s="384" t="s">
        <v>24</v>
      </c>
      <c r="D9" s="385"/>
      <c r="E9" s="385"/>
      <c r="F9" s="9">
        <f>SUM(F10:F12)</f>
        <v>0</v>
      </c>
      <c r="G9" s="47">
        <f>SUM(G10:G12)</f>
        <v>0</v>
      </c>
      <c r="H9" s="29">
        <f>SUM(H10:H12)</f>
        <v>0</v>
      </c>
      <c r="I9" s="29">
        <f>SUM(I10:I12)</f>
        <v>0</v>
      </c>
      <c r="J9" s="29">
        <f>SUM(J10:J12)</f>
        <v>0</v>
      </c>
      <c r="K9" s="24" t="e">
        <f t="shared" ref="K9:K40" si="0">+J9/F9</f>
        <v>#DIV/0!</v>
      </c>
      <c r="L9" s="61">
        <f>SUM(L10:L12)</f>
        <v>0</v>
      </c>
    </row>
    <row r="10" spans="1:12" outlineLevel="1">
      <c r="A10" s="41">
        <v>1</v>
      </c>
      <c r="B10" s="4"/>
      <c r="C10" s="12"/>
      <c r="D10" s="23"/>
      <c r="E10" s="26"/>
      <c r="F10" s="8">
        <v>0</v>
      </c>
      <c r="G10" s="48">
        <v>0</v>
      </c>
      <c r="H10" s="28">
        <v>0</v>
      </c>
      <c r="I10" s="28">
        <v>0</v>
      </c>
      <c r="J10" s="28">
        <f t="shared" ref="J10:J44" si="1">+G10+H10+I10</f>
        <v>0</v>
      </c>
      <c r="K10" s="51" t="e">
        <f t="shared" si="0"/>
        <v>#DIV/0!</v>
      </c>
      <c r="L10" s="59">
        <f>+F10-J10</f>
        <v>0</v>
      </c>
    </row>
    <row r="11" spans="1:12" outlineLevel="1">
      <c r="A11" s="41">
        <v>2</v>
      </c>
      <c r="B11" s="4"/>
      <c r="C11" s="12"/>
      <c r="D11" s="23"/>
      <c r="E11" s="26"/>
      <c r="F11" s="8">
        <v>0</v>
      </c>
      <c r="G11" s="48">
        <v>0</v>
      </c>
      <c r="H11" s="28">
        <v>0</v>
      </c>
      <c r="I11" s="28">
        <v>0</v>
      </c>
      <c r="J11" s="28">
        <f t="shared" si="1"/>
        <v>0</v>
      </c>
      <c r="K11" s="51" t="e">
        <f t="shared" si="0"/>
        <v>#DIV/0!</v>
      </c>
      <c r="L11" s="59">
        <f>+F11-J11</f>
        <v>0</v>
      </c>
    </row>
    <row r="12" spans="1:12" outlineLevel="1">
      <c r="A12" s="41">
        <v>3</v>
      </c>
      <c r="B12" s="4"/>
      <c r="C12" s="12"/>
      <c r="D12" s="23"/>
      <c r="E12" s="26"/>
      <c r="F12" s="8">
        <v>0</v>
      </c>
      <c r="G12" s="48">
        <v>0</v>
      </c>
      <c r="H12" s="28">
        <v>0</v>
      </c>
      <c r="I12" s="28">
        <v>0</v>
      </c>
      <c r="J12" s="28">
        <f t="shared" si="1"/>
        <v>0</v>
      </c>
      <c r="K12" s="51" t="e">
        <f t="shared" si="0"/>
        <v>#DIV/0!</v>
      </c>
      <c r="L12" s="59">
        <f>+F12-J12</f>
        <v>0</v>
      </c>
    </row>
    <row r="13" spans="1:12" ht="30">
      <c r="A13" s="40"/>
      <c r="B13" s="5"/>
      <c r="C13" s="21" t="s">
        <v>36</v>
      </c>
      <c r="D13" s="27" t="s">
        <v>37</v>
      </c>
      <c r="E13" s="19" t="s">
        <v>38</v>
      </c>
      <c r="F13" s="9">
        <f>SUM(F14:F16)</f>
        <v>0</v>
      </c>
      <c r="G13" s="47">
        <f>SUM(G14:G16)</f>
        <v>0</v>
      </c>
      <c r="H13" s="29">
        <f>SUM(H14:H16)</f>
        <v>0</v>
      </c>
      <c r="I13" s="29">
        <f>SUM(I14:I16)</f>
        <v>0</v>
      </c>
      <c r="J13" s="29">
        <f>SUM(J14:J16)</f>
        <v>0</v>
      </c>
      <c r="K13" s="24" t="e">
        <f t="shared" si="0"/>
        <v>#DIV/0!</v>
      </c>
      <c r="L13" s="61">
        <f>SUM(L14:L16)</f>
        <v>0</v>
      </c>
    </row>
    <row r="14" spans="1:12" outlineLevel="1">
      <c r="A14" s="41">
        <v>4</v>
      </c>
      <c r="B14" s="4"/>
      <c r="C14" s="12"/>
      <c r="D14" s="23"/>
      <c r="E14" s="26"/>
      <c r="F14" s="8">
        <v>0</v>
      </c>
      <c r="G14" s="48">
        <v>0</v>
      </c>
      <c r="H14" s="28">
        <v>0</v>
      </c>
      <c r="I14" s="28">
        <v>0</v>
      </c>
      <c r="J14" s="28">
        <f t="shared" si="1"/>
        <v>0</v>
      </c>
      <c r="K14" s="51" t="e">
        <f t="shared" si="0"/>
        <v>#DIV/0!</v>
      </c>
      <c r="L14" s="59">
        <f>+F14-J14</f>
        <v>0</v>
      </c>
    </row>
    <row r="15" spans="1:12" outlineLevel="1">
      <c r="A15" s="41">
        <v>5</v>
      </c>
      <c r="B15" s="4"/>
      <c r="C15" s="12"/>
      <c r="D15" s="23"/>
      <c r="E15" s="26"/>
      <c r="F15" s="8">
        <v>0</v>
      </c>
      <c r="G15" s="48">
        <v>0</v>
      </c>
      <c r="H15" s="28">
        <v>0</v>
      </c>
      <c r="I15" s="28">
        <v>0</v>
      </c>
      <c r="J15" s="28">
        <f t="shared" si="1"/>
        <v>0</v>
      </c>
      <c r="K15" s="51" t="e">
        <f t="shared" si="0"/>
        <v>#DIV/0!</v>
      </c>
      <c r="L15" s="59">
        <f>+F15-J15</f>
        <v>0</v>
      </c>
    </row>
    <row r="16" spans="1:12" outlineLevel="1">
      <c r="A16" s="41">
        <v>6</v>
      </c>
      <c r="B16" s="4"/>
      <c r="C16" s="12"/>
      <c r="D16" s="23"/>
      <c r="E16" s="26"/>
      <c r="F16" s="8">
        <v>0</v>
      </c>
      <c r="G16" s="48">
        <v>0</v>
      </c>
      <c r="H16" s="28">
        <v>0</v>
      </c>
      <c r="I16" s="28">
        <v>0</v>
      </c>
      <c r="J16" s="28">
        <f t="shared" si="1"/>
        <v>0</v>
      </c>
      <c r="K16" s="51" t="e">
        <f t="shared" si="0"/>
        <v>#DIV/0!</v>
      </c>
      <c r="L16" s="59">
        <f>+F16-J16</f>
        <v>0</v>
      </c>
    </row>
    <row r="17" spans="1:12">
      <c r="A17" s="40"/>
      <c r="B17" s="5"/>
      <c r="C17" s="384" t="s">
        <v>46</v>
      </c>
      <c r="D17" s="385"/>
      <c r="E17" s="385"/>
      <c r="F17" s="9">
        <f>SUM(F18:F20)</f>
        <v>0</v>
      </c>
      <c r="G17" s="47">
        <f>SUM(G18:G20)</f>
        <v>0</v>
      </c>
      <c r="H17" s="29">
        <f>SUM(H18:H20)</f>
        <v>0</v>
      </c>
      <c r="I17" s="29">
        <f>SUM(I18:I20)</f>
        <v>0</v>
      </c>
      <c r="J17" s="29">
        <f>SUM(J18:J20)</f>
        <v>0</v>
      </c>
      <c r="K17" s="24" t="e">
        <f t="shared" si="0"/>
        <v>#DIV/0!</v>
      </c>
      <c r="L17" s="61">
        <f>SUM(L18:L20)</f>
        <v>0</v>
      </c>
    </row>
    <row r="18" spans="1:12" outlineLevel="1">
      <c r="A18" s="41">
        <v>7</v>
      </c>
      <c r="B18" s="4"/>
      <c r="C18" s="12"/>
      <c r="D18" s="23"/>
      <c r="E18" s="26"/>
      <c r="F18" s="8">
        <v>0</v>
      </c>
      <c r="G18" s="48">
        <v>0</v>
      </c>
      <c r="H18" s="28">
        <v>0</v>
      </c>
      <c r="I18" s="28">
        <v>0</v>
      </c>
      <c r="J18" s="28">
        <f t="shared" si="1"/>
        <v>0</v>
      </c>
      <c r="K18" s="51" t="e">
        <f t="shared" si="0"/>
        <v>#DIV/0!</v>
      </c>
      <c r="L18" s="59">
        <f>+F18-J18</f>
        <v>0</v>
      </c>
    </row>
    <row r="19" spans="1:12" outlineLevel="1">
      <c r="A19" s="41">
        <v>8</v>
      </c>
      <c r="B19" s="4"/>
      <c r="C19" s="12"/>
      <c r="D19" s="23"/>
      <c r="E19" s="26"/>
      <c r="F19" s="8">
        <v>0</v>
      </c>
      <c r="G19" s="48">
        <v>0</v>
      </c>
      <c r="H19" s="28">
        <v>0</v>
      </c>
      <c r="I19" s="28">
        <v>0</v>
      </c>
      <c r="J19" s="28">
        <f t="shared" si="1"/>
        <v>0</v>
      </c>
      <c r="K19" s="51" t="e">
        <f t="shared" si="0"/>
        <v>#DIV/0!</v>
      </c>
      <c r="L19" s="59">
        <f>+F19-J19</f>
        <v>0</v>
      </c>
    </row>
    <row r="20" spans="1:12" outlineLevel="1">
      <c r="A20" s="41">
        <v>9</v>
      </c>
      <c r="B20" s="4"/>
      <c r="C20" s="12"/>
      <c r="D20" s="23"/>
      <c r="E20" s="26"/>
      <c r="F20" s="8">
        <v>0</v>
      </c>
      <c r="G20" s="48">
        <v>0</v>
      </c>
      <c r="H20" s="28">
        <v>0</v>
      </c>
      <c r="I20" s="28">
        <v>0</v>
      </c>
      <c r="J20" s="28">
        <f t="shared" si="1"/>
        <v>0</v>
      </c>
      <c r="K20" s="51" t="e">
        <f t="shared" si="0"/>
        <v>#DIV/0!</v>
      </c>
      <c r="L20" s="59">
        <f>+F20-J20</f>
        <v>0</v>
      </c>
    </row>
    <row r="21" spans="1:12">
      <c r="A21" s="40"/>
      <c r="B21" s="5"/>
      <c r="C21" s="384" t="s">
        <v>67</v>
      </c>
      <c r="D21" s="385"/>
      <c r="E21" s="385"/>
      <c r="F21" s="9">
        <f>SUM(F22:F24)</f>
        <v>0</v>
      </c>
      <c r="G21" s="47">
        <f>SUM(G22:G24)</f>
        <v>0</v>
      </c>
      <c r="H21" s="29">
        <f>SUM(H22:H24)</f>
        <v>0</v>
      </c>
      <c r="I21" s="29">
        <f>SUM(I22:I24)</f>
        <v>0</v>
      </c>
      <c r="J21" s="29">
        <f>SUM(J22:J24)</f>
        <v>0</v>
      </c>
      <c r="K21" s="24" t="e">
        <f t="shared" si="0"/>
        <v>#DIV/0!</v>
      </c>
      <c r="L21" s="61">
        <f>SUM(L22:L24)</f>
        <v>0</v>
      </c>
    </row>
    <row r="22" spans="1:12" outlineLevel="1">
      <c r="A22" s="41">
        <v>10</v>
      </c>
      <c r="B22" s="4"/>
      <c r="C22" s="12"/>
      <c r="D22" s="23"/>
      <c r="E22" s="26"/>
      <c r="F22" s="8">
        <v>0</v>
      </c>
      <c r="G22" s="48">
        <v>0</v>
      </c>
      <c r="H22" s="28">
        <v>0</v>
      </c>
      <c r="I22" s="28">
        <v>0</v>
      </c>
      <c r="J22" s="28">
        <f t="shared" si="1"/>
        <v>0</v>
      </c>
      <c r="K22" s="51" t="e">
        <f t="shared" si="0"/>
        <v>#DIV/0!</v>
      </c>
      <c r="L22" s="59">
        <f>+F22-J22</f>
        <v>0</v>
      </c>
    </row>
    <row r="23" spans="1:12" outlineLevel="1">
      <c r="A23" s="41">
        <v>11</v>
      </c>
      <c r="B23" s="4"/>
      <c r="C23" s="12"/>
      <c r="D23" s="23"/>
      <c r="E23" s="26"/>
      <c r="F23" s="8">
        <v>0</v>
      </c>
      <c r="G23" s="48">
        <v>0</v>
      </c>
      <c r="H23" s="28">
        <v>0</v>
      </c>
      <c r="I23" s="28">
        <v>0</v>
      </c>
      <c r="J23" s="28">
        <f t="shared" si="1"/>
        <v>0</v>
      </c>
      <c r="K23" s="51" t="e">
        <f t="shared" si="0"/>
        <v>#DIV/0!</v>
      </c>
      <c r="L23" s="59">
        <f>+F23-J23</f>
        <v>0</v>
      </c>
    </row>
    <row r="24" spans="1:12" outlineLevel="1">
      <c r="A24" s="41">
        <v>12</v>
      </c>
      <c r="B24" s="4"/>
      <c r="C24" s="12"/>
      <c r="D24" s="23"/>
      <c r="E24" s="26"/>
      <c r="F24" s="8">
        <v>0</v>
      </c>
      <c r="G24" s="48">
        <v>0</v>
      </c>
      <c r="H24" s="28">
        <v>0</v>
      </c>
      <c r="I24" s="28">
        <v>0</v>
      </c>
      <c r="J24" s="28">
        <f t="shared" si="1"/>
        <v>0</v>
      </c>
      <c r="K24" s="51" t="e">
        <f t="shared" si="0"/>
        <v>#DIV/0!</v>
      </c>
      <c r="L24" s="59">
        <f>+F24-J24</f>
        <v>0</v>
      </c>
    </row>
    <row r="25" spans="1:12">
      <c r="A25" s="40"/>
      <c r="B25" s="5"/>
      <c r="C25" s="384" t="s">
        <v>80</v>
      </c>
      <c r="D25" s="385"/>
      <c r="E25" s="385"/>
      <c r="F25" s="9">
        <f>SUM(F26:F28)</f>
        <v>0</v>
      </c>
      <c r="G25" s="47">
        <f>SUM(G26:G28)</f>
        <v>0</v>
      </c>
      <c r="H25" s="29">
        <f>SUM(H26:H28)</f>
        <v>0</v>
      </c>
      <c r="I25" s="29">
        <f>SUM(I26:I28)</f>
        <v>0</v>
      </c>
      <c r="J25" s="29">
        <f>SUM(J26:J28)</f>
        <v>0</v>
      </c>
      <c r="K25" s="24" t="e">
        <f t="shared" si="0"/>
        <v>#DIV/0!</v>
      </c>
      <c r="L25" s="61">
        <f>SUM(L26:L28)</f>
        <v>0</v>
      </c>
    </row>
    <row r="26" spans="1:12" outlineLevel="1">
      <c r="A26" s="41">
        <v>13</v>
      </c>
      <c r="B26" s="4"/>
      <c r="C26" s="12"/>
      <c r="D26" s="23"/>
      <c r="E26" s="26"/>
      <c r="F26" s="8">
        <v>0</v>
      </c>
      <c r="G26" s="48">
        <v>0</v>
      </c>
      <c r="H26" s="28">
        <v>0</v>
      </c>
      <c r="I26" s="28">
        <v>0</v>
      </c>
      <c r="J26" s="28">
        <f t="shared" si="1"/>
        <v>0</v>
      </c>
      <c r="K26" s="51" t="e">
        <f t="shared" si="0"/>
        <v>#DIV/0!</v>
      </c>
      <c r="L26" s="59">
        <f>+F26-J26</f>
        <v>0</v>
      </c>
    </row>
    <row r="27" spans="1:12" outlineLevel="1">
      <c r="A27" s="41">
        <v>14</v>
      </c>
      <c r="B27" s="4"/>
      <c r="C27" s="12"/>
      <c r="D27" s="23"/>
      <c r="E27" s="26"/>
      <c r="F27" s="8">
        <v>0</v>
      </c>
      <c r="G27" s="48">
        <v>0</v>
      </c>
      <c r="H27" s="28">
        <v>0</v>
      </c>
      <c r="I27" s="28">
        <v>0</v>
      </c>
      <c r="J27" s="28">
        <f t="shared" si="1"/>
        <v>0</v>
      </c>
      <c r="K27" s="51" t="e">
        <f t="shared" si="0"/>
        <v>#DIV/0!</v>
      </c>
      <c r="L27" s="59">
        <f>+F27-J27</f>
        <v>0</v>
      </c>
    </row>
    <row r="28" spans="1:12" outlineLevel="1">
      <c r="A28" s="41">
        <v>15</v>
      </c>
      <c r="B28" s="4"/>
      <c r="C28" s="12"/>
      <c r="D28" s="23"/>
      <c r="E28" s="26"/>
      <c r="F28" s="8">
        <v>0</v>
      </c>
      <c r="G28" s="48">
        <v>0</v>
      </c>
      <c r="H28" s="28">
        <v>0</v>
      </c>
      <c r="I28" s="28">
        <v>0</v>
      </c>
      <c r="J28" s="28">
        <f t="shared" si="1"/>
        <v>0</v>
      </c>
      <c r="K28" s="51" t="e">
        <f t="shared" si="0"/>
        <v>#DIV/0!</v>
      </c>
      <c r="L28" s="59">
        <f>+F28-J28</f>
        <v>0</v>
      </c>
    </row>
    <row r="29" spans="1:12">
      <c r="A29" s="40"/>
      <c r="B29" s="5"/>
      <c r="C29" s="384" t="s">
        <v>91</v>
      </c>
      <c r="D29" s="385"/>
      <c r="E29" s="385"/>
      <c r="F29" s="9">
        <f>SUM(F30:F32)</f>
        <v>0</v>
      </c>
      <c r="G29" s="47">
        <f>SUM(G30:G32)</f>
        <v>0</v>
      </c>
      <c r="H29" s="29">
        <f>SUM(H30:H32)</f>
        <v>0</v>
      </c>
      <c r="I29" s="29">
        <f>SUM(I30:I32)</f>
        <v>0</v>
      </c>
      <c r="J29" s="29">
        <f>SUM(J30:J32)</f>
        <v>0</v>
      </c>
      <c r="K29" s="24" t="e">
        <f t="shared" si="0"/>
        <v>#DIV/0!</v>
      </c>
      <c r="L29" s="61">
        <f>SUM(L30:L32)</f>
        <v>0</v>
      </c>
    </row>
    <row r="30" spans="1:12" outlineLevel="1">
      <c r="A30" s="41">
        <v>16</v>
      </c>
      <c r="B30" s="4"/>
      <c r="C30" s="12"/>
      <c r="D30" s="23"/>
      <c r="E30" s="26"/>
      <c r="F30" s="8">
        <v>0</v>
      </c>
      <c r="G30" s="48">
        <v>0</v>
      </c>
      <c r="H30" s="28">
        <v>0</v>
      </c>
      <c r="I30" s="28">
        <v>0</v>
      </c>
      <c r="J30" s="28">
        <f t="shared" si="1"/>
        <v>0</v>
      </c>
      <c r="K30" s="51" t="e">
        <f t="shared" si="0"/>
        <v>#DIV/0!</v>
      </c>
      <c r="L30" s="59">
        <f>+F30-J30</f>
        <v>0</v>
      </c>
    </row>
    <row r="31" spans="1:12" outlineLevel="1">
      <c r="A31" s="41">
        <v>17</v>
      </c>
      <c r="B31" s="4"/>
      <c r="C31" s="12"/>
      <c r="D31" s="23"/>
      <c r="E31" s="26"/>
      <c r="F31" s="8">
        <v>0</v>
      </c>
      <c r="G31" s="48">
        <v>0</v>
      </c>
      <c r="H31" s="28">
        <v>0</v>
      </c>
      <c r="I31" s="28">
        <v>0</v>
      </c>
      <c r="J31" s="28">
        <f t="shared" si="1"/>
        <v>0</v>
      </c>
      <c r="K31" s="51" t="e">
        <f t="shared" si="0"/>
        <v>#DIV/0!</v>
      </c>
      <c r="L31" s="59">
        <f>+F31-J31</f>
        <v>0</v>
      </c>
    </row>
    <row r="32" spans="1:12" outlineLevel="1">
      <c r="A32" s="41">
        <v>18</v>
      </c>
      <c r="B32" s="4"/>
      <c r="C32" s="12"/>
      <c r="D32" s="23"/>
      <c r="E32" s="26"/>
      <c r="F32" s="8">
        <v>0</v>
      </c>
      <c r="G32" s="48">
        <v>0</v>
      </c>
      <c r="H32" s="28">
        <v>0</v>
      </c>
      <c r="I32" s="28">
        <v>0</v>
      </c>
      <c r="J32" s="28">
        <f t="shared" si="1"/>
        <v>0</v>
      </c>
      <c r="K32" s="51" t="e">
        <f t="shared" si="0"/>
        <v>#DIV/0!</v>
      </c>
      <c r="L32" s="59">
        <f>+F32-J32</f>
        <v>0</v>
      </c>
    </row>
    <row r="33" spans="1:12">
      <c r="A33" s="40"/>
      <c r="B33" s="5"/>
      <c r="C33" s="384" t="s">
        <v>102</v>
      </c>
      <c r="D33" s="385"/>
      <c r="E33" s="385"/>
      <c r="F33" s="9">
        <f>SUM(F34:F36)</f>
        <v>0</v>
      </c>
      <c r="G33" s="47">
        <f>SUM(G34:G36)</f>
        <v>0</v>
      </c>
      <c r="H33" s="29">
        <f>SUM(H34:H36)</f>
        <v>0</v>
      </c>
      <c r="I33" s="29">
        <f>SUM(I34:I36)</f>
        <v>0</v>
      </c>
      <c r="J33" s="29">
        <f>SUM(J34:J36)</f>
        <v>0</v>
      </c>
      <c r="K33" s="24" t="e">
        <f t="shared" si="0"/>
        <v>#DIV/0!</v>
      </c>
      <c r="L33" s="61">
        <f>SUM(L34:L36)</f>
        <v>0</v>
      </c>
    </row>
    <row r="34" spans="1:12" outlineLevel="1">
      <c r="A34" s="41">
        <v>19</v>
      </c>
      <c r="B34" s="4"/>
      <c r="C34" s="12"/>
      <c r="D34" s="23"/>
      <c r="E34" s="26"/>
      <c r="F34" s="8">
        <v>0</v>
      </c>
      <c r="G34" s="48">
        <v>0</v>
      </c>
      <c r="H34" s="28">
        <v>0</v>
      </c>
      <c r="I34" s="28">
        <v>0</v>
      </c>
      <c r="J34" s="28">
        <f t="shared" si="1"/>
        <v>0</v>
      </c>
      <c r="K34" s="51" t="e">
        <f t="shared" si="0"/>
        <v>#DIV/0!</v>
      </c>
      <c r="L34" s="59">
        <f>+F34-J34</f>
        <v>0</v>
      </c>
    </row>
    <row r="35" spans="1:12" outlineLevel="1">
      <c r="A35" s="41">
        <v>20</v>
      </c>
      <c r="B35" s="4"/>
      <c r="C35" s="12"/>
      <c r="D35" s="23"/>
      <c r="E35" s="26"/>
      <c r="F35" s="8">
        <v>0</v>
      </c>
      <c r="G35" s="48">
        <v>0</v>
      </c>
      <c r="H35" s="28">
        <v>0</v>
      </c>
      <c r="I35" s="28">
        <v>0</v>
      </c>
      <c r="J35" s="28">
        <f t="shared" si="1"/>
        <v>0</v>
      </c>
      <c r="K35" s="51" t="e">
        <f t="shared" si="0"/>
        <v>#DIV/0!</v>
      </c>
      <c r="L35" s="59">
        <f>+F35-J35</f>
        <v>0</v>
      </c>
    </row>
    <row r="36" spans="1:12" outlineLevel="1">
      <c r="A36" s="41">
        <v>21</v>
      </c>
      <c r="B36" s="4"/>
      <c r="C36" s="12"/>
      <c r="D36" s="23"/>
      <c r="E36" s="26"/>
      <c r="F36" s="8">
        <v>0</v>
      </c>
      <c r="G36" s="48">
        <v>0</v>
      </c>
      <c r="H36" s="28">
        <v>0</v>
      </c>
      <c r="I36" s="28">
        <v>0</v>
      </c>
      <c r="J36" s="28">
        <f t="shared" si="1"/>
        <v>0</v>
      </c>
      <c r="K36" s="51" t="e">
        <f t="shared" si="0"/>
        <v>#DIV/0!</v>
      </c>
      <c r="L36" s="59">
        <f>+F36-J36</f>
        <v>0</v>
      </c>
    </row>
    <row r="37" spans="1:12">
      <c r="A37" s="40"/>
      <c r="B37" s="5"/>
      <c r="C37" s="384" t="s">
        <v>108</v>
      </c>
      <c r="D37" s="385"/>
      <c r="E37" s="385"/>
      <c r="F37" s="9">
        <f>SUM(F38:F40)</f>
        <v>0</v>
      </c>
      <c r="G37" s="47">
        <f>SUM(G38:G40)</f>
        <v>0</v>
      </c>
      <c r="H37" s="29">
        <f>SUM(H38:H40)</f>
        <v>0</v>
      </c>
      <c r="I37" s="29">
        <f>SUM(I38:I40)</f>
        <v>0</v>
      </c>
      <c r="J37" s="29">
        <f>SUM(J38:J40)</f>
        <v>0</v>
      </c>
      <c r="K37" s="24" t="e">
        <f t="shared" si="0"/>
        <v>#DIV/0!</v>
      </c>
      <c r="L37" s="61">
        <f>SUM(L38:L40)</f>
        <v>0</v>
      </c>
    </row>
    <row r="38" spans="1:12" outlineLevel="1">
      <c r="A38" s="41">
        <v>22</v>
      </c>
      <c r="B38" s="4"/>
      <c r="C38" s="12"/>
      <c r="D38" s="23"/>
      <c r="E38" s="26"/>
      <c r="F38" s="8">
        <v>0</v>
      </c>
      <c r="G38" s="48">
        <v>0</v>
      </c>
      <c r="H38" s="28">
        <v>0</v>
      </c>
      <c r="I38" s="28">
        <v>0</v>
      </c>
      <c r="J38" s="28">
        <f t="shared" si="1"/>
        <v>0</v>
      </c>
      <c r="K38" s="51" t="e">
        <f t="shared" si="0"/>
        <v>#DIV/0!</v>
      </c>
      <c r="L38" s="59">
        <f>+F38-J38</f>
        <v>0</v>
      </c>
    </row>
    <row r="39" spans="1:12" outlineLevel="1">
      <c r="A39" s="41">
        <v>23</v>
      </c>
      <c r="B39" s="4"/>
      <c r="C39" s="12"/>
      <c r="D39" s="23"/>
      <c r="E39" s="26"/>
      <c r="F39" s="8">
        <v>0</v>
      </c>
      <c r="G39" s="48">
        <v>0</v>
      </c>
      <c r="H39" s="28">
        <v>0</v>
      </c>
      <c r="I39" s="28">
        <v>0</v>
      </c>
      <c r="J39" s="28">
        <f t="shared" si="1"/>
        <v>0</v>
      </c>
      <c r="K39" s="51" t="e">
        <f t="shared" si="0"/>
        <v>#DIV/0!</v>
      </c>
      <c r="L39" s="59">
        <f>+F39-J39</f>
        <v>0</v>
      </c>
    </row>
    <row r="40" spans="1:12" outlineLevel="1">
      <c r="A40" s="41">
        <v>24</v>
      </c>
      <c r="B40" s="4"/>
      <c r="C40" s="12"/>
      <c r="D40" s="23"/>
      <c r="E40" s="26"/>
      <c r="F40" s="8">
        <v>0</v>
      </c>
      <c r="G40" s="48">
        <v>0</v>
      </c>
      <c r="H40" s="28">
        <v>0</v>
      </c>
      <c r="I40" s="28">
        <v>0</v>
      </c>
      <c r="J40" s="28">
        <f t="shared" si="1"/>
        <v>0</v>
      </c>
      <c r="K40" s="51" t="e">
        <f t="shared" si="0"/>
        <v>#DIV/0!</v>
      </c>
      <c r="L40" s="59">
        <f>+F40-J40</f>
        <v>0</v>
      </c>
    </row>
    <row r="41" spans="1:12">
      <c r="A41" s="40"/>
      <c r="B41" s="5"/>
      <c r="C41" s="384" t="s">
        <v>114</v>
      </c>
      <c r="D41" s="385"/>
      <c r="E41" s="385"/>
      <c r="F41" s="9">
        <f>SUM(F42:F44)</f>
        <v>0</v>
      </c>
      <c r="G41" s="47">
        <f>SUM(G42:G44)</f>
        <v>0</v>
      </c>
      <c r="H41" s="29">
        <f>SUM(H42:H44)</f>
        <v>0</v>
      </c>
      <c r="I41" s="29">
        <f>SUM(I42:I44)</f>
        <v>0</v>
      </c>
      <c r="J41" s="29">
        <f>SUM(J42:J44)</f>
        <v>0</v>
      </c>
      <c r="K41" s="24" t="e">
        <f t="shared" ref="K41:K72" si="2">+J41/F41</f>
        <v>#DIV/0!</v>
      </c>
      <c r="L41" s="61">
        <f>SUM(L42:L44)</f>
        <v>0</v>
      </c>
    </row>
    <row r="42" spans="1:12" outlineLevel="1">
      <c r="A42" s="41">
        <v>25</v>
      </c>
      <c r="B42" s="4"/>
      <c r="C42" s="12"/>
      <c r="D42" s="23"/>
      <c r="E42" s="26"/>
      <c r="F42" s="8">
        <v>0</v>
      </c>
      <c r="G42" s="48">
        <v>0</v>
      </c>
      <c r="H42" s="28">
        <v>0</v>
      </c>
      <c r="I42" s="28">
        <v>0</v>
      </c>
      <c r="J42" s="28">
        <f t="shared" si="1"/>
        <v>0</v>
      </c>
      <c r="K42" s="51" t="e">
        <f t="shared" si="2"/>
        <v>#DIV/0!</v>
      </c>
      <c r="L42" s="59">
        <f>+F42-J42</f>
        <v>0</v>
      </c>
    </row>
    <row r="43" spans="1:12" outlineLevel="1">
      <c r="A43" s="41">
        <v>26</v>
      </c>
      <c r="B43" s="4"/>
      <c r="C43" s="12"/>
      <c r="D43" s="23"/>
      <c r="E43" s="26"/>
      <c r="F43" s="8">
        <v>0</v>
      </c>
      <c r="G43" s="48">
        <v>0</v>
      </c>
      <c r="H43" s="28">
        <v>0</v>
      </c>
      <c r="I43" s="28">
        <v>0</v>
      </c>
      <c r="J43" s="28">
        <f t="shared" si="1"/>
        <v>0</v>
      </c>
      <c r="K43" s="51" t="e">
        <f t="shared" si="2"/>
        <v>#DIV/0!</v>
      </c>
      <c r="L43" s="59">
        <f>+F43-J43</f>
        <v>0</v>
      </c>
    </row>
    <row r="44" spans="1:12" outlineLevel="1">
      <c r="A44" s="41">
        <v>27</v>
      </c>
      <c r="B44" s="4"/>
      <c r="C44" s="12"/>
      <c r="D44" s="23"/>
      <c r="E44" s="26"/>
      <c r="F44" s="8">
        <v>0</v>
      </c>
      <c r="G44" s="48">
        <v>0</v>
      </c>
      <c r="H44" s="28">
        <v>0</v>
      </c>
      <c r="I44" s="28">
        <v>0</v>
      </c>
      <c r="J44" s="28">
        <f t="shared" si="1"/>
        <v>0</v>
      </c>
      <c r="K44" s="51" t="e">
        <f t="shared" si="2"/>
        <v>#DIV/0!</v>
      </c>
      <c r="L44" s="59">
        <f>+F44-J44</f>
        <v>0</v>
      </c>
    </row>
    <row r="45" spans="1:12">
      <c r="A45" s="40"/>
      <c r="B45" s="5"/>
      <c r="C45" s="384" t="s">
        <v>124</v>
      </c>
      <c r="D45" s="385"/>
      <c r="E45" s="385"/>
      <c r="F45" s="9">
        <f>SUM(F46:F48)</f>
        <v>0</v>
      </c>
      <c r="G45" s="47">
        <f>SUM(G46:G48)</f>
        <v>0</v>
      </c>
      <c r="H45" s="29">
        <f>SUM(H46:H48)</f>
        <v>0</v>
      </c>
      <c r="I45" s="29">
        <f>SUM(I46:I48)</f>
        <v>0</v>
      </c>
      <c r="J45" s="29">
        <f>SUM(J46:J48)</f>
        <v>0</v>
      </c>
      <c r="K45" s="24" t="e">
        <f t="shared" si="2"/>
        <v>#DIV/0!</v>
      </c>
      <c r="L45" s="61">
        <f>SUM(L46:L48)</f>
        <v>0</v>
      </c>
    </row>
    <row r="46" spans="1:12" outlineLevel="1">
      <c r="A46" s="41">
        <v>28</v>
      </c>
      <c r="B46" s="4"/>
      <c r="C46" s="12"/>
      <c r="D46" s="23"/>
      <c r="E46" s="26"/>
      <c r="F46" s="8">
        <v>0</v>
      </c>
      <c r="G46" s="48">
        <v>0</v>
      </c>
      <c r="H46" s="28">
        <v>0</v>
      </c>
      <c r="I46" s="28">
        <v>0</v>
      </c>
      <c r="J46" s="28">
        <f>+G46+H46+I46</f>
        <v>0</v>
      </c>
      <c r="K46" s="51" t="e">
        <f t="shared" si="2"/>
        <v>#DIV/0!</v>
      </c>
      <c r="L46" s="59">
        <f>+F46-J46</f>
        <v>0</v>
      </c>
    </row>
    <row r="47" spans="1:12" outlineLevel="1">
      <c r="A47" s="41">
        <v>29</v>
      </c>
      <c r="B47" s="4"/>
      <c r="C47" s="12"/>
      <c r="D47" s="23"/>
      <c r="E47" s="26"/>
      <c r="F47" s="8">
        <v>0</v>
      </c>
      <c r="G47" s="48">
        <v>0</v>
      </c>
      <c r="H47" s="28">
        <v>0</v>
      </c>
      <c r="I47" s="28">
        <v>0</v>
      </c>
      <c r="J47" s="28">
        <f>+G47+H47+I47</f>
        <v>0</v>
      </c>
      <c r="K47" s="51" t="e">
        <f t="shared" si="2"/>
        <v>#DIV/0!</v>
      </c>
      <c r="L47" s="59">
        <f>+F47-J47</f>
        <v>0</v>
      </c>
    </row>
    <row r="48" spans="1:12" outlineLevel="1">
      <c r="A48" s="41">
        <v>30</v>
      </c>
      <c r="B48" s="4"/>
      <c r="C48" s="12"/>
      <c r="D48" s="23"/>
      <c r="E48" s="26"/>
      <c r="F48" s="8">
        <v>0</v>
      </c>
      <c r="G48" s="48">
        <v>0</v>
      </c>
      <c r="H48" s="28">
        <v>0</v>
      </c>
      <c r="I48" s="28">
        <v>0</v>
      </c>
      <c r="J48" s="28">
        <f>+G48+H48+I48</f>
        <v>0</v>
      </c>
      <c r="K48" s="51" t="e">
        <f t="shared" si="2"/>
        <v>#DIV/0!</v>
      </c>
      <c r="L48" s="59">
        <f>+F48-J48</f>
        <v>0</v>
      </c>
    </row>
    <row r="49" spans="1:14">
      <c r="A49" s="40"/>
      <c r="B49" s="5"/>
      <c r="C49" s="384" t="s">
        <v>130</v>
      </c>
      <c r="D49" s="385"/>
      <c r="E49" s="385"/>
      <c r="F49" s="9">
        <f>SUM(F50)</f>
        <v>0</v>
      </c>
      <c r="G49" s="47">
        <f>SUM(G50)</f>
        <v>0</v>
      </c>
      <c r="H49" s="29">
        <f>SUM(H50)</f>
        <v>0</v>
      </c>
      <c r="I49" s="29">
        <f>SUM(I50)</f>
        <v>0</v>
      </c>
      <c r="J49" s="29">
        <f>SUM(J50)</f>
        <v>0</v>
      </c>
      <c r="K49" s="24" t="e">
        <f t="shared" si="2"/>
        <v>#DIV/0!</v>
      </c>
      <c r="L49" s="61">
        <f>SUM(L50)</f>
        <v>0</v>
      </c>
    </row>
    <row r="50" spans="1:14" outlineLevel="1">
      <c r="A50" s="41">
        <v>31</v>
      </c>
      <c r="B50" s="4"/>
      <c r="C50" s="12"/>
      <c r="D50" s="23"/>
      <c r="E50" s="26"/>
      <c r="F50" s="8">
        <v>0</v>
      </c>
      <c r="G50" s="48">
        <v>0</v>
      </c>
      <c r="H50" s="28">
        <v>0</v>
      </c>
      <c r="I50" s="28">
        <v>0</v>
      </c>
      <c r="J50" s="28">
        <f>+H50-I50</f>
        <v>0</v>
      </c>
      <c r="K50" s="51" t="e">
        <f t="shared" si="2"/>
        <v>#DIV/0!</v>
      </c>
      <c r="L50" s="59">
        <f>+F50-J50</f>
        <v>0</v>
      </c>
    </row>
    <row r="51" spans="1:14">
      <c r="A51" s="40"/>
      <c r="B51" s="5"/>
      <c r="C51" s="384" t="s">
        <v>133</v>
      </c>
      <c r="D51" s="385"/>
      <c r="E51" s="385"/>
      <c r="F51" s="9">
        <f>SUM(F52:F53)</f>
        <v>0</v>
      </c>
      <c r="G51" s="47">
        <f>SUM(G52:G53)</f>
        <v>0</v>
      </c>
      <c r="H51" s="29">
        <f>SUM(H52:H53)</f>
        <v>0</v>
      </c>
      <c r="I51" s="29">
        <f>SUM(I52:I53)</f>
        <v>0</v>
      </c>
      <c r="J51" s="29">
        <f>SUM(J52:J53)</f>
        <v>0</v>
      </c>
      <c r="K51" s="24" t="e">
        <f t="shared" si="2"/>
        <v>#DIV/0!</v>
      </c>
      <c r="L51" s="61">
        <f>SUM(L52:L53)</f>
        <v>0</v>
      </c>
    </row>
    <row r="52" spans="1:14" outlineLevel="1">
      <c r="A52" s="41">
        <v>32</v>
      </c>
      <c r="B52" s="4"/>
      <c r="C52" s="12"/>
      <c r="D52" s="23"/>
      <c r="E52" s="26"/>
      <c r="F52" s="8">
        <v>0</v>
      </c>
      <c r="G52" s="48">
        <v>0</v>
      </c>
      <c r="H52" s="28">
        <v>0</v>
      </c>
      <c r="I52" s="28">
        <v>0</v>
      </c>
      <c r="J52" s="28">
        <f>+G52+H52+I52</f>
        <v>0</v>
      </c>
      <c r="K52" s="51" t="e">
        <f t="shared" si="2"/>
        <v>#DIV/0!</v>
      </c>
      <c r="L52" s="59">
        <f>+F52-J52</f>
        <v>0</v>
      </c>
      <c r="N52" s="57"/>
    </row>
    <row r="53" spans="1:14" outlineLevel="1">
      <c r="A53" s="41">
        <v>33</v>
      </c>
      <c r="B53" s="4"/>
      <c r="C53" s="12"/>
      <c r="D53" s="23"/>
      <c r="E53" s="26"/>
      <c r="F53" s="8">
        <v>0</v>
      </c>
      <c r="G53" s="48">
        <v>0</v>
      </c>
      <c r="H53" s="28">
        <v>0</v>
      </c>
      <c r="I53" s="28">
        <v>0</v>
      </c>
      <c r="J53" s="28">
        <f>+G53+H53+I53</f>
        <v>0</v>
      </c>
      <c r="K53" s="51" t="e">
        <f t="shared" si="2"/>
        <v>#DIV/0!</v>
      </c>
      <c r="L53" s="59">
        <f>+F53-J53</f>
        <v>0</v>
      </c>
    </row>
    <row r="54" spans="1:14">
      <c r="A54" s="40"/>
      <c r="B54" s="5"/>
      <c r="C54" s="384" t="s">
        <v>138</v>
      </c>
      <c r="D54" s="385"/>
      <c r="E54" s="385"/>
      <c r="F54" s="9">
        <f>SUM(F55:F57)</f>
        <v>0</v>
      </c>
      <c r="G54" s="47">
        <f>SUM(G55:G57)</f>
        <v>0</v>
      </c>
      <c r="H54" s="29">
        <f>SUM(H55:H57)</f>
        <v>0</v>
      </c>
      <c r="I54" s="29">
        <f>SUM(I55:I57)</f>
        <v>0</v>
      </c>
      <c r="J54" s="29">
        <f>SUM(J55:J57)</f>
        <v>0</v>
      </c>
      <c r="K54" s="24" t="e">
        <f t="shared" si="2"/>
        <v>#DIV/0!</v>
      </c>
      <c r="L54" s="61">
        <f>SUM(L55:L57)</f>
        <v>0</v>
      </c>
    </row>
    <row r="55" spans="1:14" ht="14.25" customHeight="1" outlineLevel="1">
      <c r="A55" s="41">
        <v>34</v>
      </c>
      <c r="B55" s="4"/>
      <c r="C55" s="12"/>
      <c r="D55" s="23"/>
      <c r="E55" s="26"/>
      <c r="F55" s="8">
        <v>0</v>
      </c>
      <c r="G55" s="48">
        <v>0</v>
      </c>
      <c r="H55" s="28">
        <v>0</v>
      </c>
      <c r="I55" s="28">
        <v>0</v>
      </c>
      <c r="J55" s="28">
        <f>+G55+H55+I55</f>
        <v>0</v>
      </c>
      <c r="K55" s="51" t="e">
        <f t="shared" si="2"/>
        <v>#DIV/0!</v>
      </c>
      <c r="L55" s="59">
        <f>+F55-J55</f>
        <v>0</v>
      </c>
    </row>
    <row r="56" spans="1:14" outlineLevel="1">
      <c r="A56" s="41">
        <v>35</v>
      </c>
      <c r="B56" s="4"/>
      <c r="C56" s="12"/>
      <c r="D56" s="23"/>
      <c r="E56" s="26"/>
      <c r="F56" s="8">
        <v>0</v>
      </c>
      <c r="G56" s="48">
        <v>0</v>
      </c>
      <c r="H56" s="28">
        <v>0</v>
      </c>
      <c r="I56" s="28">
        <v>0</v>
      </c>
      <c r="J56" s="28">
        <f>+G56+H56+I56</f>
        <v>0</v>
      </c>
      <c r="K56" s="51" t="e">
        <f t="shared" si="2"/>
        <v>#DIV/0!</v>
      </c>
      <c r="L56" s="59">
        <f>+F56-J56</f>
        <v>0</v>
      </c>
    </row>
    <row r="57" spans="1:14" outlineLevel="1">
      <c r="A57" s="41">
        <v>36</v>
      </c>
      <c r="B57" s="4"/>
      <c r="C57" s="12"/>
      <c r="D57" s="23"/>
      <c r="E57" s="26"/>
      <c r="F57" s="8">
        <v>0</v>
      </c>
      <c r="G57" s="48">
        <v>0</v>
      </c>
      <c r="H57" s="28">
        <v>0</v>
      </c>
      <c r="I57" s="28">
        <v>0</v>
      </c>
      <c r="J57" s="28">
        <f>+G57+H57+I57</f>
        <v>0</v>
      </c>
      <c r="K57" s="51" t="e">
        <f t="shared" si="2"/>
        <v>#DIV/0!</v>
      </c>
      <c r="L57" s="59">
        <f>+F57-J57</f>
        <v>0</v>
      </c>
    </row>
    <row r="58" spans="1:14">
      <c r="A58" s="40"/>
      <c r="B58" s="5"/>
      <c r="C58" s="384" t="s">
        <v>146</v>
      </c>
      <c r="D58" s="385"/>
      <c r="E58" s="385"/>
      <c r="F58" s="9">
        <f>SUM(F59:F60)</f>
        <v>0</v>
      </c>
      <c r="G58" s="47">
        <f>SUM(G59:G60)</f>
        <v>0</v>
      </c>
      <c r="H58" s="29">
        <f>SUM(H59:H60)</f>
        <v>0</v>
      </c>
      <c r="I58" s="29">
        <f>SUM(I59:I60)</f>
        <v>0</v>
      </c>
      <c r="J58" s="29">
        <f>SUM(J59:J60)</f>
        <v>0</v>
      </c>
      <c r="K58" s="24" t="e">
        <f t="shared" si="2"/>
        <v>#DIV/0!</v>
      </c>
      <c r="L58" s="61">
        <f>SUM(L59:L60)</f>
        <v>0</v>
      </c>
    </row>
    <row r="59" spans="1:14" ht="14.25" customHeight="1" outlineLevel="1">
      <c r="A59" s="41">
        <v>37</v>
      </c>
      <c r="B59" s="4"/>
      <c r="C59" s="12"/>
      <c r="D59" s="23"/>
      <c r="E59" s="26"/>
      <c r="F59" s="8">
        <v>0</v>
      </c>
      <c r="G59" s="48">
        <v>0</v>
      </c>
      <c r="H59" s="28">
        <v>0</v>
      </c>
      <c r="I59" s="28">
        <v>0</v>
      </c>
      <c r="J59" s="28">
        <f>+G59+H59+I59</f>
        <v>0</v>
      </c>
      <c r="K59" s="51" t="e">
        <f t="shared" si="2"/>
        <v>#DIV/0!</v>
      </c>
      <c r="L59" s="59">
        <f>+F59-J59</f>
        <v>0</v>
      </c>
    </row>
    <row r="60" spans="1:14" ht="14.25" customHeight="1" outlineLevel="1">
      <c r="A60" s="41">
        <v>38</v>
      </c>
      <c r="B60" s="4"/>
      <c r="C60" s="12"/>
      <c r="D60" s="23"/>
      <c r="E60" s="26"/>
      <c r="F60" s="8">
        <v>0</v>
      </c>
      <c r="G60" s="48">
        <v>0</v>
      </c>
      <c r="H60" s="28">
        <v>0</v>
      </c>
      <c r="I60" s="28">
        <v>0</v>
      </c>
      <c r="J60" s="28">
        <f>+G60+H60+I60</f>
        <v>0</v>
      </c>
      <c r="K60" s="51" t="e">
        <f t="shared" si="2"/>
        <v>#DIV/0!</v>
      </c>
      <c r="L60" s="59">
        <f>+F60-J60</f>
        <v>0</v>
      </c>
    </row>
    <row r="61" spans="1:14">
      <c r="A61" s="40"/>
      <c r="B61" s="5"/>
      <c r="C61" s="384" t="s">
        <v>153</v>
      </c>
      <c r="D61" s="385"/>
      <c r="E61" s="385"/>
      <c r="F61" s="9">
        <f>SUM(F62)</f>
        <v>0</v>
      </c>
      <c r="G61" s="47">
        <f>SUM(G62)</f>
        <v>0</v>
      </c>
      <c r="H61" s="29">
        <f>SUM(H62)</f>
        <v>0</v>
      </c>
      <c r="I61" s="29">
        <f>SUM(I62)</f>
        <v>0</v>
      </c>
      <c r="J61" s="29">
        <f>SUM(J62)</f>
        <v>0</v>
      </c>
      <c r="K61" s="24" t="e">
        <f t="shared" si="2"/>
        <v>#DIV/0!</v>
      </c>
      <c r="L61" s="61">
        <f>SUM(L62)</f>
        <v>0</v>
      </c>
    </row>
    <row r="62" spans="1:14" ht="14.25" customHeight="1" outlineLevel="1">
      <c r="A62" s="41">
        <v>39</v>
      </c>
      <c r="B62" s="4"/>
      <c r="C62" s="388"/>
      <c r="D62" s="388"/>
      <c r="E62" s="388"/>
      <c r="F62" s="8">
        <v>0</v>
      </c>
      <c r="G62" s="48">
        <v>0</v>
      </c>
      <c r="H62" s="28">
        <v>0</v>
      </c>
      <c r="I62" s="28">
        <v>0</v>
      </c>
      <c r="J62" s="28">
        <f>+G62+H62+I62</f>
        <v>0</v>
      </c>
      <c r="K62" s="51" t="e">
        <f t="shared" si="2"/>
        <v>#DIV/0!</v>
      </c>
      <c r="L62" s="59">
        <f>+F62-J62</f>
        <v>0</v>
      </c>
    </row>
    <row r="63" spans="1:14">
      <c r="A63" s="40"/>
      <c r="B63" s="5"/>
      <c r="C63" s="384" t="s">
        <v>155</v>
      </c>
      <c r="D63" s="385"/>
      <c r="E63" s="385"/>
      <c r="F63" s="9">
        <f>SUM(F64:F66)</f>
        <v>0</v>
      </c>
      <c r="G63" s="47">
        <f>SUM(G64:G66)</f>
        <v>0</v>
      </c>
      <c r="H63" s="29">
        <f>SUM(H64:H66)</f>
        <v>0</v>
      </c>
      <c r="I63" s="29">
        <f>SUM(I64:I66)</f>
        <v>0</v>
      </c>
      <c r="J63" s="29">
        <f>SUM(J64:J66)</f>
        <v>0</v>
      </c>
      <c r="K63" s="24" t="e">
        <f t="shared" si="2"/>
        <v>#DIV/0!</v>
      </c>
      <c r="L63" s="61">
        <f>SUM(L64:L66)</f>
        <v>0</v>
      </c>
    </row>
    <row r="64" spans="1:14" outlineLevel="1">
      <c r="A64" s="41">
        <v>40</v>
      </c>
      <c r="B64" s="4"/>
      <c r="C64" s="12"/>
      <c r="D64" s="23"/>
      <c r="E64" s="26"/>
      <c r="F64" s="8">
        <v>0</v>
      </c>
      <c r="G64" s="48">
        <v>0</v>
      </c>
      <c r="H64" s="28">
        <v>0</v>
      </c>
      <c r="I64" s="28">
        <v>0</v>
      </c>
      <c r="J64" s="28">
        <f>+G64+H64+I64</f>
        <v>0</v>
      </c>
      <c r="K64" s="51" t="e">
        <f t="shared" si="2"/>
        <v>#DIV/0!</v>
      </c>
      <c r="L64" s="59">
        <f>+F64-J64</f>
        <v>0</v>
      </c>
    </row>
    <row r="65" spans="1:12" outlineLevel="1">
      <c r="A65" s="41">
        <v>41</v>
      </c>
      <c r="B65" s="4"/>
      <c r="C65" s="12"/>
      <c r="D65" s="23"/>
      <c r="E65" s="26"/>
      <c r="F65" s="8">
        <v>0</v>
      </c>
      <c r="G65" s="48">
        <v>0</v>
      </c>
      <c r="H65" s="28">
        <v>0</v>
      </c>
      <c r="I65" s="28">
        <v>0</v>
      </c>
      <c r="J65" s="28">
        <f>+G65+H65+I65</f>
        <v>0</v>
      </c>
      <c r="K65" s="51" t="e">
        <f t="shared" si="2"/>
        <v>#DIV/0!</v>
      </c>
      <c r="L65" s="59">
        <f>+F65-J65</f>
        <v>0</v>
      </c>
    </row>
    <row r="66" spans="1:12" outlineLevel="1">
      <c r="A66" s="41">
        <v>42</v>
      </c>
      <c r="B66" s="4"/>
      <c r="C66" s="12"/>
      <c r="D66" s="23"/>
      <c r="E66" s="26"/>
      <c r="F66" s="8">
        <v>0</v>
      </c>
      <c r="G66" s="48">
        <v>0</v>
      </c>
      <c r="H66" s="28">
        <v>0</v>
      </c>
      <c r="I66" s="28">
        <v>0</v>
      </c>
      <c r="J66" s="28">
        <f>+G66+H66+I66</f>
        <v>0</v>
      </c>
      <c r="K66" s="51" t="e">
        <f t="shared" si="2"/>
        <v>#DIV/0!</v>
      </c>
      <c r="L66" s="59">
        <f>+F66-J66</f>
        <v>0</v>
      </c>
    </row>
    <row r="67" spans="1:12">
      <c r="A67" s="40"/>
      <c r="B67" s="5"/>
      <c r="C67" s="384" t="s">
        <v>159</v>
      </c>
      <c r="D67" s="385"/>
      <c r="E67" s="385"/>
      <c r="F67" s="9">
        <f>SUM(F68:F70)</f>
        <v>0</v>
      </c>
      <c r="G67" s="47">
        <f>SUM(G68:G70)</f>
        <v>0</v>
      </c>
      <c r="H67" s="29">
        <f>SUM(H68:H70)</f>
        <v>0</v>
      </c>
      <c r="I67" s="29">
        <f>SUM(I68:I70)</f>
        <v>0</v>
      </c>
      <c r="J67" s="29">
        <f>SUM(J68:J70)</f>
        <v>0</v>
      </c>
      <c r="K67" s="24" t="e">
        <f t="shared" si="2"/>
        <v>#DIV/0!</v>
      </c>
      <c r="L67" s="61">
        <f>SUM(L68:L70)</f>
        <v>0</v>
      </c>
    </row>
    <row r="68" spans="1:12" outlineLevel="1">
      <c r="A68" s="41">
        <v>43</v>
      </c>
      <c r="B68" s="4"/>
      <c r="C68" s="12"/>
      <c r="D68" s="23"/>
      <c r="E68" s="26"/>
      <c r="F68" s="8">
        <v>0</v>
      </c>
      <c r="G68" s="48">
        <v>0</v>
      </c>
      <c r="H68" s="28">
        <v>0</v>
      </c>
      <c r="I68" s="28">
        <v>0</v>
      </c>
      <c r="J68" s="28">
        <f>+G68+H68+I68</f>
        <v>0</v>
      </c>
      <c r="K68" s="51" t="e">
        <f t="shared" si="2"/>
        <v>#DIV/0!</v>
      </c>
      <c r="L68" s="59">
        <f>+F68-J68</f>
        <v>0</v>
      </c>
    </row>
    <row r="69" spans="1:12" outlineLevel="1">
      <c r="A69" s="41">
        <v>44</v>
      </c>
      <c r="B69" s="4"/>
      <c r="C69" s="12"/>
      <c r="D69" s="23"/>
      <c r="E69" s="26"/>
      <c r="F69" s="8">
        <v>0</v>
      </c>
      <c r="G69" s="48">
        <v>0</v>
      </c>
      <c r="H69" s="28">
        <v>0</v>
      </c>
      <c r="I69" s="28">
        <v>0</v>
      </c>
      <c r="J69" s="28">
        <f>+G69+H69+I69</f>
        <v>0</v>
      </c>
      <c r="K69" s="51" t="e">
        <f t="shared" si="2"/>
        <v>#DIV/0!</v>
      </c>
      <c r="L69" s="59">
        <f>+F69-J69</f>
        <v>0</v>
      </c>
    </row>
    <row r="70" spans="1:12" outlineLevel="1">
      <c r="A70" s="41">
        <v>45</v>
      </c>
      <c r="B70" s="4"/>
      <c r="C70" s="12"/>
      <c r="D70" s="23"/>
      <c r="E70" s="26"/>
      <c r="F70" s="8">
        <v>0</v>
      </c>
      <c r="G70" s="48">
        <v>0</v>
      </c>
      <c r="H70" s="28">
        <v>0</v>
      </c>
      <c r="I70" s="28">
        <v>0</v>
      </c>
      <c r="J70" s="28">
        <f>+G70+H70+I70</f>
        <v>0</v>
      </c>
      <c r="K70" s="51" t="e">
        <f t="shared" si="2"/>
        <v>#DIV/0!</v>
      </c>
      <c r="L70" s="59">
        <f>+F70-J70</f>
        <v>0</v>
      </c>
    </row>
    <row r="71" spans="1:12" ht="15">
      <c r="A71" s="40"/>
      <c r="B71" s="5"/>
      <c r="C71" s="11" t="s">
        <v>163</v>
      </c>
      <c r="D71" s="19" t="s">
        <v>164</v>
      </c>
      <c r="E71" s="19" t="s">
        <v>38</v>
      </c>
      <c r="F71" s="9">
        <f>SUM(F72:F75)</f>
        <v>0</v>
      </c>
      <c r="G71" s="47">
        <f>SUM(G72:G75)</f>
        <v>0</v>
      </c>
      <c r="H71" s="29">
        <f>SUM(H72:H75)</f>
        <v>0</v>
      </c>
      <c r="I71" s="29">
        <f>SUM(I72:I75)</f>
        <v>0</v>
      </c>
      <c r="J71" s="29">
        <f>SUM(J72:J75)</f>
        <v>0</v>
      </c>
      <c r="K71" s="24" t="e">
        <f t="shared" si="2"/>
        <v>#DIV/0!</v>
      </c>
      <c r="L71" s="61">
        <f>SUM(L72:L75)</f>
        <v>0</v>
      </c>
    </row>
    <row r="72" spans="1:12" outlineLevel="1">
      <c r="A72" s="41">
        <v>46</v>
      </c>
      <c r="B72" s="4"/>
      <c r="C72" s="12"/>
      <c r="D72" s="23">
        <v>0</v>
      </c>
      <c r="E72" s="26">
        <v>0</v>
      </c>
      <c r="F72" s="8">
        <f>+D72*E72</f>
        <v>0</v>
      </c>
      <c r="G72" s="48">
        <v>0</v>
      </c>
      <c r="H72" s="28">
        <v>0</v>
      </c>
      <c r="I72" s="28">
        <v>0</v>
      </c>
      <c r="J72" s="28">
        <f>+G72+H72+I72</f>
        <v>0</v>
      </c>
      <c r="K72" s="51" t="e">
        <f t="shared" si="2"/>
        <v>#DIV/0!</v>
      </c>
      <c r="L72" s="59">
        <f>+F72-J72</f>
        <v>0</v>
      </c>
    </row>
    <row r="73" spans="1:12" outlineLevel="1">
      <c r="A73" s="41">
        <v>47</v>
      </c>
      <c r="B73" s="4"/>
      <c r="C73" s="12"/>
      <c r="D73" s="23">
        <v>0</v>
      </c>
      <c r="E73" s="26">
        <v>0</v>
      </c>
      <c r="F73" s="8">
        <f>+D73*E73</f>
        <v>0</v>
      </c>
      <c r="G73" s="48">
        <v>0</v>
      </c>
      <c r="H73" s="28">
        <v>0</v>
      </c>
      <c r="I73" s="28">
        <v>0</v>
      </c>
      <c r="J73" s="28">
        <f>+G73+H73+I73</f>
        <v>0</v>
      </c>
      <c r="K73" s="51" t="e">
        <f t="shared" ref="K73:K80" si="3">+J73/F73</f>
        <v>#DIV/0!</v>
      </c>
      <c r="L73" s="59">
        <f>+F73-J73</f>
        <v>0</v>
      </c>
    </row>
    <row r="74" spans="1:12" outlineLevel="1">
      <c r="A74" s="41">
        <v>48</v>
      </c>
      <c r="B74" s="4"/>
      <c r="C74" s="12"/>
      <c r="D74" s="23">
        <v>0</v>
      </c>
      <c r="E74" s="26">
        <v>0</v>
      </c>
      <c r="F74" s="8">
        <f>+D74*E74</f>
        <v>0</v>
      </c>
      <c r="G74" s="48">
        <v>0</v>
      </c>
      <c r="H74" s="28">
        <v>0</v>
      </c>
      <c r="I74" s="28">
        <v>0</v>
      </c>
      <c r="J74" s="28">
        <f>+G74+H74+I74</f>
        <v>0</v>
      </c>
      <c r="K74" s="51" t="e">
        <f t="shared" si="3"/>
        <v>#DIV/0!</v>
      </c>
      <c r="L74" s="59">
        <f>+F74-J74</f>
        <v>0</v>
      </c>
    </row>
    <row r="75" spans="1:12" outlineLevel="1">
      <c r="A75" s="41">
        <v>49</v>
      </c>
      <c r="B75" s="4"/>
      <c r="C75" s="12"/>
      <c r="D75" s="23">
        <v>0</v>
      </c>
      <c r="E75" s="26">
        <v>0</v>
      </c>
      <c r="F75" s="8">
        <f>+D75*E75</f>
        <v>0</v>
      </c>
      <c r="G75" s="48">
        <v>0</v>
      </c>
      <c r="H75" s="28">
        <v>0</v>
      </c>
      <c r="I75" s="28">
        <v>0</v>
      </c>
      <c r="J75" s="28">
        <f>+G75+H75+I75</f>
        <v>0</v>
      </c>
      <c r="K75" s="51" t="e">
        <f t="shared" si="3"/>
        <v>#DIV/0!</v>
      </c>
      <c r="L75" s="59">
        <f>+F75-J75</f>
        <v>0</v>
      </c>
    </row>
    <row r="76" spans="1:12">
      <c r="A76" s="40"/>
      <c r="B76" s="5"/>
      <c r="C76" s="384" t="s">
        <v>170</v>
      </c>
      <c r="D76" s="385"/>
      <c r="E76" s="385"/>
      <c r="F76" s="9">
        <f>SUM(F77:F79)</f>
        <v>0</v>
      </c>
      <c r="G76" s="47">
        <f>SUM(G77:G79)</f>
        <v>0</v>
      </c>
      <c r="H76" s="29">
        <f>SUM(H77:H79)</f>
        <v>0</v>
      </c>
      <c r="I76" s="29">
        <f>SUM(I77:I79)</f>
        <v>0</v>
      </c>
      <c r="J76" s="29">
        <f>SUM(J77:J79)</f>
        <v>0</v>
      </c>
      <c r="K76" s="24" t="e">
        <f t="shared" si="3"/>
        <v>#DIV/0!</v>
      </c>
      <c r="L76" s="61">
        <f>SUM(L77:L79)</f>
        <v>0</v>
      </c>
    </row>
    <row r="77" spans="1:12" ht="14.25" customHeight="1" outlineLevel="1">
      <c r="A77" s="41">
        <v>50</v>
      </c>
      <c r="B77" s="4"/>
      <c r="C77" s="12"/>
      <c r="D77" s="23"/>
      <c r="E77" s="26"/>
      <c r="F77" s="8">
        <v>0</v>
      </c>
      <c r="G77" s="48">
        <v>0</v>
      </c>
      <c r="H77" s="28">
        <v>0</v>
      </c>
      <c r="I77" s="28">
        <v>0</v>
      </c>
      <c r="J77" s="28">
        <f>+G77+H77+I77</f>
        <v>0</v>
      </c>
      <c r="K77" s="51" t="e">
        <f t="shared" si="3"/>
        <v>#DIV/0!</v>
      </c>
      <c r="L77" s="59">
        <f>+F77-J77</f>
        <v>0</v>
      </c>
    </row>
    <row r="78" spans="1:12" ht="14.25" customHeight="1" outlineLevel="1">
      <c r="A78" s="41">
        <v>51</v>
      </c>
      <c r="B78" s="4"/>
      <c r="C78" s="12"/>
      <c r="D78" s="23"/>
      <c r="E78" s="26"/>
      <c r="F78" s="8">
        <v>0</v>
      </c>
      <c r="G78" s="48">
        <v>0</v>
      </c>
      <c r="H78" s="28">
        <v>0</v>
      </c>
      <c r="I78" s="28">
        <v>0</v>
      </c>
      <c r="J78" s="28">
        <f>+G78+H78+I78</f>
        <v>0</v>
      </c>
      <c r="K78" s="51" t="e">
        <f t="shared" si="3"/>
        <v>#DIV/0!</v>
      </c>
      <c r="L78" s="59">
        <f>+F78-J78</f>
        <v>0</v>
      </c>
    </row>
    <row r="79" spans="1:12" ht="14.25" customHeight="1" outlineLevel="1">
      <c r="A79" s="41">
        <v>52</v>
      </c>
      <c r="B79" s="4"/>
      <c r="C79" s="12"/>
      <c r="D79" s="23"/>
      <c r="E79" s="26"/>
      <c r="F79" s="8">
        <v>0</v>
      </c>
      <c r="G79" s="48">
        <v>0</v>
      </c>
      <c r="H79" s="28">
        <v>0</v>
      </c>
      <c r="I79" s="28">
        <v>0</v>
      </c>
      <c r="J79" s="28">
        <f>+G79+H79+I79</f>
        <v>0</v>
      </c>
      <c r="K79" s="51" t="e">
        <f t="shared" si="3"/>
        <v>#DIV/0!</v>
      </c>
      <c r="L79" s="59">
        <f>+F79-J79</f>
        <v>0</v>
      </c>
    </row>
    <row r="80" spans="1:12">
      <c r="A80" s="40"/>
      <c r="B80" s="5"/>
      <c r="C80" s="384" t="s">
        <v>176</v>
      </c>
      <c r="D80" s="385"/>
      <c r="E80" s="385"/>
      <c r="F80" s="9">
        <f>SUM(F77:F79)</f>
        <v>0</v>
      </c>
      <c r="G80" s="47">
        <f>SUM(G81:G83)</f>
        <v>0</v>
      </c>
      <c r="H80" s="29">
        <f>SUM(H81:H83)</f>
        <v>0</v>
      </c>
      <c r="I80" s="29">
        <f>SUM(I81:I83)</f>
        <v>0</v>
      </c>
      <c r="J80" s="29">
        <f>SUM(J81:J83)</f>
        <v>0</v>
      </c>
      <c r="K80" s="24" t="e">
        <f t="shared" si="3"/>
        <v>#DIV/0!</v>
      </c>
      <c r="L80" s="61">
        <f>SUM(L81:L83)</f>
        <v>0</v>
      </c>
    </row>
    <row r="81" spans="1:12" outlineLevel="1">
      <c r="A81" s="41">
        <v>53</v>
      </c>
      <c r="B81" s="4" t="s">
        <v>177</v>
      </c>
      <c r="C81" s="12"/>
      <c r="D81" s="23"/>
      <c r="E81" s="26"/>
      <c r="F81" s="8">
        <v>0</v>
      </c>
      <c r="G81" s="48">
        <v>0</v>
      </c>
      <c r="H81" s="28">
        <v>0</v>
      </c>
      <c r="I81" s="28">
        <v>0</v>
      </c>
      <c r="J81" s="28">
        <f>+G81+H81+I81</f>
        <v>0</v>
      </c>
      <c r="K81" s="25">
        <v>0</v>
      </c>
      <c r="L81" s="59">
        <f>+F81-J81</f>
        <v>0</v>
      </c>
    </row>
    <row r="82" spans="1:12" outlineLevel="1">
      <c r="A82" s="41">
        <v>54</v>
      </c>
      <c r="B82" s="4" t="s">
        <v>179</v>
      </c>
      <c r="C82" s="12"/>
      <c r="D82" s="23"/>
      <c r="E82" s="26"/>
      <c r="F82" s="8">
        <v>0</v>
      </c>
      <c r="G82" s="48">
        <v>0</v>
      </c>
      <c r="H82" s="28">
        <v>0</v>
      </c>
      <c r="I82" s="28">
        <v>0</v>
      </c>
      <c r="J82" s="28">
        <f>+G82+H82+I82</f>
        <v>0</v>
      </c>
      <c r="K82" s="25">
        <v>0</v>
      </c>
      <c r="L82" s="59">
        <f>+F82-J82</f>
        <v>0</v>
      </c>
    </row>
    <row r="83" spans="1:12" outlineLevel="1">
      <c r="A83" s="41">
        <v>54</v>
      </c>
      <c r="B83" s="4" t="s">
        <v>181</v>
      </c>
      <c r="C83" s="12"/>
      <c r="D83" s="23"/>
      <c r="E83" s="26"/>
      <c r="F83" s="8">
        <v>0</v>
      </c>
      <c r="G83" s="48">
        <v>0</v>
      </c>
      <c r="H83" s="28">
        <v>0</v>
      </c>
      <c r="I83" s="28">
        <v>0</v>
      </c>
      <c r="J83" s="28">
        <f>+G83+H83+I83</f>
        <v>0</v>
      </c>
      <c r="K83" s="25">
        <v>0</v>
      </c>
      <c r="L83" s="59">
        <f>+F83-J83</f>
        <v>0</v>
      </c>
    </row>
    <row r="84" spans="1:12" ht="15" thickBot="1">
      <c r="A84" s="42"/>
      <c r="B84" s="43"/>
      <c r="C84" s="400" t="s">
        <v>185</v>
      </c>
      <c r="D84" s="401"/>
      <c r="E84" s="401"/>
      <c r="F84" s="44">
        <f>SUM(F10:F12,F14:F16,F18:F20,F22:F24,F26:F28,F30:F32,F34:F36,F38:F40,F42:F44,F46:F48,F50,F52:F53,F55:F57,F59:F60,F62,F64:F66,F68:F70,F72:F75,F77:F79,F81:F83)</f>
        <v>0</v>
      </c>
      <c r="G84" s="53">
        <f>SUM(G10:G12,G14:G16,G18:G20,G22:G24,G26:G28,G30:G32,G34:G36,G38:G40,G42:G44,G46:G48,G50,G52:G53,G55:G57,G59:G60,G62,G64:G66,G68:G70,G72:G75,G77:G79,G81:G83)</f>
        <v>0</v>
      </c>
      <c r="H84" s="56">
        <f>SUM(H10:H12,H14:H16,H18:H20,H22:H24,H26:H28,H30:H32,H34:H36,H38:H40,H42:H44,H46:H48,H50,H52:H53,H55:H57,H59:H60,H62,H64:H66,H68:H70,H72:H75,H77:H79,H81:H83)</f>
        <v>0</v>
      </c>
      <c r="I84" s="56">
        <f>SUM(I10:I12,I14:I16,I18:I20,I22:I24,I26:I28,I30:I32,I34:I36,I38:I40,I42:I44,I46:I48,I50,I52:I53,I55:I57,I59:I60,I62,I64:I66,I68:I70,I72:I75,I77:I79,I81:I83)</f>
        <v>0</v>
      </c>
      <c r="J84" s="56">
        <f>SUM(J10:J12,J14:J16,J18:J20,J22:J24,J26:J28,J30:J32,J34:J36,J38:J40,J42:J44,J46:J48,J50,J52:J53,J55:J57,J59:J60,J62,J64:J66,J68:J70,J72:J75,J77:J79,J81:J83)</f>
        <v>0</v>
      </c>
      <c r="K84" s="63" t="e">
        <f>+J84/F84</f>
        <v>#DIV/0!</v>
      </c>
      <c r="L84" s="62">
        <f>SUM(L10:L12,L14:L16,L18:L20,L22:L24,L26:L28,L30:L32,L34:L36,L38:L40,L42:L44,L46:L48,L50,L52:L53,L55:L57,L59:L60,L62,L64:L66,L68:L70,L72:L75,L77:L79,L81:L83)</f>
        <v>0</v>
      </c>
    </row>
    <row r="85" spans="1:12" ht="15" thickTop="1"/>
    <row r="86" spans="1:12" ht="15" thickBot="1">
      <c r="D86" s="30"/>
      <c r="J86" s="56" t="s">
        <v>186</v>
      </c>
      <c r="K86" s="54"/>
      <c r="L86" s="62">
        <f>+L84*0.05</f>
        <v>0</v>
      </c>
    </row>
    <row r="87" spans="1:12" ht="15" thickTop="1">
      <c r="F87" s="107"/>
    </row>
    <row r="88" spans="1:12">
      <c r="F88" s="107"/>
    </row>
    <row r="89" spans="1:12">
      <c r="F89" s="107"/>
    </row>
    <row r="90" spans="1:12">
      <c r="F90" s="107"/>
    </row>
    <row r="91" spans="1:12">
      <c r="F91" s="107"/>
    </row>
    <row r="92" spans="1:12">
      <c r="F92" s="107"/>
    </row>
    <row r="93" spans="1:12">
      <c r="F93" s="107"/>
    </row>
    <row r="94" spans="1:12">
      <c r="F94" s="107"/>
    </row>
    <row r="95" spans="1:12">
      <c r="F95" s="107"/>
    </row>
    <row r="96" spans="1:12">
      <c r="F96" s="107"/>
    </row>
    <row r="97" spans="6:6">
      <c r="F97" s="107"/>
    </row>
    <row r="98" spans="6:6">
      <c r="F98" s="107"/>
    </row>
    <row r="99" spans="6:6">
      <c r="F99" s="107"/>
    </row>
    <row r="100" spans="6:6">
      <c r="F100" s="107"/>
    </row>
    <row r="101" spans="6:6">
      <c r="F101" s="107"/>
    </row>
    <row r="102" spans="6:6">
      <c r="F102" s="107"/>
    </row>
    <row r="103" spans="6:6">
      <c r="F103" s="107"/>
    </row>
    <row r="104" spans="6:6">
      <c r="F104" s="107"/>
    </row>
    <row r="105" spans="6:6">
      <c r="F105" s="107"/>
    </row>
    <row r="106" spans="6:6">
      <c r="F106" s="107"/>
    </row>
    <row r="107" spans="6:6">
      <c r="F107" s="107"/>
    </row>
    <row r="108" spans="6:6">
      <c r="F108" s="107"/>
    </row>
    <row r="109" spans="6:6">
      <c r="F109" s="107"/>
    </row>
    <row r="110" spans="6:6">
      <c r="F110" s="107"/>
    </row>
    <row r="111" spans="6:6">
      <c r="F111" s="107"/>
    </row>
    <row r="112" spans="6:6">
      <c r="F112" s="107"/>
    </row>
    <row r="113" spans="6:6">
      <c r="F113" s="107"/>
    </row>
    <row r="114" spans="6:6">
      <c r="F114" s="107"/>
    </row>
    <row r="115" spans="6:6">
      <c r="F115" s="107"/>
    </row>
    <row r="116" spans="6:6">
      <c r="F116" s="107"/>
    </row>
    <row r="117" spans="6:6">
      <c r="F117" s="107"/>
    </row>
    <row r="118" spans="6:6">
      <c r="F118" s="107"/>
    </row>
    <row r="119" spans="6:6">
      <c r="F119" s="107"/>
    </row>
    <row r="120" spans="6:6">
      <c r="F120" s="107"/>
    </row>
    <row r="121" spans="6:6">
      <c r="F121" s="107"/>
    </row>
    <row r="122" spans="6:6">
      <c r="F122" s="107"/>
    </row>
    <row r="123" spans="6:6">
      <c r="F123" s="107"/>
    </row>
    <row r="124" spans="6:6">
      <c r="F124" s="107"/>
    </row>
    <row r="125" spans="6:6">
      <c r="F125" s="107"/>
    </row>
    <row r="126" spans="6:6">
      <c r="F126" s="107"/>
    </row>
    <row r="127" spans="6:6">
      <c r="F127" s="107"/>
    </row>
    <row r="128" spans="6:6">
      <c r="F128" s="107"/>
    </row>
    <row r="129" spans="6:6">
      <c r="F129" s="107"/>
    </row>
    <row r="130" spans="6:6">
      <c r="F130" s="107"/>
    </row>
    <row r="131" spans="6:6">
      <c r="F131" s="107"/>
    </row>
    <row r="132" spans="6:6">
      <c r="F132" s="107"/>
    </row>
    <row r="133" spans="6:6">
      <c r="F133" s="107"/>
    </row>
    <row r="134" spans="6:6">
      <c r="F134" s="107"/>
    </row>
    <row r="135" spans="6:6">
      <c r="F135" s="107"/>
    </row>
    <row r="136" spans="6:6">
      <c r="F136" s="107"/>
    </row>
    <row r="137" spans="6:6">
      <c r="F137" s="107"/>
    </row>
    <row r="138" spans="6:6">
      <c r="F138" s="107"/>
    </row>
    <row r="139" spans="6:6">
      <c r="F139" s="107"/>
    </row>
    <row r="140" spans="6:6">
      <c r="F140" s="107"/>
    </row>
    <row r="141" spans="6:6">
      <c r="F141" s="107"/>
    </row>
    <row r="142" spans="6:6">
      <c r="F142" s="107"/>
    </row>
    <row r="143" spans="6:6">
      <c r="F143" s="107"/>
    </row>
    <row r="144" spans="6:6">
      <c r="F144" s="107"/>
    </row>
    <row r="145" spans="6:6">
      <c r="F145" s="107"/>
    </row>
    <row r="146" spans="6:6">
      <c r="F146" s="107"/>
    </row>
    <row r="147" spans="6:6">
      <c r="F147" s="107"/>
    </row>
    <row r="148" spans="6:6">
      <c r="F148" s="107"/>
    </row>
    <row r="149" spans="6:6">
      <c r="F149" s="107"/>
    </row>
    <row r="150" spans="6:6">
      <c r="F150" s="107"/>
    </row>
    <row r="151" spans="6:6">
      <c r="F151" s="107"/>
    </row>
    <row r="152" spans="6:6">
      <c r="F152" s="107"/>
    </row>
    <row r="153" spans="6:6">
      <c r="F153" s="107"/>
    </row>
    <row r="154" spans="6:6">
      <c r="F154" s="107"/>
    </row>
    <row r="155" spans="6:6">
      <c r="F155" s="107"/>
    </row>
    <row r="156" spans="6:6">
      <c r="F156" s="107"/>
    </row>
    <row r="157" spans="6:6">
      <c r="F157" s="107"/>
    </row>
    <row r="158" spans="6:6">
      <c r="F158" s="107"/>
    </row>
    <row r="159" spans="6:6">
      <c r="F159" s="107"/>
    </row>
  </sheetData>
  <sheetProtection selectLockedCells="1" autoFilter="0" pivotTables="0"/>
  <mergeCells count="32">
    <mergeCell ref="C84:E84"/>
    <mergeCell ref="C80:E80"/>
    <mergeCell ref="C76:E76"/>
    <mergeCell ref="C63:E63"/>
    <mergeCell ref="C67:E67"/>
    <mergeCell ref="C61:E61"/>
    <mergeCell ref="C62:E62"/>
    <mergeCell ref="C58:E58"/>
    <mergeCell ref="C54:E54"/>
    <mergeCell ref="C49:E49"/>
    <mergeCell ref="C51:E51"/>
    <mergeCell ref="C45:E45"/>
    <mergeCell ref="C41:E41"/>
    <mergeCell ref="C37:E37"/>
    <mergeCell ref="C33:E33"/>
    <mergeCell ref="C29:E29"/>
    <mergeCell ref="C25:E25"/>
    <mergeCell ref="C21:E21"/>
    <mergeCell ref="C17:E17"/>
    <mergeCell ref="K4:K6"/>
    <mergeCell ref="L4:L6"/>
    <mergeCell ref="C9:E9"/>
    <mergeCell ref="G2:K2"/>
    <mergeCell ref="A4:A6"/>
    <mergeCell ref="B4:B6"/>
    <mergeCell ref="C4:C6"/>
    <mergeCell ref="D4:D6"/>
    <mergeCell ref="E4:E6"/>
    <mergeCell ref="F4:F6"/>
    <mergeCell ref="G4:G6"/>
    <mergeCell ref="H4:H6"/>
    <mergeCell ref="I4:I6"/>
  </mergeCells>
  <pageMargins left="0.25" right="0.25" top="0.75" bottom="0.75" header="0.3" footer="0.3"/>
  <pageSetup paperSize="3" fitToHeight="0" orientation="landscape" r:id="rId1"/>
  <headerFooter>
    <oddHeader xml:space="preserve">&amp;C&amp;"+,Bold"&amp;12Schedule of Values - New Construction      
(This form must be completed by the Contractor for the Project.)   &amp;"+,Regular"   
</oddHeader>
    <oddFooter>&amp;C&amp;8&amp;P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C9AD4-636C-48B6-AB3E-ACB6C5D833B2}">
  <sheetPr>
    <pageSetUpPr fitToPage="1"/>
  </sheetPr>
  <dimension ref="A1:L161"/>
  <sheetViews>
    <sheetView topLeftCell="A2" zoomScaleNormal="100" zoomScaleSheetLayoutView="90" workbookViewId="0">
      <pane xSplit="12" ySplit="14" topLeftCell="M145" activePane="bottomRight" state="frozen"/>
      <selection activeCell="A2" sqref="A2"/>
      <selection pane="topRight" activeCell="N2" sqref="N2"/>
      <selection pane="bottomLeft" activeCell="A16" sqref="A16"/>
      <selection pane="bottomRight" activeCell="A161" sqref="A161"/>
    </sheetView>
  </sheetViews>
  <sheetFormatPr baseColWidth="10" defaultColWidth="8.6640625" defaultRowHeight="14" outlineLevelRow="1"/>
  <cols>
    <col min="1" max="1" width="19.6640625" style="66" customWidth="1"/>
    <col min="2" max="2" width="33" style="79" customWidth="1"/>
    <col min="3" max="3" width="12.6640625" style="79" customWidth="1"/>
    <col min="4" max="4" width="9.6640625" style="79" customWidth="1"/>
    <col min="5" max="5" width="15.6640625" style="154" customWidth="1"/>
    <col min="6" max="6" width="11.5" style="138" customWidth="1"/>
    <col min="7" max="7" width="10.6640625" style="138" bestFit="1" customWidth="1"/>
    <col min="8" max="8" width="10.6640625" style="138" customWidth="1"/>
    <col min="9" max="9" width="14.1640625" style="138" customWidth="1"/>
    <col min="10" max="10" width="12.6640625" style="138" customWidth="1"/>
    <col min="11" max="11" width="10.6640625" style="66" customWidth="1"/>
    <col min="12" max="12" width="12.1640625" style="66" customWidth="1"/>
    <col min="13" max="16384" width="8.6640625" style="66"/>
  </cols>
  <sheetData>
    <row r="1" spans="1:12" hidden="1">
      <c r="A1" s="64"/>
      <c r="B1" s="65"/>
      <c r="C1" s="65"/>
      <c r="D1" s="65"/>
    </row>
    <row r="2" spans="1:12" ht="50.25" customHeight="1">
      <c r="A2" s="323" t="e" vm="1">
        <v>#VALUE!</v>
      </c>
      <c r="B2" s="80"/>
      <c r="C2" s="80"/>
      <c r="D2" s="80"/>
      <c r="E2" s="139"/>
      <c r="F2" s="139"/>
      <c r="G2" s="139"/>
      <c r="H2" s="139"/>
      <c r="I2" s="139"/>
      <c r="J2" s="419" t="s">
        <v>191</v>
      </c>
      <c r="K2" s="419"/>
      <c r="L2" s="419"/>
    </row>
    <row r="3" spans="1:12">
      <c r="A3" s="163"/>
      <c r="B3" s="163"/>
      <c r="C3" s="83"/>
      <c r="D3" s="420"/>
      <c r="E3" s="420"/>
      <c r="F3" s="144"/>
      <c r="G3" s="146"/>
      <c r="H3" s="421"/>
      <c r="I3" s="421"/>
      <c r="J3" s="152"/>
      <c r="K3" s="95"/>
      <c r="L3" s="95"/>
    </row>
    <row r="4" spans="1:12" ht="22.5" customHeight="1">
      <c r="A4" s="98" t="s">
        <v>192</v>
      </c>
      <c r="B4" s="98" t="s">
        <v>309</v>
      </c>
      <c r="C4" s="82"/>
      <c r="D4" s="98" t="s">
        <v>316</v>
      </c>
      <c r="E4" s="140"/>
      <c r="F4" s="140"/>
      <c r="G4" s="140"/>
      <c r="H4" s="140" t="s">
        <v>193</v>
      </c>
      <c r="I4" s="140"/>
      <c r="J4" s="153"/>
      <c r="K4" s="96"/>
      <c r="L4" s="96"/>
    </row>
    <row r="5" spans="1:12">
      <c r="A5" s="420"/>
      <c r="B5" s="420"/>
      <c r="C5" s="420"/>
      <c r="D5" s="420"/>
      <c r="E5" s="420"/>
      <c r="F5" s="420"/>
      <c r="G5" s="420"/>
      <c r="H5" s="420"/>
      <c r="I5" s="420"/>
      <c r="J5" s="420"/>
      <c r="K5" s="420"/>
      <c r="L5" s="420"/>
    </row>
    <row r="6" spans="1:12" ht="15.75" customHeight="1">
      <c r="A6" s="82" t="s">
        <v>194</v>
      </c>
      <c r="B6" s="82"/>
      <c r="C6" s="82"/>
      <c r="D6" s="82"/>
      <c r="E6" s="145"/>
      <c r="F6" s="145"/>
      <c r="G6" s="145"/>
      <c r="H6" s="142"/>
      <c r="I6" s="140"/>
      <c r="J6" s="140"/>
      <c r="K6" s="98"/>
      <c r="L6" s="98"/>
    </row>
    <row r="7" spans="1:12" ht="16.5" customHeight="1">
      <c r="A7" s="163"/>
      <c r="B7" s="163"/>
      <c r="C7" s="83"/>
      <c r="D7" s="417"/>
      <c r="E7" s="417"/>
      <c r="F7" s="144"/>
      <c r="G7" s="144"/>
      <c r="H7" s="417"/>
      <c r="I7" s="417"/>
      <c r="J7" s="141"/>
      <c r="K7" s="418"/>
      <c r="L7" s="418"/>
    </row>
    <row r="8" spans="1:12">
      <c r="A8" s="98" t="s">
        <v>195</v>
      </c>
      <c r="B8" s="98" t="s">
        <v>196</v>
      </c>
      <c r="C8" s="98"/>
      <c r="D8" s="98" t="s">
        <v>197</v>
      </c>
      <c r="E8" s="140"/>
      <c r="F8" s="140"/>
      <c r="G8" s="149"/>
      <c r="H8" s="140" t="s">
        <v>198</v>
      </c>
      <c r="I8" s="140"/>
      <c r="J8" s="149"/>
      <c r="K8" s="101" t="s">
        <v>199</v>
      </c>
      <c r="L8" s="98"/>
    </row>
    <row r="9" spans="1:12" ht="15" thickBot="1">
      <c r="A9" s="99"/>
      <c r="B9" s="100"/>
      <c r="C9" s="99"/>
      <c r="D9" s="100"/>
      <c r="E9" s="155"/>
      <c r="F9" s="146"/>
      <c r="G9" s="141"/>
      <c r="H9" s="141"/>
      <c r="I9" s="141"/>
      <c r="J9" s="141"/>
      <c r="K9" s="97"/>
      <c r="L9" s="97"/>
    </row>
    <row r="10" spans="1:12" ht="21" customHeight="1" thickTop="1" thickBot="1">
      <c r="A10" s="67" t="s">
        <v>200</v>
      </c>
      <c r="B10" s="65"/>
      <c r="C10" s="65"/>
      <c r="D10" s="65"/>
      <c r="F10" s="429" t="s">
        <v>0</v>
      </c>
      <c r="G10" s="430"/>
      <c r="H10" s="430"/>
      <c r="I10" s="430"/>
      <c r="J10" s="430"/>
      <c r="K10" s="431"/>
    </row>
    <row r="11" spans="1:12" ht="15" thickTop="1">
      <c r="A11" s="68" t="s">
        <v>1</v>
      </c>
      <c r="B11" s="69" t="s">
        <v>2</v>
      </c>
      <c r="C11" s="69" t="s">
        <v>4</v>
      </c>
      <c r="D11" s="69" t="s">
        <v>5</v>
      </c>
      <c r="E11" s="156" t="s">
        <v>6</v>
      </c>
      <c r="F11" s="369" t="s">
        <v>7</v>
      </c>
      <c r="G11" s="370" t="s">
        <v>8</v>
      </c>
      <c r="H11" s="370" t="s">
        <v>9</v>
      </c>
      <c r="I11" s="370" t="s">
        <v>10</v>
      </c>
      <c r="J11" s="370" t="s">
        <v>11</v>
      </c>
      <c r="K11" s="371" t="s">
        <v>12</v>
      </c>
      <c r="L11" s="358" t="s">
        <v>201</v>
      </c>
    </row>
    <row r="12" spans="1:12" ht="14.25" customHeight="1">
      <c r="A12" s="432" t="s">
        <v>13</v>
      </c>
      <c r="B12" s="435" t="s">
        <v>15</v>
      </c>
      <c r="C12" s="438" t="s">
        <v>317</v>
      </c>
      <c r="D12" s="438" t="s">
        <v>187</v>
      </c>
      <c r="E12" s="439" t="s">
        <v>202</v>
      </c>
      <c r="F12" s="442" t="s">
        <v>17</v>
      </c>
      <c r="G12" s="445" t="s">
        <v>203</v>
      </c>
      <c r="H12" s="372" t="s">
        <v>204</v>
      </c>
      <c r="I12" s="445" t="s">
        <v>205</v>
      </c>
      <c r="J12" s="445" t="s">
        <v>206</v>
      </c>
      <c r="K12" s="448" t="s">
        <v>267</v>
      </c>
      <c r="L12" s="451" t="s">
        <v>207</v>
      </c>
    </row>
    <row r="13" spans="1:12">
      <c r="A13" s="433"/>
      <c r="B13" s="436"/>
      <c r="C13" s="438"/>
      <c r="D13" s="438"/>
      <c r="E13" s="440"/>
      <c r="F13" s="443"/>
      <c r="G13" s="446"/>
      <c r="H13" s="373" t="s">
        <v>266</v>
      </c>
      <c r="I13" s="446"/>
      <c r="J13" s="446"/>
      <c r="K13" s="449"/>
      <c r="L13" s="452"/>
    </row>
    <row r="14" spans="1:12" ht="31.5" customHeight="1">
      <c r="A14" s="434"/>
      <c r="B14" s="437"/>
      <c r="C14" s="438"/>
      <c r="D14" s="438"/>
      <c r="E14" s="441"/>
      <c r="F14" s="444"/>
      <c r="G14" s="447"/>
      <c r="H14" s="374"/>
      <c r="I14" s="447"/>
      <c r="J14" s="447" t="s">
        <v>208</v>
      </c>
      <c r="K14" s="450"/>
      <c r="L14" s="453"/>
    </row>
    <row r="15" spans="1:12" ht="19.5" customHeight="1">
      <c r="A15" s="114"/>
      <c r="B15" s="115"/>
      <c r="C15" s="116"/>
      <c r="D15" s="117" t="s">
        <v>185</v>
      </c>
      <c r="E15" s="241">
        <f>SUM(E17,E24,E31,E39,E45,E53,E63,E68,E75,E83,E91,E95,E99,E109,E117,E121,E125,E130,E138,E145)</f>
        <v>0</v>
      </c>
      <c r="F15" s="147"/>
      <c r="G15" s="143"/>
      <c r="H15" s="143"/>
      <c r="I15" s="143"/>
      <c r="J15" s="143"/>
      <c r="K15" s="349"/>
      <c r="L15" s="341"/>
    </row>
    <row r="16" spans="1:12" ht="19.5" customHeight="1">
      <c r="A16" s="114"/>
      <c r="B16" s="115"/>
      <c r="C16" s="116"/>
      <c r="D16" s="116"/>
      <c r="E16" s="143"/>
      <c r="F16" s="147"/>
      <c r="G16" s="143"/>
      <c r="H16" s="143"/>
      <c r="I16" s="143"/>
      <c r="J16" s="143"/>
      <c r="K16" s="349"/>
      <c r="L16" s="341"/>
    </row>
    <row r="17" spans="1:12" ht="19.5" customHeight="1">
      <c r="A17" s="118"/>
      <c r="B17" s="321"/>
      <c r="C17" s="135"/>
      <c r="D17" s="136"/>
      <c r="E17" s="231">
        <f t="shared" ref="E17:J17" si="0">SUM(E18:E23)</f>
        <v>0</v>
      </c>
      <c r="F17" s="238">
        <f t="shared" si="0"/>
        <v>0</v>
      </c>
      <c r="G17" s="245">
        <f t="shared" si="0"/>
        <v>0</v>
      </c>
      <c r="H17" s="231">
        <f t="shared" si="0"/>
        <v>0</v>
      </c>
      <c r="I17" s="231">
        <f t="shared" si="0"/>
        <v>0</v>
      </c>
      <c r="J17" s="231">
        <f t="shared" si="0"/>
        <v>0</v>
      </c>
      <c r="K17" s="350" t="e">
        <f>+J17/E17</f>
        <v>#DIV/0!</v>
      </c>
      <c r="L17" s="342">
        <f>SUM(L18:L23)</f>
        <v>0</v>
      </c>
    </row>
    <row r="18" spans="1:12" outlineLevel="1">
      <c r="A18" s="70"/>
      <c r="B18" s="426"/>
      <c r="C18" s="427"/>
      <c r="D18" s="428"/>
      <c r="E18" s="246"/>
      <c r="F18" s="247"/>
      <c r="G18" s="248">
        <v>0</v>
      </c>
      <c r="H18" s="73">
        <f>+F18+G18</f>
        <v>0</v>
      </c>
      <c r="I18" s="73">
        <v>0</v>
      </c>
      <c r="J18" s="73">
        <f>+H18+I18</f>
        <v>0</v>
      </c>
      <c r="K18" s="351" t="e">
        <f t="shared" ref="K18:K23" si="1">+J18/E18</f>
        <v>#DIV/0!</v>
      </c>
      <c r="L18" s="343">
        <f>+E18-J18</f>
        <v>0</v>
      </c>
    </row>
    <row r="19" spans="1:12" outlineLevel="1">
      <c r="A19" s="70"/>
      <c r="B19" s="426"/>
      <c r="C19" s="427"/>
      <c r="D19" s="428"/>
      <c r="E19" s="246"/>
      <c r="F19" s="247"/>
      <c r="G19" s="248">
        <v>0</v>
      </c>
      <c r="H19" s="73">
        <f>+F19+G19</f>
        <v>0</v>
      </c>
      <c r="I19" s="73">
        <v>0</v>
      </c>
      <c r="J19" s="73">
        <f t="shared" ref="J19:J20" si="2">+H19+I19</f>
        <v>0</v>
      </c>
      <c r="K19" s="351" t="e">
        <f t="shared" si="1"/>
        <v>#DIV/0!</v>
      </c>
      <c r="L19" s="343">
        <f t="shared" ref="L19:L78" si="3">+E19-J19</f>
        <v>0</v>
      </c>
    </row>
    <row r="20" spans="1:12" outlineLevel="1">
      <c r="A20" s="70"/>
      <c r="B20" s="454"/>
      <c r="C20" s="455"/>
      <c r="D20" s="456"/>
      <c r="E20" s="246"/>
      <c r="F20" s="247"/>
      <c r="G20" s="248">
        <v>0</v>
      </c>
      <c r="H20" s="73">
        <f>+F20+G20</f>
        <v>0</v>
      </c>
      <c r="I20" s="73">
        <v>0</v>
      </c>
      <c r="J20" s="73">
        <f t="shared" si="2"/>
        <v>0</v>
      </c>
      <c r="K20" s="351" t="e">
        <f t="shared" si="1"/>
        <v>#DIV/0!</v>
      </c>
      <c r="L20" s="343">
        <f t="shared" si="3"/>
        <v>0</v>
      </c>
    </row>
    <row r="21" spans="1:12" outlineLevel="1">
      <c r="A21" s="70"/>
      <c r="B21" s="457"/>
      <c r="C21" s="458"/>
      <c r="D21" s="459"/>
      <c r="E21" s="157"/>
      <c r="F21" s="72"/>
      <c r="G21" s="161"/>
      <c r="H21" s="73"/>
      <c r="I21" s="73"/>
      <c r="J21" s="73"/>
      <c r="K21" s="351" t="e">
        <f t="shared" si="1"/>
        <v>#DIV/0!</v>
      </c>
      <c r="L21" s="344"/>
    </row>
    <row r="22" spans="1:12" outlineLevel="1">
      <c r="A22" s="70"/>
      <c r="B22" s="457"/>
      <c r="C22" s="458"/>
      <c r="D22" s="459"/>
      <c r="E22" s="157"/>
      <c r="F22" s="72"/>
      <c r="G22" s="161"/>
      <c r="H22" s="73"/>
      <c r="I22" s="73"/>
      <c r="J22" s="73"/>
      <c r="K22" s="351" t="e">
        <f t="shared" si="1"/>
        <v>#DIV/0!</v>
      </c>
      <c r="L22" s="344"/>
    </row>
    <row r="23" spans="1:12" outlineLevel="1">
      <c r="A23" s="70"/>
      <c r="B23" s="457"/>
      <c r="C23" s="458"/>
      <c r="D23" s="459"/>
      <c r="E23" s="157"/>
      <c r="F23" s="72"/>
      <c r="G23" s="161"/>
      <c r="H23" s="73"/>
      <c r="I23" s="73"/>
      <c r="J23" s="73"/>
      <c r="K23" s="351" t="e">
        <f t="shared" si="1"/>
        <v>#DIV/0!</v>
      </c>
      <c r="L23" s="344"/>
    </row>
    <row r="24" spans="1:12" ht="21" customHeight="1" outlineLevel="1">
      <c r="A24" s="119"/>
      <c r="B24" s="322"/>
      <c r="C24" s="379" t="s">
        <v>38</v>
      </c>
      <c r="D24" s="378" t="s">
        <v>318</v>
      </c>
      <c r="E24" s="158">
        <f t="shared" ref="E24:J24" si="4">SUM(E25:E30)</f>
        <v>0</v>
      </c>
      <c r="F24" s="232">
        <f t="shared" si="4"/>
        <v>0</v>
      </c>
      <c r="G24" s="239">
        <f t="shared" si="4"/>
        <v>0</v>
      </c>
      <c r="H24" s="230">
        <f t="shared" si="4"/>
        <v>0</v>
      </c>
      <c r="I24" s="230">
        <f t="shared" si="4"/>
        <v>0</v>
      </c>
      <c r="J24" s="230">
        <f t="shared" si="4"/>
        <v>0</v>
      </c>
      <c r="K24" s="352" t="e">
        <f t="shared" ref="K24:K133" si="5">+J24/E24</f>
        <v>#DIV/0!</v>
      </c>
      <c r="L24" s="345">
        <f>SUM(L25:L30)</f>
        <v>0</v>
      </c>
    </row>
    <row r="25" spans="1:12" ht="14.25" customHeight="1" outlineLevel="1">
      <c r="A25" s="70"/>
      <c r="B25" s="71"/>
      <c r="C25" s="377"/>
      <c r="D25" s="251"/>
      <c r="E25" s="159">
        <f>C25*D25</f>
        <v>0</v>
      </c>
      <c r="F25" s="247"/>
      <c r="G25" s="248">
        <v>0</v>
      </c>
      <c r="H25" s="73">
        <f t="shared" ref="H25:H27" si="6">+F25+G25</f>
        <v>0</v>
      </c>
      <c r="I25" s="73">
        <v>0</v>
      </c>
      <c r="J25" s="73">
        <f>+H25+I25</f>
        <v>0</v>
      </c>
      <c r="K25" s="353" t="e">
        <f t="shared" si="5"/>
        <v>#DIV/0!</v>
      </c>
      <c r="L25" s="346">
        <f t="shared" si="3"/>
        <v>0</v>
      </c>
    </row>
    <row r="26" spans="1:12" outlineLevel="1">
      <c r="A26" s="70"/>
      <c r="B26" s="250"/>
      <c r="C26" s="233"/>
      <c r="D26" s="137"/>
      <c r="E26" s="159">
        <f t="shared" ref="E26:E30" si="7">C26*D26</f>
        <v>0</v>
      </c>
      <c r="F26" s="247"/>
      <c r="G26" s="248">
        <v>0</v>
      </c>
      <c r="H26" s="73">
        <f t="shared" si="6"/>
        <v>0</v>
      </c>
      <c r="I26" s="73">
        <v>0</v>
      </c>
      <c r="J26" s="73">
        <f t="shared" ref="J26:J27" si="8">+H26+I26</f>
        <v>0</v>
      </c>
      <c r="K26" s="354" t="e">
        <f t="shared" si="5"/>
        <v>#DIV/0!</v>
      </c>
      <c r="L26" s="343">
        <f t="shared" si="3"/>
        <v>0</v>
      </c>
    </row>
    <row r="27" spans="1:12" outlineLevel="1">
      <c r="A27" s="70"/>
      <c r="B27" s="250"/>
      <c r="C27" s="380"/>
      <c r="D27" s="251"/>
      <c r="E27" s="159">
        <f t="shared" si="7"/>
        <v>0</v>
      </c>
      <c r="F27" s="247"/>
      <c r="G27" s="248">
        <v>0</v>
      </c>
      <c r="H27" s="73">
        <f t="shared" si="6"/>
        <v>0</v>
      </c>
      <c r="I27" s="73">
        <v>0</v>
      </c>
      <c r="J27" s="73">
        <f t="shared" si="8"/>
        <v>0</v>
      </c>
      <c r="K27" s="354" t="e">
        <f t="shared" si="5"/>
        <v>#DIV/0!</v>
      </c>
      <c r="L27" s="344">
        <f t="shared" si="3"/>
        <v>0</v>
      </c>
    </row>
    <row r="28" spans="1:12" outlineLevel="1">
      <c r="A28" s="70"/>
      <c r="B28" s="250"/>
      <c r="C28" s="377"/>
      <c r="D28" s="251"/>
      <c r="E28" s="159">
        <f t="shared" si="7"/>
        <v>0</v>
      </c>
      <c r="F28" s="247"/>
      <c r="G28" s="248"/>
      <c r="H28" s="73"/>
      <c r="I28" s="73"/>
      <c r="J28" s="73"/>
      <c r="K28" s="354"/>
      <c r="L28" s="344"/>
    </row>
    <row r="29" spans="1:12" outlineLevel="1">
      <c r="A29" s="70"/>
      <c r="B29" s="250"/>
      <c r="C29" s="377"/>
      <c r="D29" s="251"/>
      <c r="E29" s="159">
        <f t="shared" si="7"/>
        <v>0</v>
      </c>
      <c r="F29" s="247"/>
      <c r="G29" s="248"/>
      <c r="H29" s="73"/>
      <c r="I29" s="73"/>
      <c r="J29" s="73"/>
      <c r="K29" s="354"/>
      <c r="L29" s="344"/>
    </row>
    <row r="30" spans="1:12" outlineLevel="1">
      <c r="A30" s="70"/>
      <c r="B30" s="250"/>
      <c r="C30" s="377"/>
      <c r="D30" s="251"/>
      <c r="E30" s="159">
        <f t="shared" si="7"/>
        <v>0</v>
      </c>
      <c r="F30" s="247"/>
      <c r="G30" s="248"/>
      <c r="H30" s="73"/>
      <c r="I30" s="73"/>
      <c r="J30" s="73"/>
      <c r="K30" s="354"/>
      <c r="L30" s="344"/>
    </row>
    <row r="31" spans="1:12" ht="21" customHeight="1" outlineLevel="1">
      <c r="A31" s="119"/>
      <c r="B31" s="320"/>
      <c r="C31" s="126"/>
      <c r="D31" s="124"/>
      <c r="E31" s="158">
        <f>SUM(E32:E38)</f>
        <v>0</v>
      </c>
      <c r="F31" s="232"/>
      <c r="G31" s="239">
        <f>SUM(G32:G38)</f>
        <v>0</v>
      </c>
      <c r="H31" s="230">
        <f>SUM(H32:H38)</f>
        <v>0</v>
      </c>
      <c r="I31" s="230">
        <f>SUM(I32:I38)</f>
        <v>0</v>
      </c>
      <c r="J31" s="230">
        <f>SUM(J32:J38)</f>
        <v>0</v>
      </c>
      <c r="K31" s="352" t="e">
        <f t="shared" si="5"/>
        <v>#DIV/0!</v>
      </c>
      <c r="L31" s="345">
        <f>SUM(L32:L38)</f>
        <v>0</v>
      </c>
    </row>
    <row r="32" spans="1:12" outlineLevel="1">
      <c r="A32" s="70"/>
      <c r="B32" s="460"/>
      <c r="C32" s="461"/>
      <c r="D32" s="462"/>
      <c r="E32" s="157"/>
      <c r="F32" s="72"/>
      <c r="G32" s="161">
        <v>0</v>
      </c>
      <c r="H32" s="73">
        <f>+F32+G32</f>
        <v>0</v>
      </c>
      <c r="I32" s="73">
        <v>0</v>
      </c>
      <c r="J32" s="73">
        <f>+H32+I32</f>
        <v>0</v>
      </c>
      <c r="K32" s="354" t="e">
        <f t="shared" si="5"/>
        <v>#DIV/0!</v>
      </c>
      <c r="L32" s="344">
        <f t="shared" si="3"/>
        <v>0</v>
      </c>
    </row>
    <row r="33" spans="1:12" ht="14.25" customHeight="1" outlineLevel="1">
      <c r="A33" s="70"/>
      <c r="B33" s="463"/>
      <c r="C33" s="464"/>
      <c r="D33" s="465"/>
      <c r="E33" s="251"/>
      <c r="F33" s="247"/>
      <c r="G33" s="248">
        <v>0</v>
      </c>
      <c r="H33" s="73">
        <f>+F33+G33</f>
        <v>0</v>
      </c>
      <c r="I33" s="73">
        <v>0</v>
      </c>
      <c r="J33" s="73">
        <f t="shared" ref="J33:J34" si="9">+H33+I33</f>
        <v>0</v>
      </c>
      <c r="K33" s="354" t="e">
        <f t="shared" si="5"/>
        <v>#DIV/0!</v>
      </c>
      <c r="L33" s="344">
        <f t="shared" si="3"/>
        <v>0</v>
      </c>
    </row>
    <row r="34" spans="1:12" ht="14.25" customHeight="1" outlineLevel="1">
      <c r="A34" s="70"/>
      <c r="B34" s="422"/>
      <c r="C34" s="423"/>
      <c r="D34" s="424"/>
      <c r="E34" s="251"/>
      <c r="F34" s="247"/>
      <c r="G34" s="248">
        <v>0</v>
      </c>
      <c r="H34" s="73">
        <f>+F34+G34</f>
        <v>0</v>
      </c>
      <c r="I34" s="73">
        <v>0</v>
      </c>
      <c r="J34" s="73">
        <f t="shared" si="9"/>
        <v>0</v>
      </c>
      <c r="K34" s="354" t="e">
        <f t="shared" si="5"/>
        <v>#DIV/0!</v>
      </c>
      <c r="L34" s="344">
        <f t="shared" si="3"/>
        <v>0</v>
      </c>
    </row>
    <row r="35" spans="1:12" ht="14.25" customHeight="1" outlineLevel="1">
      <c r="A35" s="70"/>
      <c r="B35" s="422"/>
      <c r="C35" s="423"/>
      <c r="D35" s="424"/>
      <c r="E35" s="251"/>
      <c r="F35" s="247"/>
      <c r="G35" s="248"/>
      <c r="H35" s="73"/>
      <c r="I35" s="73"/>
      <c r="J35" s="73"/>
      <c r="K35" s="354"/>
      <c r="L35" s="344"/>
    </row>
    <row r="36" spans="1:12" outlineLevel="1">
      <c r="A36" s="70"/>
      <c r="B36" s="425"/>
      <c r="C36" s="425"/>
      <c r="D36" s="425"/>
      <c r="E36" s="157"/>
      <c r="F36" s="72"/>
      <c r="G36" s="161"/>
      <c r="H36" s="73"/>
      <c r="I36" s="73"/>
      <c r="J36" s="73"/>
      <c r="K36" s="354"/>
      <c r="L36" s="344"/>
    </row>
    <row r="37" spans="1:12" outlineLevel="1">
      <c r="A37" s="70"/>
      <c r="B37" s="425"/>
      <c r="C37" s="425"/>
      <c r="D37" s="425"/>
      <c r="E37" s="157"/>
      <c r="F37" s="72"/>
      <c r="G37" s="161"/>
      <c r="H37" s="73"/>
      <c r="I37" s="73"/>
      <c r="J37" s="73"/>
      <c r="K37" s="354"/>
      <c r="L37" s="344"/>
    </row>
    <row r="38" spans="1:12" outlineLevel="1">
      <c r="A38" s="70"/>
      <c r="B38" s="471"/>
      <c r="C38" s="472"/>
      <c r="D38" s="473"/>
      <c r="E38" s="157"/>
      <c r="F38" s="72"/>
      <c r="G38" s="161"/>
      <c r="H38" s="73"/>
      <c r="I38" s="73"/>
      <c r="J38" s="73"/>
      <c r="K38" s="354"/>
      <c r="L38" s="344"/>
    </row>
    <row r="39" spans="1:12" ht="21" customHeight="1" outlineLevel="1">
      <c r="A39" s="119"/>
      <c r="B39" s="320"/>
      <c r="C39" s="128"/>
      <c r="D39" s="127"/>
      <c r="E39" s="158">
        <f>SUM(E40:E44)</f>
        <v>0</v>
      </c>
      <c r="F39" s="232"/>
      <c r="G39" s="239">
        <f>SUM(G40:G44)</f>
        <v>0</v>
      </c>
      <c r="H39" s="230">
        <f>SUM(H40:H44)</f>
        <v>0</v>
      </c>
      <c r="I39" s="230">
        <f>SUM(I40:I44)</f>
        <v>0</v>
      </c>
      <c r="J39" s="230">
        <f>SUM(J40:J44)</f>
        <v>0</v>
      </c>
      <c r="K39" s="352" t="e">
        <f t="shared" si="5"/>
        <v>#DIV/0!</v>
      </c>
      <c r="L39" s="345">
        <f>SUM(L40:L44)</f>
        <v>0</v>
      </c>
    </row>
    <row r="40" spans="1:12" ht="14.25" customHeight="1" outlineLevel="1">
      <c r="A40" s="70"/>
      <c r="B40" s="422"/>
      <c r="C40" s="423"/>
      <c r="D40" s="424"/>
      <c r="E40" s="251"/>
      <c r="F40" s="72"/>
      <c r="G40" s="161">
        <v>0</v>
      </c>
      <c r="H40" s="73">
        <f>+F40+G40</f>
        <v>0</v>
      </c>
      <c r="I40" s="73">
        <v>0</v>
      </c>
      <c r="J40" s="73">
        <f>+H40+I40</f>
        <v>0</v>
      </c>
      <c r="K40" s="354" t="e">
        <f t="shared" si="5"/>
        <v>#DIV/0!</v>
      </c>
      <c r="L40" s="344">
        <f t="shared" si="3"/>
        <v>0</v>
      </c>
    </row>
    <row r="41" spans="1:12" ht="14.25" customHeight="1" outlineLevel="1">
      <c r="A41" s="70"/>
      <c r="B41" s="422"/>
      <c r="C41" s="423"/>
      <c r="D41" s="424"/>
      <c r="E41" s="251"/>
      <c r="F41" s="72"/>
      <c r="G41" s="161">
        <v>0</v>
      </c>
      <c r="H41" s="73">
        <f>+F41+G41</f>
        <v>0</v>
      </c>
      <c r="I41" s="73">
        <v>0</v>
      </c>
      <c r="J41" s="73">
        <f t="shared" ref="J41:J42" si="10">+H41+I41</f>
        <v>0</v>
      </c>
      <c r="K41" s="354" t="e">
        <f t="shared" si="5"/>
        <v>#DIV/0!</v>
      </c>
      <c r="L41" s="344">
        <f t="shared" si="3"/>
        <v>0</v>
      </c>
    </row>
    <row r="42" spans="1:12" ht="14.25" customHeight="1" outlineLevel="1">
      <c r="A42" s="70"/>
      <c r="B42" s="422"/>
      <c r="C42" s="423"/>
      <c r="D42" s="424"/>
      <c r="E42" s="251"/>
      <c r="F42" s="72"/>
      <c r="G42" s="161">
        <v>0</v>
      </c>
      <c r="H42" s="73">
        <f>+F42+G42</f>
        <v>0</v>
      </c>
      <c r="I42" s="73">
        <v>0</v>
      </c>
      <c r="J42" s="73">
        <f t="shared" si="10"/>
        <v>0</v>
      </c>
      <c r="K42" s="354" t="e">
        <f t="shared" si="5"/>
        <v>#DIV/0!</v>
      </c>
      <c r="L42" s="344">
        <f t="shared" si="3"/>
        <v>0</v>
      </c>
    </row>
    <row r="43" spans="1:12" outlineLevel="1">
      <c r="A43" s="70"/>
      <c r="B43" s="457"/>
      <c r="C43" s="458"/>
      <c r="D43" s="459"/>
      <c r="E43" s="157"/>
      <c r="F43" s="72"/>
      <c r="G43" s="161"/>
      <c r="H43" s="73"/>
      <c r="I43" s="73"/>
      <c r="J43" s="73"/>
      <c r="K43" s="354"/>
      <c r="L43" s="344"/>
    </row>
    <row r="44" spans="1:12" outlineLevel="1">
      <c r="A44" s="70"/>
      <c r="B44" s="457"/>
      <c r="C44" s="458"/>
      <c r="D44" s="459"/>
      <c r="E44" s="157"/>
      <c r="F44" s="72"/>
      <c r="G44" s="161"/>
      <c r="H44" s="73"/>
      <c r="I44" s="73"/>
      <c r="J44" s="73"/>
      <c r="K44" s="354"/>
      <c r="L44" s="344"/>
    </row>
    <row r="45" spans="1:12" ht="20.25" customHeight="1" outlineLevel="1">
      <c r="A45" s="120"/>
      <c r="B45" s="320"/>
      <c r="C45" s="130"/>
      <c r="D45" s="129"/>
      <c r="E45" s="158">
        <f>SUM(E46:E52)</f>
        <v>0</v>
      </c>
      <c r="F45" s="232"/>
      <c r="G45" s="239">
        <f>SUM(G46:G52)</f>
        <v>0</v>
      </c>
      <c r="H45" s="230">
        <f>SUM(H46:H52)</f>
        <v>0</v>
      </c>
      <c r="I45" s="230">
        <f>SUM(I46:I52)</f>
        <v>0</v>
      </c>
      <c r="J45" s="230">
        <f>SUM(J46:J52)</f>
        <v>0</v>
      </c>
      <c r="K45" s="352" t="e">
        <f t="shared" si="5"/>
        <v>#DIV/0!</v>
      </c>
      <c r="L45" s="345">
        <f>SUM(L46:L52)</f>
        <v>0</v>
      </c>
    </row>
    <row r="46" spans="1:12" ht="14.25" customHeight="1" outlineLevel="1">
      <c r="A46" s="70"/>
      <c r="B46" s="466"/>
      <c r="C46" s="467"/>
      <c r="D46" s="468"/>
      <c r="E46" s="252"/>
      <c r="F46" s="72"/>
      <c r="G46" s="161">
        <v>0</v>
      </c>
      <c r="H46" s="73">
        <f>+F46+G46</f>
        <v>0</v>
      </c>
      <c r="I46" s="73">
        <v>0</v>
      </c>
      <c r="J46" s="73">
        <f>+H46+I46</f>
        <v>0</v>
      </c>
      <c r="K46" s="354" t="e">
        <f t="shared" si="5"/>
        <v>#DIV/0!</v>
      </c>
      <c r="L46" s="344">
        <f t="shared" si="3"/>
        <v>0</v>
      </c>
    </row>
    <row r="47" spans="1:12" ht="14.25" customHeight="1" outlineLevel="1">
      <c r="A47" s="70"/>
      <c r="B47" s="466"/>
      <c r="C47" s="467"/>
      <c r="D47" s="468"/>
      <c r="E47" s="252"/>
      <c r="F47" s="253"/>
      <c r="G47" s="246">
        <v>0</v>
      </c>
      <c r="H47" s="73">
        <f>+F47+G47</f>
        <v>0</v>
      </c>
      <c r="I47" s="73">
        <v>0</v>
      </c>
      <c r="J47" s="73">
        <f t="shared" ref="J47:J48" si="11">+H47+I47</f>
        <v>0</v>
      </c>
      <c r="K47" s="354" t="e">
        <f t="shared" si="5"/>
        <v>#DIV/0!</v>
      </c>
      <c r="L47" s="344">
        <f t="shared" si="3"/>
        <v>0</v>
      </c>
    </row>
    <row r="48" spans="1:12" ht="14.25" customHeight="1" outlineLevel="1">
      <c r="A48" s="70"/>
      <c r="B48" s="466"/>
      <c r="C48" s="467"/>
      <c r="D48" s="468"/>
      <c r="E48" s="252"/>
      <c r="F48" s="253"/>
      <c r="G48" s="246">
        <v>0</v>
      </c>
      <c r="H48" s="73">
        <f>+F48+G48</f>
        <v>0</v>
      </c>
      <c r="I48" s="73">
        <v>0</v>
      </c>
      <c r="J48" s="73">
        <f t="shared" si="11"/>
        <v>0</v>
      </c>
      <c r="K48" s="354" t="e">
        <f t="shared" si="5"/>
        <v>#DIV/0!</v>
      </c>
      <c r="L48" s="344">
        <f t="shared" si="3"/>
        <v>0</v>
      </c>
    </row>
    <row r="49" spans="1:12" outlineLevel="1">
      <c r="A49" s="70"/>
      <c r="B49" s="457"/>
      <c r="C49" s="458"/>
      <c r="D49" s="459"/>
      <c r="E49" s="159"/>
      <c r="F49" s="72"/>
      <c r="G49" s="161"/>
      <c r="H49" s="73"/>
      <c r="I49" s="73"/>
      <c r="J49" s="73"/>
      <c r="K49" s="354"/>
      <c r="L49" s="344"/>
    </row>
    <row r="50" spans="1:12" outlineLevel="1">
      <c r="A50" s="70"/>
      <c r="B50" s="457"/>
      <c r="C50" s="458"/>
      <c r="D50" s="459"/>
      <c r="E50" s="159"/>
      <c r="F50" s="72"/>
      <c r="G50" s="161"/>
      <c r="H50" s="73"/>
      <c r="I50" s="73"/>
      <c r="J50" s="73"/>
      <c r="K50" s="354"/>
      <c r="L50" s="344"/>
    </row>
    <row r="51" spans="1:12" outlineLevel="1">
      <c r="A51" s="70"/>
      <c r="B51" s="457"/>
      <c r="C51" s="458"/>
      <c r="D51" s="459"/>
      <c r="E51" s="159"/>
      <c r="F51" s="72"/>
      <c r="G51" s="161"/>
      <c r="H51" s="73"/>
      <c r="I51" s="73"/>
      <c r="J51" s="73"/>
      <c r="K51" s="354"/>
      <c r="L51" s="344"/>
    </row>
    <row r="52" spans="1:12" outlineLevel="1">
      <c r="A52" s="70"/>
      <c r="B52" s="457"/>
      <c r="C52" s="458"/>
      <c r="D52" s="459"/>
      <c r="E52" s="159"/>
      <c r="F52" s="72"/>
      <c r="G52" s="161"/>
      <c r="H52" s="73"/>
      <c r="I52" s="73"/>
      <c r="J52" s="73"/>
      <c r="K52" s="354"/>
      <c r="L52" s="344"/>
    </row>
    <row r="53" spans="1:12" ht="25.5" customHeight="1" outlineLevel="1">
      <c r="A53" s="119"/>
      <c r="B53" s="320"/>
      <c r="C53" s="131"/>
      <c r="D53" s="132"/>
      <c r="E53" s="158">
        <f>SUM(E54:E62)</f>
        <v>0</v>
      </c>
      <c r="F53" s="232"/>
      <c r="G53" s="239">
        <f>SUM(G54:G62)</f>
        <v>0</v>
      </c>
      <c r="H53" s="230">
        <f>SUM(H54:H62)</f>
        <v>0</v>
      </c>
      <c r="I53" s="230">
        <f>SUM(I54:I62)</f>
        <v>0</v>
      </c>
      <c r="J53" s="230">
        <f>SUM(J54:J62)</f>
        <v>0</v>
      </c>
      <c r="K53" s="352" t="e">
        <f t="shared" si="5"/>
        <v>#DIV/0!</v>
      </c>
      <c r="L53" s="345">
        <f>SUM(L54:L62)</f>
        <v>0</v>
      </c>
    </row>
    <row r="54" spans="1:12" ht="14.25" customHeight="1" outlineLevel="1">
      <c r="A54" s="70"/>
      <c r="B54" s="422"/>
      <c r="C54" s="423"/>
      <c r="D54" s="424"/>
      <c r="E54" s="251"/>
      <c r="F54" s="72"/>
      <c r="G54" s="161">
        <v>0</v>
      </c>
      <c r="H54" s="73">
        <f>+F54+G54</f>
        <v>0</v>
      </c>
      <c r="I54" s="73">
        <v>0</v>
      </c>
      <c r="J54" s="73">
        <f>+H54+I54</f>
        <v>0</v>
      </c>
      <c r="K54" s="354" t="e">
        <f t="shared" si="5"/>
        <v>#DIV/0!</v>
      </c>
      <c r="L54" s="344">
        <f t="shared" si="3"/>
        <v>0</v>
      </c>
    </row>
    <row r="55" spans="1:12" ht="14.25" customHeight="1" outlineLevel="1">
      <c r="A55" s="70"/>
      <c r="B55" s="422"/>
      <c r="C55" s="423"/>
      <c r="D55" s="424"/>
      <c r="E55" s="251"/>
      <c r="F55" s="72"/>
      <c r="G55" s="161">
        <v>0</v>
      </c>
      <c r="H55" s="73">
        <f>+F55+G55</f>
        <v>0</v>
      </c>
      <c r="I55" s="73">
        <v>0</v>
      </c>
      <c r="J55" s="73">
        <f t="shared" ref="J55:J118" si="12">+H55+I55</f>
        <v>0</v>
      </c>
      <c r="K55" s="354" t="e">
        <f t="shared" si="5"/>
        <v>#DIV/0!</v>
      </c>
      <c r="L55" s="344">
        <f t="shared" si="3"/>
        <v>0</v>
      </c>
    </row>
    <row r="56" spans="1:12" ht="14.25" customHeight="1" outlineLevel="1">
      <c r="A56" s="70"/>
      <c r="B56" s="422"/>
      <c r="C56" s="423"/>
      <c r="D56" s="424"/>
      <c r="E56" s="251"/>
      <c r="F56" s="72"/>
      <c r="G56" s="161">
        <v>0</v>
      </c>
      <c r="H56" s="73">
        <f>+F56+G56</f>
        <v>0</v>
      </c>
      <c r="I56" s="73">
        <v>0</v>
      </c>
      <c r="J56" s="73">
        <f t="shared" si="12"/>
        <v>0</v>
      </c>
      <c r="K56" s="354" t="e">
        <f t="shared" si="5"/>
        <v>#DIV/0!</v>
      </c>
      <c r="L56" s="347">
        <f t="shared" si="3"/>
        <v>0</v>
      </c>
    </row>
    <row r="57" spans="1:12" ht="14.25" customHeight="1" outlineLevel="1">
      <c r="A57" s="70"/>
      <c r="B57" s="422"/>
      <c r="C57" s="423"/>
      <c r="D57" s="424"/>
      <c r="E57" s="251"/>
      <c r="F57" s="72"/>
      <c r="G57" s="161"/>
      <c r="H57" s="73"/>
      <c r="I57" s="73"/>
      <c r="J57" s="73"/>
      <c r="K57" s="354"/>
      <c r="L57" s="347"/>
    </row>
    <row r="58" spans="1:12" outlineLevel="1">
      <c r="A58" s="70"/>
      <c r="B58" s="457"/>
      <c r="C58" s="458"/>
      <c r="D58" s="459"/>
      <c r="E58" s="159"/>
      <c r="F58" s="72"/>
      <c r="G58" s="161"/>
      <c r="H58" s="73"/>
      <c r="I58" s="73"/>
      <c r="J58" s="73"/>
      <c r="K58" s="354"/>
      <c r="L58" s="344"/>
    </row>
    <row r="59" spans="1:12" outlineLevel="1">
      <c r="A59" s="70"/>
      <c r="B59" s="457"/>
      <c r="C59" s="458"/>
      <c r="D59" s="459"/>
      <c r="E59" s="159"/>
      <c r="F59" s="72"/>
      <c r="G59" s="161"/>
      <c r="H59" s="73"/>
      <c r="I59" s="73"/>
      <c r="J59" s="73"/>
      <c r="K59" s="354"/>
      <c r="L59" s="344"/>
    </row>
    <row r="60" spans="1:12" outlineLevel="1">
      <c r="A60" s="70"/>
      <c r="B60" s="457"/>
      <c r="C60" s="458"/>
      <c r="D60" s="459"/>
      <c r="E60" s="159"/>
      <c r="F60" s="72"/>
      <c r="G60" s="161"/>
      <c r="H60" s="73"/>
      <c r="I60" s="73"/>
      <c r="J60" s="73"/>
      <c r="K60" s="354"/>
      <c r="L60" s="344"/>
    </row>
    <row r="61" spans="1:12" outlineLevel="1">
      <c r="A61" s="70"/>
      <c r="B61" s="457"/>
      <c r="C61" s="458"/>
      <c r="D61" s="459"/>
      <c r="E61" s="159"/>
      <c r="F61" s="72"/>
      <c r="G61" s="161"/>
      <c r="H61" s="73"/>
      <c r="I61" s="73"/>
      <c r="J61" s="73"/>
      <c r="K61" s="354"/>
      <c r="L61" s="344"/>
    </row>
    <row r="62" spans="1:12" outlineLevel="1">
      <c r="A62" s="70"/>
      <c r="B62" s="457"/>
      <c r="C62" s="458"/>
      <c r="D62" s="459"/>
      <c r="E62" s="159"/>
      <c r="F62" s="72"/>
      <c r="G62" s="161"/>
      <c r="H62" s="73"/>
      <c r="I62" s="73"/>
      <c r="J62" s="73"/>
      <c r="K62" s="354"/>
      <c r="L62" s="344"/>
    </row>
    <row r="63" spans="1:12" ht="21.75" customHeight="1" outlineLevel="1">
      <c r="A63" s="119"/>
      <c r="B63" s="320"/>
      <c r="C63" s="131"/>
      <c r="D63" s="132"/>
      <c r="E63" s="158">
        <f>SUM(E64:E67)</f>
        <v>0</v>
      </c>
      <c r="F63" s="232"/>
      <c r="G63" s="239">
        <f>SUM(G64:G67)</f>
        <v>0</v>
      </c>
      <c r="H63" s="230">
        <f>SUM(H64:H67)</f>
        <v>0</v>
      </c>
      <c r="I63" s="230">
        <f>SUM(I64:I67)</f>
        <v>0</v>
      </c>
      <c r="J63" s="230">
        <f>SUM(J64:J67)</f>
        <v>0</v>
      </c>
      <c r="K63" s="352" t="e">
        <f t="shared" si="5"/>
        <v>#DIV/0!</v>
      </c>
      <c r="L63" s="345">
        <f>SUM(L64:L67)</f>
        <v>0</v>
      </c>
    </row>
    <row r="64" spans="1:12" ht="14.25" customHeight="1" outlineLevel="1">
      <c r="A64" s="70"/>
      <c r="B64" s="422"/>
      <c r="C64" s="423"/>
      <c r="D64" s="424"/>
      <c r="E64" s="251"/>
      <c r="F64" s="72"/>
      <c r="G64" s="161">
        <v>0</v>
      </c>
      <c r="H64" s="73">
        <f>+F64+G64</f>
        <v>0</v>
      </c>
      <c r="I64" s="73">
        <v>0</v>
      </c>
      <c r="J64" s="73">
        <f t="shared" si="12"/>
        <v>0</v>
      </c>
      <c r="K64" s="354" t="e">
        <f t="shared" si="5"/>
        <v>#DIV/0!</v>
      </c>
      <c r="L64" s="344">
        <f t="shared" si="3"/>
        <v>0</v>
      </c>
    </row>
    <row r="65" spans="1:12" ht="14.25" customHeight="1" outlineLevel="1">
      <c r="A65" s="70"/>
      <c r="B65" s="422"/>
      <c r="C65" s="423"/>
      <c r="D65" s="424"/>
      <c r="E65" s="251"/>
      <c r="F65" s="72"/>
      <c r="G65" s="161">
        <v>0</v>
      </c>
      <c r="H65" s="73">
        <f>+F65+G65</f>
        <v>0</v>
      </c>
      <c r="I65" s="73">
        <v>0</v>
      </c>
      <c r="J65" s="73">
        <f t="shared" si="12"/>
        <v>0</v>
      </c>
      <c r="K65" s="354" t="e">
        <f t="shared" si="5"/>
        <v>#DIV/0!</v>
      </c>
      <c r="L65" s="344">
        <f t="shared" si="3"/>
        <v>0</v>
      </c>
    </row>
    <row r="66" spans="1:12" ht="14.25" customHeight="1" outlineLevel="1">
      <c r="A66" s="70"/>
      <c r="B66" s="422"/>
      <c r="C66" s="423"/>
      <c r="D66" s="424"/>
      <c r="E66" s="251"/>
      <c r="F66" s="72"/>
      <c r="G66" s="161">
        <v>0</v>
      </c>
      <c r="H66" s="73">
        <f>+F66+G66</f>
        <v>0</v>
      </c>
      <c r="I66" s="73">
        <v>0</v>
      </c>
      <c r="J66" s="73">
        <f t="shared" si="12"/>
        <v>0</v>
      </c>
      <c r="K66" s="354" t="e">
        <f t="shared" si="5"/>
        <v>#DIV/0!</v>
      </c>
      <c r="L66" s="344">
        <f t="shared" si="3"/>
        <v>0</v>
      </c>
    </row>
    <row r="67" spans="1:12" outlineLevel="1">
      <c r="A67" s="70"/>
      <c r="B67" s="457"/>
      <c r="C67" s="458"/>
      <c r="D67" s="459"/>
      <c r="E67" s="159"/>
      <c r="F67" s="72"/>
      <c r="G67" s="161"/>
      <c r="H67" s="73"/>
      <c r="I67" s="73"/>
      <c r="J67" s="73"/>
      <c r="K67" s="354"/>
      <c r="L67" s="344"/>
    </row>
    <row r="68" spans="1:12" ht="22.5" customHeight="1" outlineLevel="1">
      <c r="A68" s="119"/>
      <c r="B68" s="320"/>
      <c r="C68" s="131"/>
      <c r="D68" s="132"/>
      <c r="E68" s="158">
        <f>SUM(E69:E74)</f>
        <v>0</v>
      </c>
      <c r="F68" s="232"/>
      <c r="G68" s="239">
        <f>SUM(G69:G74)</f>
        <v>0</v>
      </c>
      <c r="H68" s="230">
        <f>SUM(H69:H74)</f>
        <v>0</v>
      </c>
      <c r="I68" s="230">
        <f>SUM(I69:I74)</f>
        <v>0</v>
      </c>
      <c r="J68" s="230">
        <f>SUM(J69:J74)</f>
        <v>0</v>
      </c>
      <c r="K68" s="352" t="e">
        <f t="shared" si="5"/>
        <v>#DIV/0!</v>
      </c>
      <c r="L68" s="345">
        <f>SUM(L69:L74)</f>
        <v>0</v>
      </c>
    </row>
    <row r="69" spans="1:12" ht="14.25" customHeight="1" outlineLevel="1">
      <c r="A69" s="70"/>
      <c r="B69" s="422"/>
      <c r="C69" s="423"/>
      <c r="D69" s="424"/>
      <c r="E69" s="251"/>
      <c r="F69" s="72"/>
      <c r="G69" s="161">
        <v>0</v>
      </c>
      <c r="H69" s="73">
        <f>+F69+G69</f>
        <v>0</v>
      </c>
      <c r="I69" s="73">
        <v>0</v>
      </c>
      <c r="J69" s="73">
        <f t="shared" si="12"/>
        <v>0</v>
      </c>
      <c r="K69" s="354" t="e">
        <f t="shared" si="5"/>
        <v>#DIV/0!</v>
      </c>
      <c r="L69" s="344">
        <f t="shared" si="3"/>
        <v>0</v>
      </c>
    </row>
    <row r="70" spans="1:12" ht="14.25" customHeight="1" outlineLevel="1">
      <c r="A70" s="70"/>
      <c r="B70" s="422"/>
      <c r="C70" s="423"/>
      <c r="D70" s="424"/>
      <c r="E70" s="251"/>
      <c r="F70" s="72"/>
      <c r="G70" s="161">
        <v>0</v>
      </c>
      <c r="H70" s="73">
        <f>+F70+G70</f>
        <v>0</v>
      </c>
      <c r="I70" s="73">
        <v>0</v>
      </c>
      <c r="J70" s="73">
        <f t="shared" si="12"/>
        <v>0</v>
      </c>
      <c r="K70" s="354" t="e">
        <f t="shared" si="5"/>
        <v>#DIV/0!</v>
      </c>
      <c r="L70" s="344">
        <f t="shared" si="3"/>
        <v>0</v>
      </c>
    </row>
    <row r="71" spans="1:12" ht="14.25" customHeight="1" outlineLevel="1">
      <c r="A71" s="70"/>
      <c r="B71" s="422"/>
      <c r="C71" s="423"/>
      <c r="D71" s="424"/>
      <c r="E71" s="251"/>
      <c r="F71" s="72"/>
      <c r="G71" s="161">
        <v>0</v>
      </c>
      <c r="H71" s="73">
        <f>+F71+G71</f>
        <v>0</v>
      </c>
      <c r="I71" s="73">
        <v>0</v>
      </c>
      <c r="J71" s="73">
        <f t="shared" si="12"/>
        <v>0</v>
      </c>
      <c r="K71" s="354" t="e">
        <f t="shared" si="5"/>
        <v>#DIV/0!</v>
      </c>
      <c r="L71" s="344">
        <f t="shared" si="3"/>
        <v>0</v>
      </c>
    </row>
    <row r="72" spans="1:12" outlineLevel="1">
      <c r="A72" s="70"/>
      <c r="B72" s="457"/>
      <c r="C72" s="458"/>
      <c r="D72" s="459"/>
      <c r="E72" s="159"/>
      <c r="F72" s="72"/>
      <c r="G72" s="161"/>
      <c r="H72" s="73"/>
      <c r="I72" s="73"/>
      <c r="J72" s="73"/>
      <c r="K72" s="354"/>
      <c r="L72" s="344"/>
    </row>
    <row r="73" spans="1:12" outlineLevel="1">
      <c r="A73" s="70"/>
      <c r="B73" s="457"/>
      <c r="C73" s="458"/>
      <c r="D73" s="459"/>
      <c r="E73" s="159"/>
      <c r="F73" s="72"/>
      <c r="G73" s="161"/>
      <c r="H73" s="73"/>
      <c r="I73" s="73"/>
      <c r="J73" s="73"/>
      <c r="K73" s="354"/>
      <c r="L73" s="344"/>
    </row>
    <row r="74" spans="1:12" outlineLevel="1">
      <c r="A74" s="70"/>
      <c r="B74" s="457"/>
      <c r="C74" s="458"/>
      <c r="D74" s="459"/>
      <c r="E74" s="159"/>
      <c r="F74" s="72"/>
      <c r="G74" s="161"/>
      <c r="H74" s="73"/>
      <c r="I74" s="73"/>
      <c r="J74" s="73"/>
      <c r="K74" s="354"/>
      <c r="L74" s="344"/>
    </row>
    <row r="75" spans="1:12" ht="18.75" customHeight="1" outlineLevel="1">
      <c r="A75" s="121"/>
      <c r="B75" s="320"/>
      <c r="C75" s="133"/>
      <c r="D75" s="134"/>
      <c r="E75" s="158">
        <f>SUM(E76:E82)</f>
        <v>0</v>
      </c>
      <c r="F75" s="232"/>
      <c r="G75" s="239">
        <f>SUM(G76:G82)</f>
        <v>0</v>
      </c>
      <c r="H75" s="230">
        <f>SUM(H76:H82)</f>
        <v>0</v>
      </c>
      <c r="I75" s="230">
        <f>SUM(I76:I82)</f>
        <v>0</v>
      </c>
      <c r="J75" s="230">
        <f>SUM(J76:J82)</f>
        <v>0</v>
      </c>
      <c r="K75" s="352" t="e">
        <f t="shared" si="5"/>
        <v>#DIV/0!</v>
      </c>
      <c r="L75" s="345">
        <f>SUM(L76:L82)</f>
        <v>0</v>
      </c>
    </row>
    <row r="76" spans="1:12" ht="14.25" customHeight="1" outlineLevel="1">
      <c r="A76" s="70"/>
      <c r="B76" s="422"/>
      <c r="C76" s="423"/>
      <c r="D76" s="424"/>
      <c r="E76" s="251"/>
      <c r="F76" s="72"/>
      <c r="G76" s="161">
        <v>0</v>
      </c>
      <c r="H76" s="73">
        <f>+F76+G76</f>
        <v>0</v>
      </c>
      <c r="I76" s="73">
        <v>0</v>
      </c>
      <c r="J76" s="73">
        <f t="shared" si="12"/>
        <v>0</v>
      </c>
      <c r="K76" s="354" t="e">
        <f t="shared" si="5"/>
        <v>#DIV/0!</v>
      </c>
      <c r="L76" s="344">
        <f t="shared" si="3"/>
        <v>0</v>
      </c>
    </row>
    <row r="77" spans="1:12" ht="14.25" customHeight="1" outlineLevel="1">
      <c r="A77" s="70"/>
      <c r="B77" s="422"/>
      <c r="C77" s="423"/>
      <c r="D77" s="424"/>
      <c r="E77" s="251"/>
      <c r="F77" s="72"/>
      <c r="G77" s="161">
        <v>0</v>
      </c>
      <c r="H77" s="73">
        <f>+F77+G77</f>
        <v>0</v>
      </c>
      <c r="I77" s="73">
        <v>0</v>
      </c>
      <c r="J77" s="73">
        <f t="shared" si="12"/>
        <v>0</v>
      </c>
      <c r="K77" s="354" t="e">
        <f t="shared" si="5"/>
        <v>#DIV/0!</v>
      </c>
      <c r="L77" s="344">
        <f t="shared" si="3"/>
        <v>0</v>
      </c>
    </row>
    <row r="78" spans="1:12" ht="14.25" customHeight="1" outlineLevel="1">
      <c r="A78" s="70"/>
      <c r="B78" s="422"/>
      <c r="C78" s="423"/>
      <c r="D78" s="424"/>
      <c r="E78" s="251"/>
      <c r="F78" s="72"/>
      <c r="G78" s="161">
        <v>0</v>
      </c>
      <c r="H78" s="73">
        <f>+F78+G78</f>
        <v>0</v>
      </c>
      <c r="I78" s="73">
        <v>0</v>
      </c>
      <c r="J78" s="73">
        <f t="shared" si="12"/>
        <v>0</v>
      </c>
      <c r="K78" s="354" t="e">
        <f t="shared" si="5"/>
        <v>#DIV/0!</v>
      </c>
      <c r="L78" s="344">
        <f t="shared" si="3"/>
        <v>0</v>
      </c>
    </row>
    <row r="79" spans="1:12" outlineLevel="1">
      <c r="A79" s="70"/>
      <c r="B79" s="457"/>
      <c r="C79" s="458"/>
      <c r="D79" s="459"/>
      <c r="E79" s="159"/>
      <c r="F79" s="72"/>
      <c r="G79" s="161"/>
      <c r="H79" s="73"/>
      <c r="I79" s="73"/>
      <c r="J79" s="73"/>
      <c r="K79" s="354"/>
      <c r="L79" s="344"/>
    </row>
    <row r="80" spans="1:12" outlineLevel="1">
      <c r="A80" s="70"/>
      <c r="B80" s="457"/>
      <c r="C80" s="458"/>
      <c r="D80" s="459"/>
      <c r="E80" s="159"/>
      <c r="F80" s="72"/>
      <c r="G80" s="161"/>
      <c r="H80" s="73"/>
      <c r="I80" s="73"/>
      <c r="J80" s="73"/>
      <c r="K80" s="354"/>
      <c r="L80" s="344"/>
    </row>
    <row r="81" spans="1:12" outlineLevel="1">
      <c r="A81" s="70"/>
      <c r="B81" s="457"/>
      <c r="C81" s="458"/>
      <c r="D81" s="459"/>
      <c r="E81" s="159"/>
      <c r="F81" s="72"/>
      <c r="G81" s="161"/>
      <c r="H81" s="73"/>
      <c r="I81" s="73"/>
      <c r="J81" s="73"/>
      <c r="K81" s="354"/>
      <c r="L81" s="344"/>
    </row>
    <row r="82" spans="1:12" outlineLevel="1">
      <c r="A82" s="123"/>
      <c r="B82" s="457"/>
      <c r="C82" s="458"/>
      <c r="D82" s="459"/>
      <c r="E82" s="159"/>
      <c r="F82" s="72"/>
      <c r="G82" s="161"/>
      <c r="H82" s="73"/>
      <c r="I82" s="73"/>
      <c r="J82" s="73"/>
      <c r="K82" s="354"/>
      <c r="L82" s="344"/>
    </row>
    <row r="83" spans="1:12" ht="21" customHeight="1" outlineLevel="1">
      <c r="A83" s="122"/>
      <c r="B83" s="320"/>
      <c r="C83" s="131"/>
      <c r="D83" s="132"/>
      <c r="E83" s="158">
        <f>SUM(E84:E90)</f>
        <v>0</v>
      </c>
      <c r="F83" s="232"/>
      <c r="G83" s="239">
        <f>SUM(G84:G90)</f>
        <v>0</v>
      </c>
      <c r="H83" s="230">
        <f>SUM(H84:H90)</f>
        <v>0</v>
      </c>
      <c r="I83" s="230">
        <f>SUM(I84:I90)</f>
        <v>0</v>
      </c>
      <c r="J83" s="230">
        <f>SUM(J84:J90)</f>
        <v>0</v>
      </c>
      <c r="K83" s="352" t="e">
        <f t="shared" si="5"/>
        <v>#DIV/0!</v>
      </c>
      <c r="L83" s="345">
        <f>SUM(L84:L90)</f>
        <v>0</v>
      </c>
    </row>
    <row r="84" spans="1:12" ht="14.25" customHeight="1" outlineLevel="1">
      <c r="A84" s="70"/>
      <c r="B84" s="422"/>
      <c r="C84" s="423"/>
      <c r="D84" s="424"/>
      <c r="E84" s="251"/>
      <c r="F84" s="72"/>
      <c r="G84" s="161">
        <v>0</v>
      </c>
      <c r="H84" s="73">
        <f>+F84+G84</f>
        <v>0</v>
      </c>
      <c r="I84" s="73">
        <v>0</v>
      </c>
      <c r="J84" s="73">
        <f t="shared" si="12"/>
        <v>0</v>
      </c>
      <c r="K84" s="354" t="e">
        <f t="shared" si="5"/>
        <v>#DIV/0!</v>
      </c>
      <c r="L84" s="344">
        <f t="shared" ref="L84:L147" si="13">+E84-J84</f>
        <v>0</v>
      </c>
    </row>
    <row r="85" spans="1:12" ht="14.25" customHeight="1" outlineLevel="1">
      <c r="A85" s="70"/>
      <c r="B85" s="422"/>
      <c r="C85" s="423"/>
      <c r="D85" s="424"/>
      <c r="E85" s="251"/>
      <c r="F85" s="72"/>
      <c r="G85" s="161">
        <v>0</v>
      </c>
      <c r="H85" s="73">
        <f>+F85+G85</f>
        <v>0</v>
      </c>
      <c r="I85" s="73">
        <v>0</v>
      </c>
      <c r="J85" s="73">
        <f t="shared" si="12"/>
        <v>0</v>
      </c>
      <c r="K85" s="354" t="e">
        <f t="shared" si="5"/>
        <v>#DIV/0!</v>
      </c>
      <c r="L85" s="344">
        <f t="shared" si="13"/>
        <v>0</v>
      </c>
    </row>
    <row r="86" spans="1:12" ht="14.25" customHeight="1" outlineLevel="1">
      <c r="A86" s="70"/>
      <c r="B86" s="422"/>
      <c r="C86" s="423"/>
      <c r="D86" s="424"/>
      <c r="E86" s="251"/>
      <c r="F86" s="72"/>
      <c r="G86" s="161">
        <v>0</v>
      </c>
      <c r="H86" s="73">
        <f>+F86+G86</f>
        <v>0</v>
      </c>
      <c r="I86" s="73">
        <v>0</v>
      </c>
      <c r="J86" s="73">
        <f t="shared" si="12"/>
        <v>0</v>
      </c>
      <c r="K86" s="354" t="e">
        <f t="shared" si="5"/>
        <v>#DIV/0!</v>
      </c>
      <c r="L86" s="344">
        <f t="shared" si="13"/>
        <v>0</v>
      </c>
    </row>
    <row r="87" spans="1:12" outlineLevel="1">
      <c r="A87" s="70"/>
      <c r="B87" s="457"/>
      <c r="C87" s="458"/>
      <c r="D87" s="459"/>
      <c r="E87" s="159"/>
      <c r="F87" s="72"/>
      <c r="G87" s="161"/>
      <c r="H87" s="73"/>
      <c r="I87" s="73"/>
      <c r="J87" s="73"/>
      <c r="K87" s="354"/>
      <c r="L87" s="344"/>
    </row>
    <row r="88" spans="1:12" outlineLevel="1">
      <c r="A88" s="70"/>
      <c r="B88" s="457"/>
      <c r="C88" s="458"/>
      <c r="D88" s="459"/>
      <c r="E88" s="159"/>
      <c r="F88" s="72"/>
      <c r="G88" s="161"/>
      <c r="H88" s="73"/>
      <c r="I88" s="73"/>
      <c r="J88" s="73"/>
      <c r="K88" s="354"/>
      <c r="L88" s="344"/>
    </row>
    <row r="89" spans="1:12" outlineLevel="1">
      <c r="A89" s="70"/>
      <c r="B89" s="457"/>
      <c r="C89" s="458"/>
      <c r="D89" s="459"/>
      <c r="E89" s="159"/>
      <c r="F89" s="72"/>
      <c r="G89" s="161"/>
      <c r="H89" s="73"/>
      <c r="I89" s="73"/>
      <c r="J89" s="73"/>
      <c r="K89" s="354"/>
      <c r="L89" s="344"/>
    </row>
    <row r="90" spans="1:12" outlineLevel="1">
      <c r="A90" s="70"/>
      <c r="B90" s="457"/>
      <c r="C90" s="458"/>
      <c r="D90" s="459"/>
      <c r="E90" s="159"/>
      <c r="F90" s="72"/>
      <c r="G90" s="161"/>
      <c r="H90" s="73"/>
      <c r="I90" s="73"/>
      <c r="J90" s="73"/>
      <c r="K90" s="354"/>
      <c r="L90" s="344"/>
    </row>
    <row r="91" spans="1:12" ht="24" customHeight="1" outlineLevel="1">
      <c r="A91" s="119"/>
      <c r="B91" s="320"/>
      <c r="C91" s="131"/>
      <c r="D91" s="132"/>
      <c r="E91" s="158">
        <f>SUM(E92:E94)</f>
        <v>0</v>
      </c>
      <c r="F91" s="232"/>
      <c r="G91" s="239">
        <f>SUM(G92:G94)</f>
        <v>0</v>
      </c>
      <c r="H91" s="230">
        <f>SUM(H92:H94)</f>
        <v>0</v>
      </c>
      <c r="I91" s="230">
        <f>SUM(I92:I94)</f>
        <v>0</v>
      </c>
      <c r="J91" s="230">
        <f>SUM(J92:J94)</f>
        <v>0</v>
      </c>
      <c r="K91" s="352" t="e">
        <f>+J91/E91</f>
        <v>#DIV/0!</v>
      </c>
      <c r="L91" s="345">
        <f>SUM(L92:L94)</f>
        <v>0</v>
      </c>
    </row>
    <row r="92" spans="1:12" ht="14.25" customHeight="1" outlineLevel="1">
      <c r="A92" s="70"/>
      <c r="B92" s="422"/>
      <c r="C92" s="423"/>
      <c r="D92" s="424"/>
      <c r="E92" s="251"/>
      <c r="F92" s="72"/>
      <c r="G92" s="161">
        <v>0</v>
      </c>
      <c r="H92" s="73">
        <f>+F92+G92</f>
        <v>0</v>
      </c>
      <c r="I92" s="73">
        <v>0</v>
      </c>
      <c r="J92" s="73">
        <f t="shared" si="12"/>
        <v>0</v>
      </c>
      <c r="K92" s="354" t="e">
        <f>+J92/E92</f>
        <v>#DIV/0!</v>
      </c>
      <c r="L92" s="344">
        <f t="shared" si="13"/>
        <v>0</v>
      </c>
    </row>
    <row r="93" spans="1:12" outlineLevel="1">
      <c r="A93" s="70"/>
      <c r="B93" s="457"/>
      <c r="C93" s="458"/>
      <c r="D93" s="459"/>
      <c r="E93" s="159"/>
      <c r="F93" s="72"/>
      <c r="G93" s="161"/>
      <c r="H93" s="73"/>
      <c r="I93" s="73"/>
      <c r="J93" s="73"/>
      <c r="K93" s="354"/>
      <c r="L93" s="344"/>
    </row>
    <row r="94" spans="1:12" outlineLevel="1">
      <c r="A94" s="70"/>
      <c r="B94" s="457"/>
      <c r="C94" s="458"/>
      <c r="D94" s="459"/>
      <c r="E94" s="159"/>
      <c r="F94" s="72"/>
      <c r="G94" s="161"/>
      <c r="H94" s="73"/>
      <c r="I94" s="73"/>
      <c r="J94" s="73"/>
      <c r="K94" s="354"/>
      <c r="L94" s="344"/>
    </row>
    <row r="95" spans="1:12" ht="24.75" customHeight="1" outlineLevel="1">
      <c r="A95" s="119"/>
      <c r="B95" s="320"/>
      <c r="C95" s="131"/>
      <c r="D95" s="132"/>
      <c r="E95" s="158">
        <f>SUM(E96:E98)</f>
        <v>0</v>
      </c>
      <c r="F95" s="232"/>
      <c r="G95" s="239">
        <f>SUM(G96:G98)</f>
        <v>0</v>
      </c>
      <c r="H95" s="230">
        <f>SUM(H96:H98)</f>
        <v>0</v>
      </c>
      <c r="I95" s="230">
        <f>SUM(I96:I98)</f>
        <v>0</v>
      </c>
      <c r="J95" s="230">
        <f>SUM(J96:J98)</f>
        <v>0</v>
      </c>
      <c r="K95" s="352" t="e">
        <f t="shared" si="5"/>
        <v>#DIV/0!</v>
      </c>
      <c r="L95" s="345">
        <f>SUM(L96:L98)</f>
        <v>0</v>
      </c>
    </row>
    <row r="96" spans="1:12" ht="14.25" customHeight="1" outlineLevel="1">
      <c r="A96" s="70"/>
      <c r="B96" s="422"/>
      <c r="C96" s="423"/>
      <c r="D96" s="424"/>
      <c r="E96" s="251"/>
      <c r="F96" s="72"/>
      <c r="G96" s="161">
        <v>0</v>
      </c>
      <c r="H96" s="73">
        <f t="shared" ref="H96:H102" si="14">+F96+G96</f>
        <v>0</v>
      </c>
      <c r="I96" s="249">
        <v>0</v>
      </c>
      <c r="J96" s="73">
        <f t="shared" si="12"/>
        <v>0</v>
      </c>
      <c r="K96" s="353" t="e">
        <f t="shared" si="5"/>
        <v>#DIV/0!</v>
      </c>
      <c r="L96" s="347">
        <f t="shared" si="13"/>
        <v>0</v>
      </c>
    </row>
    <row r="97" spans="1:12" ht="14.25" customHeight="1" outlineLevel="1">
      <c r="A97" s="70"/>
      <c r="B97" s="422"/>
      <c r="C97" s="423"/>
      <c r="D97" s="424"/>
      <c r="E97" s="251"/>
      <c r="F97" s="72"/>
      <c r="G97" s="161">
        <v>0</v>
      </c>
      <c r="H97" s="73">
        <f t="shared" si="14"/>
        <v>0</v>
      </c>
      <c r="I97" s="249">
        <v>0</v>
      </c>
      <c r="J97" s="73">
        <f t="shared" si="12"/>
        <v>0</v>
      </c>
      <c r="K97" s="353" t="e">
        <f t="shared" si="5"/>
        <v>#DIV/0!</v>
      </c>
      <c r="L97" s="347">
        <f t="shared" si="13"/>
        <v>0</v>
      </c>
    </row>
    <row r="98" spans="1:12" outlineLevel="1">
      <c r="A98" s="70"/>
      <c r="B98" s="457"/>
      <c r="C98" s="458"/>
      <c r="D98" s="459"/>
      <c r="E98" s="159"/>
      <c r="F98" s="72"/>
      <c r="G98" s="161"/>
      <c r="H98" s="73"/>
      <c r="I98" s="73"/>
      <c r="J98" s="73"/>
      <c r="K98" s="353"/>
      <c r="L98" s="344"/>
    </row>
    <row r="99" spans="1:12" ht="23.25" customHeight="1" outlineLevel="1">
      <c r="A99" s="119"/>
      <c r="B99" s="320"/>
      <c r="C99" s="131"/>
      <c r="D99" s="132"/>
      <c r="E99" s="158">
        <f>SUM(E100:E102)</f>
        <v>0</v>
      </c>
      <c r="F99" s="232"/>
      <c r="G99" s="239">
        <f>SUM(G100:G108)</f>
        <v>0</v>
      </c>
      <c r="H99" s="230">
        <f>SUM(H100:H108)</f>
        <v>0</v>
      </c>
      <c r="I99" s="230">
        <f>SUM(I100:I108)</f>
        <v>0</v>
      </c>
      <c r="J99" s="230">
        <f>SUM(J100:J108)</f>
        <v>0</v>
      </c>
      <c r="K99" s="352" t="e">
        <f t="shared" si="5"/>
        <v>#DIV/0!</v>
      </c>
      <c r="L99" s="345">
        <f>SUM(L100:L108)</f>
        <v>0</v>
      </c>
    </row>
    <row r="100" spans="1:12" ht="14.25" customHeight="1" outlineLevel="1">
      <c r="A100" s="70"/>
      <c r="B100" s="422"/>
      <c r="C100" s="423"/>
      <c r="D100" s="424"/>
      <c r="E100" s="251"/>
      <c r="F100" s="72"/>
      <c r="G100" s="161">
        <v>0</v>
      </c>
      <c r="H100" s="73">
        <f t="shared" si="14"/>
        <v>0</v>
      </c>
      <c r="I100" s="161">
        <v>0</v>
      </c>
      <c r="J100" s="73">
        <f t="shared" si="12"/>
        <v>0</v>
      </c>
      <c r="K100" s="354" t="e">
        <f t="shared" si="5"/>
        <v>#DIV/0!</v>
      </c>
      <c r="L100" s="344">
        <f t="shared" si="13"/>
        <v>0</v>
      </c>
    </row>
    <row r="101" spans="1:12" ht="14.25" customHeight="1" outlineLevel="1">
      <c r="A101" s="70"/>
      <c r="B101" s="422"/>
      <c r="C101" s="423"/>
      <c r="D101" s="424"/>
      <c r="E101" s="251"/>
      <c r="F101" s="72"/>
      <c r="G101" s="161">
        <v>0</v>
      </c>
      <c r="H101" s="73">
        <f t="shared" si="14"/>
        <v>0</v>
      </c>
      <c r="I101" s="249">
        <v>0</v>
      </c>
      <c r="J101" s="73">
        <f t="shared" si="12"/>
        <v>0</v>
      </c>
      <c r="K101" s="354" t="e">
        <f t="shared" si="5"/>
        <v>#DIV/0!</v>
      </c>
      <c r="L101" s="347">
        <f t="shared" si="13"/>
        <v>0</v>
      </c>
    </row>
    <row r="102" spans="1:12" ht="14.25" customHeight="1" outlineLevel="1">
      <c r="A102" s="70"/>
      <c r="B102" s="422"/>
      <c r="C102" s="423"/>
      <c r="D102" s="424"/>
      <c r="E102" s="251"/>
      <c r="F102" s="72"/>
      <c r="G102" s="161">
        <v>0</v>
      </c>
      <c r="H102" s="73">
        <f t="shared" si="14"/>
        <v>0</v>
      </c>
      <c r="I102" s="249">
        <v>0</v>
      </c>
      <c r="J102" s="73">
        <f t="shared" si="12"/>
        <v>0</v>
      </c>
      <c r="K102" s="354" t="e">
        <f t="shared" si="5"/>
        <v>#DIV/0!</v>
      </c>
      <c r="L102" s="347">
        <f t="shared" si="13"/>
        <v>0</v>
      </c>
    </row>
    <row r="103" spans="1:12" outlineLevel="1">
      <c r="A103" s="70"/>
      <c r="B103" s="457"/>
      <c r="C103" s="458"/>
      <c r="D103" s="459"/>
      <c r="E103" s="159"/>
      <c r="F103" s="72"/>
      <c r="G103" s="161"/>
      <c r="H103" s="73"/>
      <c r="I103" s="73"/>
      <c r="J103" s="73"/>
      <c r="K103" s="354"/>
      <c r="L103" s="344"/>
    </row>
    <row r="104" spans="1:12" outlineLevel="1">
      <c r="A104" s="70"/>
      <c r="B104" s="457"/>
      <c r="C104" s="458"/>
      <c r="D104" s="459"/>
      <c r="E104" s="159"/>
      <c r="F104" s="72"/>
      <c r="G104" s="161"/>
      <c r="H104" s="73"/>
      <c r="I104" s="73"/>
      <c r="J104" s="73"/>
      <c r="K104" s="354"/>
      <c r="L104" s="344"/>
    </row>
    <row r="105" spans="1:12" outlineLevel="1">
      <c r="A105" s="70"/>
      <c r="B105" s="457"/>
      <c r="C105" s="458"/>
      <c r="D105" s="459"/>
      <c r="E105" s="159"/>
      <c r="F105" s="72"/>
      <c r="G105" s="161"/>
      <c r="H105" s="73"/>
      <c r="I105" s="73"/>
      <c r="J105" s="73"/>
      <c r="K105" s="354"/>
      <c r="L105" s="344"/>
    </row>
    <row r="106" spans="1:12" outlineLevel="1">
      <c r="A106" s="70"/>
      <c r="B106" s="457"/>
      <c r="C106" s="458"/>
      <c r="D106" s="459"/>
      <c r="E106" s="159"/>
      <c r="F106" s="72"/>
      <c r="G106" s="161"/>
      <c r="H106" s="73"/>
      <c r="I106" s="73"/>
      <c r="J106" s="73"/>
      <c r="K106" s="354"/>
      <c r="L106" s="344"/>
    </row>
    <row r="107" spans="1:12" outlineLevel="1">
      <c r="A107" s="70"/>
      <c r="B107" s="457"/>
      <c r="C107" s="458"/>
      <c r="D107" s="459"/>
      <c r="E107" s="159"/>
      <c r="F107" s="72"/>
      <c r="G107" s="161"/>
      <c r="H107" s="73"/>
      <c r="I107" s="73"/>
      <c r="J107" s="73"/>
      <c r="K107" s="354"/>
      <c r="L107" s="344"/>
    </row>
    <row r="108" spans="1:12" outlineLevel="1">
      <c r="A108" s="70"/>
      <c r="B108" s="457"/>
      <c r="C108" s="458"/>
      <c r="D108" s="459"/>
      <c r="E108" s="159"/>
      <c r="F108" s="72"/>
      <c r="G108" s="161"/>
      <c r="H108" s="73"/>
      <c r="I108" s="73"/>
      <c r="J108" s="73"/>
      <c r="K108" s="354"/>
      <c r="L108" s="344"/>
    </row>
    <row r="109" spans="1:12" ht="20.25" customHeight="1" outlineLevel="1">
      <c r="A109" s="119"/>
      <c r="B109" s="320"/>
      <c r="C109" s="131"/>
      <c r="D109" s="132"/>
      <c r="E109" s="158">
        <f>SUM(E110:E116)</f>
        <v>0</v>
      </c>
      <c r="F109" s="232"/>
      <c r="G109" s="239">
        <f>SUM(G110:G116)</f>
        <v>0</v>
      </c>
      <c r="H109" s="230">
        <f>SUM(H110:H116)</f>
        <v>0</v>
      </c>
      <c r="I109" s="230">
        <f>SUM(I110:I116)</f>
        <v>0</v>
      </c>
      <c r="J109" s="230">
        <f>SUM(J110:J116)</f>
        <v>0</v>
      </c>
      <c r="K109" s="352" t="e">
        <f t="shared" si="5"/>
        <v>#DIV/0!</v>
      </c>
      <c r="L109" s="345">
        <f>SUM(L110:L116)</f>
        <v>0</v>
      </c>
    </row>
    <row r="110" spans="1:12" ht="14.25" customHeight="1" outlineLevel="1">
      <c r="A110" s="70"/>
      <c r="B110" s="422"/>
      <c r="C110" s="423"/>
      <c r="D110" s="424"/>
      <c r="E110" s="252"/>
      <c r="F110" s="72"/>
      <c r="G110" s="161">
        <v>0</v>
      </c>
      <c r="H110" s="73">
        <f t="shared" ref="H110:H133" si="15">+F110+G110</f>
        <v>0</v>
      </c>
      <c r="I110" s="161">
        <v>0</v>
      </c>
      <c r="J110" s="73">
        <f t="shared" si="12"/>
        <v>0</v>
      </c>
      <c r="K110" s="354" t="e">
        <f t="shared" si="5"/>
        <v>#DIV/0!</v>
      </c>
      <c r="L110" s="344">
        <f t="shared" si="13"/>
        <v>0</v>
      </c>
    </row>
    <row r="111" spans="1:12" ht="14.25" customHeight="1" outlineLevel="1">
      <c r="A111" s="70"/>
      <c r="B111" s="422"/>
      <c r="C111" s="423"/>
      <c r="D111" s="424"/>
      <c r="E111" s="252"/>
      <c r="F111" s="72"/>
      <c r="G111" s="161">
        <v>0</v>
      </c>
      <c r="H111" s="73">
        <f t="shared" si="15"/>
        <v>0</v>
      </c>
      <c r="I111" s="161">
        <v>0</v>
      </c>
      <c r="J111" s="73">
        <f t="shared" si="12"/>
        <v>0</v>
      </c>
      <c r="K111" s="354" t="e">
        <f t="shared" si="5"/>
        <v>#DIV/0!</v>
      </c>
      <c r="L111" s="344">
        <f t="shared" si="13"/>
        <v>0</v>
      </c>
    </row>
    <row r="112" spans="1:12" ht="14.25" customHeight="1" outlineLevel="1">
      <c r="A112" s="70"/>
      <c r="B112" s="422"/>
      <c r="C112" s="423"/>
      <c r="D112" s="424"/>
      <c r="E112" s="252"/>
      <c r="F112" s="72"/>
      <c r="G112" s="161">
        <v>0</v>
      </c>
      <c r="H112" s="73">
        <f t="shared" si="15"/>
        <v>0</v>
      </c>
      <c r="I112" s="161">
        <v>0</v>
      </c>
      <c r="J112" s="73">
        <f t="shared" si="12"/>
        <v>0</v>
      </c>
      <c r="K112" s="354" t="e">
        <f t="shared" si="5"/>
        <v>#DIV/0!</v>
      </c>
      <c r="L112" s="344">
        <f t="shared" si="13"/>
        <v>0</v>
      </c>
    </row>
    <row r="113" spans="1:12" outlineLevel="1">
      <c r="A113" s="70"/>
      <c r="B113" s="457"/>
      <c r="C113" s="458"/>
      <c r="D113" s="459"/>
      <c r="E113" s="164"/>
      <c r="F113" s="72"/>
      <c r="G113" s="161"/>
      <c r="H113" s="73"/>
      <c r="I113" s="73"/>
      <c r="J113" s="73"/>
      <c r="K113" s="354"/>
      <c r="L113" s="344"/>
    </row>
    <row r="114" spans="1:12" outlineLevel="1">
      <c r="A114" s="70"/>
      <c r="B114" s="457"/>
      <c r="C114" s="458"/>
      <c r="D114" s="459"/>
      <c r="E114" s="164"/>
      <c r="F114" s="72"/>
      <c r="G114" s="161"/>
      <c r="H114" s="73"/>
      <c r="I114" s="73"/>
      <c r="J114" s="73"/>
      <c r="K114" s="354"/>
      <c r="L114" s="344"/>
    </row>
    <row r="115" spans="1:12" outlineLevel="1">
      <c r="A115" s="70"/>
      <c r="B115" s="457"/>
      <c r="C115" s="458"/>
      <c r="D115" s="459"/>
      <c r="E115" s="164"/>
      <c r="F115" s="72"/>
      <c r="G115" s="161"/>
      <c r="H115" s="73"/>
      <c r="I115" s="73"/>
      <c r="J115" s="73"/>
      <c r="K115" s="354"/>
      <c r="L115" s="344"/>
    </row>
    <row r="116" spans="1:12" outlineLevel="1">
      <c r="A116" s="70"/>
      <c r="B116" s="457"/>
      <c r="C116" s="458"/>
      <c r="D116" s="459"/>
      <c r="E116" s="164"/>
      <c r="F116" s="72"/>
      <c r="G116" s="161"/>
      <c r="H116" s="73"/>
      <c r="I116" s="73"/>
      <c r="J116" s="73"/>
      <c r="K116" s="354"/>
      <c r="L116" s="344"/>
    </row>
    <row r="117" spans="1:12" ht="24" customHeight="1" outlineLevel="1">
      <c r="A117" s="119"/>
      <c r="B117" s="320"/>
      <c r="C117" s="131"/>
      <c r="D117" s="132"/>
      <c r="E117" s="158">
        <f>SUM(E118:E120)</f>
        <v>0</v>
      </c>
      <c r="F117" s="232"/>
      <c r="G117" s="239">
        <f>SUM(G118:G120)</f>
        <v>0</v>
      </c>
      <c r="H117" s="230">
        <f>SUM(H118:H120)</f>
        <v>0</v>
      </c>
      <c r="I117" s="230">
        <f>SUM(I118:I120)</f>
        <v>0</v>
      </c>
      <c r="J117" s="230">
        <f>SUM(J118:J120)</f>
        <v>0</v>
      </c>
      <c r="K117" s="352" t="e">
        <f t="shared" si="5"/>
        <v>#DIV/0!</v>
      </c>
      <c r="L117" s="345">
        <f>SUM(L118:L120)</f>
        <v>0</v>
      </c>
    </row>
    <row r="118" spans="1:12" ht="14.25" customHeight="1" outlineLevel="1">
      <c r="A118" s="70"/>
      <c r="B118" s="422"/>
      <c r="C118" s="423"/>
      <c r="D118" s="424"/>
      <c r="E118" s="251"/>
      <c r="F118" s="72"/>
      <c r="G118" s="161">
        <v>0</v>
      </c>
      <c r="H118" s="73">
        <f>+F118+G118</f>
        <v>0</v>
      </c>
      <c r="I118" s="161">
        <v>0</v>
      </c>
      <c r="J118" s="73">
        <f t="shared" si="12"/>
        <v>0</v>
      </c>
      <c r="K118" s="354" t="e">
        <f t="shared" si="5"/>
        <v>#DIV/0!</v>
      </c>
      <c r="L118" s="344">
        <f t="shared" si="13"/>
        <v>0</v>
      </c>
    </row>
    <row r="119" spans="1:12" outlineLevel="1">
      <c r="A119" s="70"/>
      <c r="B119" s="457"/>
      <c r="C119" s="458"/>
      <c r="D119" s="459"/>
      <c r="E119" s="159"/>
      <c r="F119" s="72"/>
      <c r="G119" s="161"/>
      <c r="H119" s="73"/>
      <c r="I119" s="73"/>
      <c r="J119" s="73"/>
      <c r="K119" s="354"/>
      <c r="L119" s="344"/>
    </row>
    <row r="120" spans="1:12" outlineLevel="1">
      <c r="A120" s="70"/>
      <c r="B120" s="457"/>
      <c r="C120" s="458"/>
      <c r="D120" s="459"/>
      <c r="E120" s="159"/>
      <c r="F120" s="72"/>
      <c r="G120" s="161"/>
      <c r="H120" s="73"/>
      <c r="I120" s="73"/>
      <c r="J120" s="73"/>
      <c r="K120" s="354"/>
      <c r="L120" s="344"/>
    </row>
    <row r="121" spans="1:12" ht="21.75" customHeight="1" outlineLevel="1">
      <c r="A121" s="119"/>
      <c r="B121" s="320"/>
      <c r="C121" s="131"/>
      <c r="D121" s="132"/>
      <c r="E121" s="158">
        <f>SUM(E122:E124)</f>
        <v>0</v>
      </c>
      <c r="F121" s="232"/>
      <c r="G121" s="239">
        <f>SUM(G122:G124)</f>
        <v>0</v>
      </c>
      <c r="H121" s="230">
        <f>SUM(H122:H124)</f>
        <v>0</v>
      </c>
      <c r="I121" s="230">
        <f>SUM(I122:I124)</f>
        <v>0</v>
      </c>
      <c r="J121" s="230">
        <f>SUM(J122:J124)</f>
        <v>0</v>
      </c>
      <c r="K121" s="352" t="e">
        <f t="shared" si="5"/>
        <v>#DIV/0!</v>
      </c>
      <c r="L121" s="345">
        <f>SUM(L122:L124)</f>
        <v>0</v>
      </c>
    </row>
    <row r="122" spans="1:12" ht="14.25" customHeight="1" outlineLevel="1">
      <c r="A122" s="70"/>
      <c r="B122" s="422"/>
      <c r="C122" s="423"/>
      <c r="D122" s="424"/>
      <c r="E122" s="251"/>
      <c r="F122" s="72"/>
      <c r="G122" s="161">
        <v>0</v>
      </c>
      <c r="H122" s="73">
        <f t="shared" ref="H122:H124" si="16">+F122+G122</f>
        <v>0</v>
      </c>
      <c r="I122" s="161">
        <v>0</v>
      </c>
      <c r="J122" s="73">
        <f t="shared" ref="J122:J147" si="17">+H122+I122</f>
        <v>0</v>
      </c>
      <c r="K122" s="354" t="e">
        <f t="shared" si="5"/>
        <v>#DIV/0!</v>
      </c>
      <c r="L122" s="344">
        <f t="shared" si="13"/>
        <v>0</v>
      </c>
    </row>
    <row r="123" spans="1:12" ht="14.25" customHeight="1" outlineLevel="1">
      <c r="A123" s="70"/>
      <c r="B123" s="422"/>
      <c r="C123" s="423"/>
      <c r="D123" s="424"/>
      <c r="E123" s="251"/>
      <c r="F123" s="72"/>
      <c r="G123" s="161">
        <v>0</v>
      </c>
      <c r="H123" s="73">
        <f t="shared" si="16"/>
        <v>0</v>
      </c>
      <c r="I123" s="161">
        <v>0</v>
      </c>
      <c r="J123" s="73">
        <f t="shared" si="17"/>
        <v>0</v>
      </c>
      <c r="K123" s="354" t="e">
        <f t="shared" si="5"/>
        <v>#DIV/0!</v>
      </c>
      <c r="L123" s="344">
        <f t="shared" si="13"/>
        <v>0</v>
      </c>
    </row>
    <row r="124" spans="1:12" ht="14.25" customHeight="1" outlineLevel="1">
      <c r="A124" s="70"/>
      <c r="B124" s="422"/>
      <c r="C124" s="423"/>
      <c r="D124" s="424"/>
      <c r="E124" s="251"/>
      <c r="F124" s="72"/>
      <c r="G124" s="161">
        <v>0</v>
      </c>
      <c r="H124" s="73">
        <f t="shared" si="16"/>
        <v>0</v>
      </c>
      <c r="I124" s="161">
        <v>0</v>
      </c>
      <c r="J124" s="73">
        <f t="shared" si="17"/>
        <v>0</v>
      </c>
      <c r="K124" s="354" t="e">
        <f t="shared" si="5"/>
        <v>#DIV/0!</v>
      </c>
      <c r="L124" s="344">
        <f t="shared" si="13"/>
        <v>0</v>
      </c>
    </row>
    <row r="125" spans="1:12" ht="23.25" customHeight="1" outlineLevel="1">
      <c r="A125" s="119"/>
      <c r="B125" s="320"/>
      <c r="C125" s="131"/>
      <c r="D125" s="132"/>
      <c r="E125" s="158">
        <f>SUM(E126:E129)</f>
        <v>0</v>
      </c>
      <c r="F125" s="232"/>
      <c r="G125" s="239">
        <f>SUM(G126:G129)</f>
        <v>0</v>
      </c>
      <c r="H125" s="230">
        <f>SUM(H126:H129)</f>
        <v>0</v>
      </c>
      <c r="I125" s="230">
        <f>SUM(I126:I129)</f>
        <v>0</v>
      </c>
      <c r="J125" s="230">
        <f>SUM(J126:J129)</f>
        <v>0</v>
      </c>
      <c r="K125" s="352" t="e">
        <f t="shared" si="5"/>
        <v>#DIV/0!</v>
      </c>
      <c r="L125" s="345">
        <f>SUM(L126:L129)</f>
        <v>0</v>
      </c>
    </row>
    <row r="126" spans="1:12" ht="14.25" customHeight="1" outlineLevel="1">
      <c r="A126" s="70"/>
      <c r="B126" s="422"/>
      <c r="C126" s="423"/>
      <c r="D126" s="424"/>
      <c r="E126" s="251"/>
      <c r="F126" s="72"/>
      <c r="G126" s="161">
        <v>0</v>
      </c>
      <c r="H126" s="73">
        <f t="shared" ref="H126:H128" si="18">+F126+G126</f>
        <v>0</v>
      </c>
      <c r="I126" s="161">
        <v>0</v>
      </c>
      <c r="J126" s="73">
        <f t="shared" si="17"/>
        <v>0</v>
      </c>
      <c r="K126" s="354" t="e">
        <f t="shared" si="5"/>
        <v>#DIV/0!</v>
      </c>
      <c r="L126" s="344">
        <f t="shared" si="13"/>
        <v>0</v>
      </c>
    </row>
    <row r="127" spans="1:12" ht="14.25" customHeight="1" outlineLevel="1">
      <c r="A127" s="70"/>
      <c r="B127" s="422"/>
      <c r="C127" s="423"/>
      <c r="D127" s="424"/>
      <c r="E127" s="251"/>
      <c r="F127" s="72"/>
      <c r="G127" s="161">
        <v>0</v>
      </c>
      <c r="H127" s="73">
        <f t="shared" si="18"/>
        <v>0</v>
      </c>
      <c r="I127" s="161">
        <v>0</v>
      </c>
      <c r="J127" s="73">
        <f t="shared" si="17"/>
        <v>0</v>
      </c>
      <c r="K127" s="354" t="e">
        <f t="shared" si="5"/>
        <v>#DIV/0!</v>
      </c>
      <c r="L127" s="344">
        <f t="shared" si="13"/>
        <v>0</v>
      </c>
    </row>
    <row r="128" spans="1:12" ht="14.25" customHeight="1" outlineLevel="1">
      <c r="A128" s="70"/>
      <c r="B128" s="422"/>
      <c r="C128" s="423"/>
      <c r="D128" s="424"/>
      <c r="E128" s="251"/>
      <c r="F128" s="72"/>
      <c r="G128" s="161">
        <v>0</v>
      </c>
      <c r="H128" s="73">
        <f t="shared" si="18"/>
        <v>0</v>
      </c>
      <c r="I128" s="161">
        <v>0</v>
      </c>
      <c r="J128" s="73">
        <f t="shared" si="17"/>
        <v>0</v>
      </c>
      <c r="K128" s="354" t="e">
        <f t="shared" si="5"/>
        <v>#DIV/0!</v>
      </c>
      <c r="L128" s="344">
        <f t="shared" si="13"/>
        <v>0</v>
      </c>
    </row>
    <row r="129" spans="1:12" outlineLevel="1">
      <c r="A129" s="70"/>
      <c r="B129" s="457"/>
      <c r="C129" s="458"/>
      <c r="D129" s="459"/>
      <c r="E129" s="159"/>
      <c r="F129" s="72"/>
      <c r="G129" s="161"/>
      <c r="H129" s="73"/>
      <c r="I129" s="73"/>
      <c r="J129" s="73"/>
      <c r="K129" s="354"/>
      <c r="L129" s="344"/>
    </row>
    <row r="130" spans="1:12" ht="21" customHeight="1" outlineLevel="1">
      <c r="A130" s="119"/>
      <c r="B130" s="318"/>
      <c r="C130" s="376" t="s">
        <v>38</v>
      </c>
      <c r="D130" s="375" t="s">
        <v>209</v>
      </c>
      <c r="E130" s="125">
        <f>SUM(E131:E137)</f>
        <v>0</v>
      </c>
      <c r="F130" s="232"/>
      <c r="G130" s="239">
        <f>SUM(G131:G137)</f>
        <v>0</v>
      </c>
      <c r="H130" s="230">
        <f>SUM(H131:H137)</f>
        <v>0</v>
      </c>
      <c r="I130" s="230">
        <f>SUM(I131:I137)</f>
        <v>0</v>
      </c>
      <c r="J130" s="230">
        <f>SUM(J131:J137)</f>
        <v>0</v>
      </c>
      <c r="K130" s="352" t="e">
        <f t="shared" si="5"/>
        <v>#DIV/0!</v>
      </c>
      <c r="L130" s="345">
        <f>SUM(L131:L137)</f>
        <v>0</v>
      </c>
    </row>
    <row r="131" spans="1:12" outlineLevel="1">
      <c r="A131" s="70"/>
      <c r="B131" s="254"/>
      <c r="C131" s="377"/>
      <c r="D131" s="249"/>
      <c r="E131" s="251">
        <f>C131*D131</f>
        <v>0</v>
      </c>
      <c r="F131" s="255"/>
      <c r="G131" s="248">
        <v>0</v>
      </c>
      <c r="H131" s="73">
        <f t="shared" si="15"/>
        <v>0</v>
      </c>
      <c r="I131" s="161">
        <v>0</v>
      </c>
      <c r="J131" s="73">
        <f t="shared" si="17"/>
        <v>0</v>
      </c>
      <c r="K131" s="354" t="e">
        <f t="shared" si="5"/>
        <v>#DIV/0!</v>
      </c>
      <c r="L131" s="344">
        <f t="shared" si="13"/>
        <v>0</v>
      </c>
    </row>
    <row r="132" spans="1:12" outlineLevel="1">
      <c r="A132" s="70"/>
      <c r="B132" s="254"/>
      <c r="C132" s="377"/>
      <c r="D132" s="249"/>
      <c r="E132" s="251">
        <f t="shared" ref="E132:E137" si="19">C132*D132</f>
        <v>0</v>
      </c>
      <c r="F132" s="255"/>
      <c r="G132" s="248">
        <v>0</v>
      </c>
      <c r="H132" s="73">
        <f t="shared" si="15"/>
        <v>0</v>
      </c>
      <c r="I132" s="161">
        <v>0</v>
      </c>
      <c r="J132" s="73">
        <f t="shared" si="17"/>
        <v>0</v>
      </c>
      <c r="K132" s="354" t="e">
        <f t="shared" si="5"/>
        <v>#DIV/0!</v>
      </c>
      <c r="L132" s="344">
        <f t="shared" si="13"/>
        <v>0</v>
      </c>
    </row>
    <row r="133" spans="1:12" outlineLevel="1">
      <c r="A133" s="70"/>
      <c r="B133" s="254"/>
      <c r="C133" s="377"/>
      <c r="D133" s="249"/>
      <c r="E133" s="251">
        <f t="shared" si="19"/>
        <v>0</v>
      </c>
      <c r="F133" s="255"/>
      <c r="G133" s="248">
        <v>0</v>
      </c>
      <c r="H133" s="73">
        <f t="shared" si="15"/>
        <v>0</v>
      </c>
      <c r="I133" s="161">
        <v>0</v>
      </c>
      <c r="J133" s="73">
        <f t="shared" si="17"/>
        <v>0</v>
      </c>
      <c r="K133" s="354" t="e">
        <f t="shared" si="5"/>
        <v>#DIV/0!</v>
      </c>
      <c r="L133" s="344">
        <f t="shared" si="13"/>
        <v>0</v>
      </c>
    </row>
    <row r="134" spans="1:12" outlineLevel="1">
      <c r="A134" s="70"/>
      <c r="B134" s="254"/>
      <c r="C134" s="377"/>
      <c r="D134" s="249"/>
      <c r="E134" s="251">
        <f t="shared" si="19"/>
        <v>0</v>
      </c>
      <c r="F134" s="255"/>
      <c r="G134" s="248"/>
      <c r="H134" s="73"/>
      <c r="I134" s="161"/>
      <c r="J134" s="73"/>
      <c r="K134" s="354"/>
      <c r="L134" s="344"/>
    </row>
    <row r="135" spans="1:12" outlineLevel="1">
      <c r="A135" s="70"/>
      <c r="B135" s="71"/>
      <c r="C135" s="233"/>
      <c r="D135" s="137"/>
      <c r="E135" s="251">
        <f t="shared" si="19"/>
        <v>0</v>
      </c>
      <c r="F135" s="72"/>
      <c r="G135" s="161"/>
      <c r="H135" s="73"/>
      <c r="I135" s="73"/>
      <c r="J135" s="73"/>
      <c r="K135" s="354"/>
      <c r="L135" s="344"/>
    </row>
    <row r="136" spans="1:12" outlineLevel="1">
      <c r="A136" s="70"/>
      <c r="B136" s="71"/>
      <c r="C136" s="233"/>
      <c r="D136" s="137"/>
      <c r="E136" s="251">
        <f t="shared" si="19"/>
        <v>0</v>
      </c>
      <c r="F136" s="72"/>
      <c r="G136" s="161"/>
      <c r="H136" s="73"/>
      <c r="I136" s="73"/>
      <c r="J136" s="73"/>
      <c r="K136" s="354"/>
      <c r="L136" s="344"/>
    </row>
    <row r="137" spans="1:12" outlineLevel="1">
      <c r="A137" s="70"/>
      <c r="B137" s="71"/>
      <c r="C137" s="233"/>
      <c r="D137" s="137"/>
      <c r="E137" s="251">
        <f t="shared" si="19"/>
        <v>0</v>
      </c>
      <c r="F137" s="72"/>
      <c r="G137" s="161"/>
      <c r="H137" s="73"/>
      <c r="I137" s="73"/>
      <c r="J137" s="73"/>
      <c r="K137" s="354"/>
      <c r="L137" s="344"/>
    </row>
    <row r="138" spans="1:12" ht="21" customHeight="1" outlineLevel="1">
      <c r="A138" s="119"/>
      <c r="B138" s="319"/>
      <c r="C138" s="131"/>
      <c r="D138" s="132"/>
      <c r="E138" s="158">
        <f>SUM(E139:E144)</f>
        <v>0</v>
      </c>
      <c r="F138" s="232"/>
      <c r="G138" s="239">
        <f>SUM(G139:G144)</f>
        <v>0</v>
      </c>
      <c r="H138" s="230">
        <f>SUM(H139:H144)</f>
        <v>0</v>
      </c>
      <c r="I138" s="230">
        <f>SUM(I139:I144)</f>
        <v>0</v>
      </c>
      <c r="J138" s="230">
        <f>SUM(J139:J144)</f>
        <v>0</v>
      </c>
      <c r="K138" s="355" t="e">
        <f t="shared" ref="K138:K141" si="20">+J138/E138</f>
        <v>#DIV/0!</v>
      </c>
      <c r="L138" s="345">
        <f>SUM(L139:L144)</f>
        <v>0</v>
      </c>
    </row>
    <row r="139" spans="1:12" ht="14.25" customHeight="1" outlineLevel="1">
      <c r="A139" s="70"/>
      <c r="B139" s="422"/>
      <c r="C139" s="423"/>
      <c r="D139" s="424"/>
      <c r="E139" s="251"/>
      <c r="F139" s="72"/>
      <c r="G139" s="161">
        <v>0</v>
      </c>
      <c r="H139" s="73">
        <f t="shared" ref="H139:H141" si="21">+F139+G139</f>
        <v>0</v>
      </c>
      <c r="I139" s="73">
        <v>0</v>
      </c>
      <c r="J139" s="237">
        <f>+H139+I139</f>
        <v>0</v>
      </c>
      <c r="K139" s="356" t="e">
        <f t="shared" si="20"/>
        <v>#DIV/0!</v>
      </c>
      <c r="L139" s="344">
        <f t="shared" si="13"/>
        <v>0</v>
      </c>
    </row>
    <row r="140" spans="1:12" ht="14.25" customHeight="1" outlineLevel="1">
      <c r="A140" s="70"/>
      <c r="B140" s="422"/>
      <c r="C140" s="423"/>
      <c r="D140" s="424"/>
      <c r="E140" s="251"/>
      <c r="F140" s="72"/>
      <c r="G140" s="161">
        <v>0</v>
      </c>
      <c r="H140" s="73">
        <f t="shared" si="21"/>
        <v>0</v>
      </c>
      <c r="I140" s="73">
        <v>0</v>
      </c>
      <c r="J140" s="237">
        <f t="shared" ref="J140:J141" si="22">+H140+I140</f>
        <v>0</v>
      </c>
      <c r="K140" s="356" t="e">
        <f t="shared" si="20"/>
        <v>#DIV/0!</v>
      </c>
      <c r="L140" s="344">
        <f t="shared" si="13"/>
        <v>0</v>
      </c>
    </row>
    <row r="141" spans="1:12" ht="15" customHeight="1" outlineLevel="1">
      <c r="A141" s="70"/>
      <c r="B141" s="422"/>
      <c r="C141" s="423"/>
      <c r="D141" s="424"/>
      <c r="E141" s="251"/>
      <c r="F141" s="72"/>
      <c r="G141" s="161">
        <v>0</v>
      </c>
      <c r="H141" s="73">
        <f t="shared" si="21"/>
        <v>0</v>
      </c>
      <c r="I141" s="73">
        <v>0</v>
      </c>
      <c r="J141" s="237">
        <f t="shared" si="22"/>
        <v>0</v>
      </c>
      <c r="K141" s="356" t="e">
        <f t="shared" si="20"/>
        <v>#DIV/0!</v>
      </c>
      <c r="L141" s="344">
        <f t="shared" si="13"/>
        <v>0</v>
      </c>
    </row>
    <row r="142" spans="1:12" outlineLevel="1">
      <c r="A142" s="70"/>
      <c r="B142" s="457"/>
      <c r="C142" s="458"/>
      <c r="D142" s="459"/>
      <c r="E142" s="159"/>
      <c r="F142" s="72"/>
      <c r="G142" s="161"/>
      <c r="H142" s="73"/>
      <c r="I142" s="73"/>
      <c r="J142" s="237"/>
      <c r="K142" s="356"/>
      <c r="L142" s="344"/>
    </row>
    <row r="143" spans="1:12" outlineLevel="1">
      <c r="A143" s="70"/>
      <c r="B143" s="457"/>
      <c r="C143" s="458"/>
      <c r="D143" s="459"/>
      <c r="E143" s="159"/>
      <c r="F143" s="72"/>
      <c r="G143" s="161"/>
      <c r="H143" s="73"/>
      <c r="I143" s="73"/>
      <c r="J143" s="237"/>
      <c r="K143" s="356"/>
      <c r="L143" s="344"/>
    </row>
    <row r="144" spans="1:12" outlineLevel="1">
      <c r="A144" s="70"/>
      <c r="B144" s="457"/>
      <c r="C144" s="458"/>
      <c r="D144" s="459"/>
      <c r="E144" s="159"/>
      <c r="F144" s="72"/>
      <c r="G144" s="161"/>
      <c r="H144" s="73"/>
      <c r="I144" s="73"/>
      <c r="J144" s="237"/>
      <c r="K144" s="356"/>
      <c r="L144" s="344"/>
    </row>
    <row r="145" spans="1:12" ht="21" customHeight="1" outlineLevel="1">
      <c r="A145" s="119"/>
      <c r="B145" s="319"/>
      <c r="C145" s="131"/>
      <c r="D145" s="132"/>
      <c r="E145" s="158">
        <f>SUM(E146:E147)</f>
        <v>0</v>
      </c>
      <c r="F145" s="232"/>
      <c r="G145" s="239">
        <f>SUM(G146:G150)</f>
        <v>0</v>
      </c>
      <c r="H145" s="230">
        <f>SUM(H146:H150)</f>
        <v>0</v>
      </c>
      <c r="I145" s="230">
        <f>SUM(I146:I150)</f>
        <v>0</v>
      </c>
      <c r="J145" s="230">
        <f>SUM(J146:J150)</f>
        <v>0</v>
      </c>
      <c r="K145" s="355" t="e">
        <f t="shared" ref="K145:K147" si="23">+J145/E145</f>
        <v>#DIV/0!</v>
      </c>
      <c r="L145" s="345">
        <f>SUM(L146:L150)</f>
        <v>0</v>
      </c>
    </row>
    <row r="146" spans="1:12" ht="14.25" customHeight="1" outlineLevel="1">
      <c r="A146" s="70"/>
      <c r="B146" s="422"/>
      <c r="C146" s="423"/>
      <c r="D146" s="424"/>
      <c r="E146" s="251"/>
      <c r="F146" s="72"/>
      <c r="G146" s="161">
        <v>0</v>
      </c>
      <c r="H146" s="73">
        <f>SUM(G146,F146)</f>
        <v>0</v>
      </c>
      <c r="I146" s="73">
        <v>0</v>
      </c>
      <c r="J146" s="73">
        <f t="shared" si="17"/>
        <v>0</v>
      </c>
      <c r="K146" s="353" t="e">
        <f t="shared" si="23"/>
        <v>#DIV/0!</v>
      </c>
      <c r="L146" s="344">
        <f t="shared" si="13"/>
        <v>0</v>
      </c>
    </row>
    <row r="147" spans="1:12" ht="14.25" customHeight="1" outlineLevel="1">
      <c r="A147" s="70"/>
      <c r="B147" s="422"/>
      <c r="C147" s="423"/>
      <c r="D147" s="424"/>
      <c r="E147" s="251"/>
      <c r="F147" s="72"/>
      <c r="G147" s="161">
        <v>0</v>
      </c>
      <c r="H147" s="73">
        <f>SUM(G147,F147)</f>
        <v>0</v>
      </c>
      <c r="I147" s="73">
        <v>0</v>
      </c>
      <c r="J147" s="73">
        <f t="shared" si="17"/>
        <v>0</v>
      </c>
      <c r="K147" s="353" t="e">
        <f t="shared" si="23"/>
        <v>#DIV/0!</v>
      </c>
      <c r="L147" s="344">
        <f t="shared" si="13"/>
        <v>0</v>
      </c>
    </row>
    <row r="148" spans="1:12" outlineLevel="1">
      <c r="A148" s="70"/>
      <c r="B148" s="457"/>
      <c r="C148" s="458"/>
      <c r="D148" s="459"/>
      <c r="E148" s="159"/>
      <c r="F148" s="72"/>
      <c r="G148" s="161"/>
      <c r="H148" s="73"/>
      <c r="I148" s="73"/>
      <c r="J148" s="73"/>
      <c r="K148" s="353"/>
      <c r="L148" s="344"/>
    </row>
    <row r="149" spans="1:12" outlineLevel="1">
      <c r="A149" s="70"/>
      <c r="B149" s="457"/>
      <c r="C149" s="458"/>
      <c r="D149" s="459"/>
      <c r="E149" s="159"/>
      <c r="F149" s="72"/>
      <c r="G149" s="161"/>
      <c r="H149" s="73"/>
      <c r="I149" s="73"/>
      <c r="J149" s="73"/>
      <c r="K149" s="353"/>
      <c r="L149" s="344"/>
    </row>
    <row r="150" spans="1:12" ht="14.25" customHeight="1" outlineLevel="1">
      <c r="A150" s="74"/>
      <c r="B150" s="457"/>
      <c r="C150" s="458"/>
      <c r="D150" s="459"/>
      <c r="E150" s="159"/>
      <c r="F150" s="72"/>
      <c r="G150" s="240"/>
      <c r="H150" s="73"/>
      <c r="I150" s="75"/>
      <c r="J150" s="73"/>
      <c r="K150" s="353"/>
      <c r="L150" s="344"/>
    </row>
    <row r="151" spans="1:12" ht="16" thickBot="1">
      <c r="A151" s="76"/>
      <c r="B151" s="469" t="s">
        <v>185</v>
      </c>
      <c r="C151" s="470"/>
      <c r="D151" s="470"/>
      <c r="E151" s="160">
        <f>SUM(E17,E24,E31,E39,E45,E53,E63,E68,E75,E83,E91,E95,E99,E109,E117,E121,E125,E130,E138,E145)</f>
        <v>0</v>
      </c>
      <c r="F151" s="77">
        <f>SUM(F17,F24,F31,F39,F45,F53,F63,F68,F75,F83,F91,F95,F99,F109,F117,F121,F125,F130,F138,F145)</f>
        <v>0</v>
      </c>
      <c r="G151" s="78">
        <f>SUM(G17,G24,G31,G39,G45,G53,G63,G68,G75,G83,G91,G95,G99,G109,G117,G121,G125,G130,G138,G145)</f>
        <v>0</v>
      </c>
      <c r="H151" s="78">
        <f>SUM(H17,H24,H31,H39,H45,H53,H63,H68,H75,H83,H91,H95,H99,H109,H117,H121,H125,H130,H138,H145)</f>
        <v>0</v>
      </c>
      <c r="I151" s="78">
        <f>SUM(I17,I24,I31,I39,I45,I53,I63,I68,I75,I83,I91,I95,I99,I109,I117,I121,I125,I130,I138,I145)</f>
        <v>0</v>
      </c>
      <c r="J151" s="78">
        <f>H151+I151</f>
        <v>0</v>
      </c>
      <c r="K151" s="357" t="e">
        <f>+J151/E151</f>
        <v>#DIV/0!</v>
      </c>
      <c r="L151" s="348">
        <f>E151-J151</f>
        <v>0</v>
      </c>
    </row>
    <row r="152" spans="1:12" ht="16" thickTop="1" thickBot="1"/>
    <row r="153" spans="1:12" ht="25" thickBot="1">
      <c r="A153" s="92" t="s">
        <v>310</v>
      </c>
      <c r="B153" s="84"/>
      <c r="C153" s="84"/>
      <c r="D153" s="84"/>
      <c r="E153" s="148"/>
      <c r="F153" s="148"/>
      <c r="G153" s="150"/>
      <c r="J153" s="242"/>
      <c r="K153" s="244" t="s">
        <v>265</v>
      </c>
      <c r="L153" s="243">
        <f>+H151*0.05</f>
        <v>0</v>
      </c>
    </row>
    <row r="154" spans="1:12">
      <c r="A154" s="83"/>
      <c r="B154" s="324" t="s">
        <v>211</v>
      </c>
      <c r="C154" s="83"/>
      <c r="D154" s="83" t="s">
        <v>212</v>
      </c>
      <c r="E154" s="144"/>
      <c r="F154" s="144" t="s">
        <v>213</v>
      </c>
      <c r="G154" s="151"/>
    </row>
    <row r="155" spans="1:12">
      <c r="A155" s="83"/>
      <c r="B155" s="324"/>
      <c r="C155" s="83"/>
      <c r="D155" s="83"/>
      <c r="E155" s="144"/>
      <c r="F155" s="144"/>
      <c r="G155" s="151"/>
    </row>
    <row r="156" spans="1:12">
      <c r="A156" s="92" t="s">
        <v>214</v>
      </c>
      <c r="B156" s="84"/>
      <c r="C156" s="84"/>
      <c r="D156" s="84"/>
      <c r="E156" s="148"/>
      <c r="F156" s="148"/>
      <c r="G156" s="150"/>
    </row>
    <row r="157" spans="1:12">
      <c r="A157" s="83"/>
      <c r="B157" s="324" t="s">
        <v>211</v>
      </c>
      <c r="C157" s="83"/>
      <c r="D157" s="83" t="s">
        <v>212</v>
      </c>
      <c r="E157" s="144"/>
      <c r="F157" s="144" t="s">
        <v>213</v>
      </c>
      <c r="G157" s="151"/>
    </row>
    <row r="158" spans="1:12">
      <c r="A158" s="83"/>
      <c r="B158" s="83"/>
      <c r="C158" s="83"/>
      <c r="D158" s="83"/>
      <c r="E158" s="144"/>
      <c r="F158" s="144"/>
      <c r="G158" s="151"/>
    </row>
    <row r="159" spans="1:12">
      <c r="A159" s="83"/>
      <c r="B159" s="83"/>
      <c r="C159" s="83"/>
      <c r="D159" s="83"/>
      <c r="E159" s="144"/>
      <c r="F159" s="144"/>
      <c r="G159" s="151"/>
    </row>
    <row r="160" spans="1:12">
      <c r="A160" s="83"/>
      <c r="B160" s="83"/>
      <c r="C160" s="83"/>
      <c r="D160" s="83"/>
      <c r="E160" s="144"/>
      <c r="F160" s="144"/>
      <c r="G160" s="151"/>
    </row>
    <row r="161" spans="1:7">
      <c r="A161" s="83"/>
      <c r="B161" s="83"/>
      <c r="C161" s="83"/>
      <c r="D161" s="83"/>
      <c r="E161" s="144"/>
      <c r="F161" s="144"/>
      <c r="G161" s="151"/>
    </row>
  </sheetData>
  <sheetProtection selectLockedCells="1" autoFilter="0" pivotTables="0"/>
  <mergeCells count="121">
    <mergeCell ref="B79:D79"/>
    <mergeCell ref="B80:D80"/>
    <mergeCell ref="B81:D81"/>
    <mergeCell ref="B82:D82"/>
    <mergeCell ref="B87:D87"/>
    <mergeCell ref="B122:D122"/>
    <mergeCell ref="B123:D123"/>
    <mergeCell ref="B124:D124"/>
    <mergeCell ref="B106:D106"/>
    <mergeCell ref="B107:D107"/>
    <mergeCell ref="B108:D108"/>
    <mergeCell ref="B101:D101"/>
    <mergeCell ref="B58:D58"/>
    <mergeCell ref="B59:D59"/>
    <mergeCell ref="B60:D60"/>
    <mergeCell ref="B62:D62"/>
    <mergeCell ref="B61:D61"/>
    <mergeCell ref="B84:D84"/>
    <mergeCell ref="B85:D85"/>
    <mergeCell ref="B86:D86"/>
    <mergeCell ref="B92:D92"/>
    <mergeCell ref="B96:D96"/>
    <mergeCell ref="B97:D97"/>
    <mergeCell ref="B100:D100"/>
    <mergeCell ref="B88:D88"/>
    <mergeCell ref="B89:D89"/>
    <mergeCell ref="B90:D90"/>
    <mergeCell ref="B93:D93"/>
    <mergeCell ref="B78:D78"/>
    <mergeCell ref="B119:D119"/>
    <mergeCell ref="B120:D120"/>
    <mergeCell ref="B113:D113"/>
    <mergeCell ref="B114:D114"/>
    <mergeCell ref="B115:D115"/>
    <mergeCell ref="B116:D116"/>
    <mergeCell ref="B38:D38"/>
    <mergeCell ref="B43:D43"/>
    <mergeCell ref="B44:D44"/>
    <mergeCell ref="B49:D49"/>
    <mergeCell ref="B50:D50"/>
    <mergeCell ref="B102:D102"/>
    <mergeCell ref="B110:D110"/>
    <mergeCell ref="B111:D111"/>
    <mergeCell ref="B112:D112"/>
    <mergeCell ref="B118:D118"/>
    <mergeCell ref="B64:D64"/>
    <mergeCell ref="B65:D65"/>
    <mergeCell ref="B66:D66"/>
    <mergeCell ref="B94:D94"/>
    <mergeCell ref="B98:D98"/>
    <mergeCell ref="B103:D103"/>
    <mergeCell ref="B104:D104"/>
    <mergeCell ref="B105:D105"/>
    <mergeCell ref="B151:D151"/>
    <mergeCell ref="B126:D126"/>
    <mergeCell ref="B127:D127"/>
    <mergeCell ref="B128:D128"/>
    <mergeCell ref="B139:D139"/>
    <mergeCell ref="B140:D140"/>
    <mergeCell ref="B141:D141"/>
    <mergeCell ref="B146:D146"/>
    <mergeCell ref="B147:D147"/>
    <mergeCell ref="B148:D148"/>
    <mergeCell ref="B149:D149"/>
    <mergeCell ref="B150:D150"/>
    <mergeCell ref="B144:D144"/>
    <mergeCell ref="B129:D129"/>
    <mergeCell ref="B142:D142"/>
    <mergeCell ref="B143:D143"/>
    <mergeCell ref="B69:D69"/>
    <mergeCell ref="B70:D70"/>
    <mergeCell ref="B71:D71"/>
    <mergeCell ref="B76:D76"/>
    <mergeCell ref="B77:D77"/>
    <mergeCell ref="B67:D67"/>
    <mergeCell ref="B72:D72"/>
    <mergeCell ref="B73:D73"/>
    <mergeCell ref="B74:D74"/>
    <mergeCell ref="B21:D21"/>
    <mergeCell ref="B22:D22"/>
    <mergeCell ref="B23:D23"/>
    <mergeCell ref="B32:D32"/>
    <mergeCell ref="B33:D33"/>
    <mergeCell ref="B34:D34"/>
    <mergeCell ref="B57:D57"/>
    <mergeCell ref="B40:D40"/>
    <mergeCell ref="B41:D41"/>
    <mergeCell ref="B42:D42"/>
    <mergeCell ref="B46:D46"/>
    <mergeCell ref="B47:D47"/>
    <mergeCell ref="B48:D48"/>
    <mergeCell ref="B54:D54"/>
    <mergeCell ref="B55:D55"/>
    <mergeCell ref="B56:D56"/>
    <mergeCell ref="B51:D51"/>
    <mergeCell ref="B52:D52"/>
    <mergeCell ref="B37:D37"/>
    <mergeCell ref="D7:E7"/>
    <mergeCell ref="H7:I7"/>
    <mergeCell ref="K7:L7"/>
    <mergeCell ref="J2:L2"/>
    <mergeCell ref="D3:E3"/>
    <mergeCell ref="H3:I3"/>
    <mergeCell ref="A5:L5"/>
    <mergeCell ref="B35:D35"/>
    <mergeCell ref="B36:D36"/>
    <mergeCell ref="B19:D19"/>
    <mergeCell ref="F10:K10"/>
    <mergeCell ref="A12:A14"/>
    <mergeCell ref="B12:B14"/>
    <mergeCell ref="C12:C14"/>
    <mergeCell ref="D12:D14"/>
    <mergeCell ref="E12:E14"/>
    <mergeCell ref="F12:F14"/>
    <mergeCell ref="G12:G14"/>
    <mergeCell ref="I12:I14"/>
    <mergeCell ref="J12:J14"/>
    <mergeCell ref="K12:K14"/>
    <mergeCell ref="L12:L14"/>
    <mergeCell ref="B18:D18"/>
    <mergeCell ref="B20:D20"/>
  </mergeCells>
  <pageMargins left="0.25" right="0.2" top="0.25" bottom="0.25" header="0.05" footer="0.05"/>
  <pageSetup scale="71" fitToHeight="0" orientation="landscape" r:id="rId1"/>
  <headerFooter>
    <oddFooter>&amp;C&amp;8&amp;P of &amp;N</oddFooter>
  </headerFooter>
  <rowBreaks count="1" manualBreakCount="1">
    <brk id="157" max="11" man="1"/>
  </rowBreaks>
  <ignoredErrors>
    <ignoredError sqref="K17" formula="1"/>
    <ignoredError sqref="K138" evalError="1"/>
    <ignoredError sqref="K145" evalError="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D273E-540A-4F5E-A881-2D851F38BF32}">
  <dimension ref="A1:M43"/>
  <sheetViews>
    <sheetView zoomScale="150" zoomScaleNormal="150" workbookViewId="0">
      <selection activeCell="F6" sqref="F6"/>
    </sheetView>
  </sheetViews>
  <sheetFormatPr baseColWidth="10" defaultColWidth="9" defaultRowHeight="14"/>
  <cols>
    <col min="1" max="1" width="9" style="81" customWidth="1"/>
    <col min="2" max="2" width="7.6640625" style="81" customWidth="1"/>
    <col min="3" max="3" width="14.1640625" style="81" customWidth="1"/>
    <col min="4" max="4" width="12.33203125" style="81" customWidth="1"/>
    <col min="5" max="5" width="11.33203125" style="81" customWidth="1"/>
    <col min="6" max="6" width="9" style="81" customWidth="1"/>
    <col min="7" max="7" width="9" style="81"/>
    <col min="8" max="8" width="10.5" style="81" customWidth="1"/>
    <col min="9" max="16384" width="9" style="81"/>
  </cols>
  <sheetData>
    <row r="1" spans="1:13" ht="39" customHeight="1">
      <c r="A1" s="419" t="e" vm="1">
        <v>#VALUE!</v>
      </c>
      <c r="B1" s="419"/>
      <c r="C1" s="80"/>
      <c r="D1" s="80"/>
      <c r="E1" s="87" t="s">
        <v>215</v>
      </c>
      <c r="F1" s="86"/>
      <c r="G1" s="86"/>
      <c r="H1" s="86"/>
      <c r="I1" s="85"/>
      <c r="J1" s="85"/>
      <c r="K1" s="419"/>
      <c r="L1" s="419"/>
      <c r="M1" s="419"/>
    </row>
    <row r="2" spans="1:13">
      <c r="A2" s="482">
        <f>'Payment Detail'!A3</f>
        <v>0</v>
      </c>
      <c r="B2" s="482"/>
      <c r="C2" s="327">
        <f>'Payment Detail'!B3</f>
        <v>0</v>
      </c>
      <c r="D2" s="482">
        <f>'Payment Detail'!D3</f>
        <v>0</v>
      </c>
      <c r="E2" s="482"/>
      <c r="F2" s="482">
        <f>'Payment Detail'!H3</f>
        <v>0</v>
      </c>
      <c r="G2" s="482"/>
      <c r="H2" s="482"/>
    </row>
    <row r="3" spans="1:13">
      <c r="A3" s="108" t="s">
        <v>192</v>
      </c>
      <c r="B3" s="481" t="s">
        <v>309</v>
      </c>
      <c r="C3" s="481"/>
      <c r="D3" s="481" t="s">
        <v>316</v>
      </c>
      <c r="E3" s="481"/>
      <c r="F3" s="109" t="s">
        <v>193</v>
      </c>
      <c r="G3" s="291"/>
      <c r="H3" s="109"/>
      <c r="I3" s="102"/>
      <c r="J3" s="102"/>
      <c r="K3" s="103"/>
      <c r="L3" s="103"/>
      <c r="M3" s="103"/>
    </row>
    <row r="4" spans="1:13">
      <c r="A4" s="482">
        <f>'Payment Detail'!A5</f>
        <v>0</v>
      </c>
      <c r="B4" s="482"/>
      <c r="C4" s="482"/>
      <c r="D4" s="482"/>
      <c r="E4" s="482"/>
      <c r="F4" s="482"/>
      <c r="G4" s="482"/>
      <c r="H4" s="482"/>
      <c r="I4" s="104"/>
      <c r="J4" s="105"/>
      <c r="K4" s="105"/>
      <c r="L4" s="105"/>
      <c r="M4" s="104"/>
    </row>
    <row r="5" spans="1:13">
      <c r="A5" s="108" t="s">
        <v>194</v>
      </c>
      <c r="B5" s="108"/>
      <c r="C5" s="108"/>
      <c r="D5" s="108"/>
      <c r="E5" s="108"/>
      <c r="F5" s="108"/>
      <c r="G5" s="109"/>
      <c r="H5" s="109"/>
      <c r="I5" s="94"/>
      <c r="J5" s="104"/>
      <c r="K5" s="104"/>
      <c r="L5" s="104"/>
      <c r="M5" s="104"/>
    </row>
    <row r="6" spans="1:13">
      <c r="A6" s="482">
        <f>'Payment Detail'!A7</f>
        <v>0</v>
      </c>
      <c r="B6" s="482"/>
      <c r="C6" s="327">
        <f>'Payment Detail'!B7</f>
        <v>0</v>
      </c>
      <c r="D6" s="490">
        <f>'Payment Detail'!D7</f>
        <v>0</v>
      </c>
      <c r="E6" s="490"/>
      <c r="F6" s="328">
        <f>'Payment Detail'!H7</f>
        <v>0</v>
      </c>
      <c r="G6" s="483">
        <f>'Payment Detail'!K7</f>
        <v>0</v>
      </c>
      <c r="H6" s="483"/>
      <c r="I6" s="104"/>
      <c r="J6" s="104"/>
      <c r="K6" s="104"/>
      <c r="L6" s="104"/>
      <c r="M6" s="104"/>
    </row>
    <row r="7" spans="1:13" ht="20">
      <c r="A7" s="108" t="s">
        <v>195</v>
      </c>
      <c r="B7" s="481" t="s">
        <v>196</v>
      </c>
      <c r="C7" s="481"/>
      <c r="D7" s="108" t="s">
        <v>197</v>
      </c>
      <c r="E7" s="108"/>
      <c r="F7" s="329" t="s">
        <v>198</v>
      </c>
      <c r="G7" s="484" t="s">
        <v>199</v>
      </c>
      <c r="H7" s="484"/>
      <c r="I7" s="102"/>
      <c r="J7" s="102"/>
      <c r="K7" s="106"/>
      <c r="L7" s="106"/>
      <c r="M7" s="104"/>
    </row>
    <row r="8" spans="1:13">
      <c r="A8" s="83"/>
      <c r="B8" s="83"/>
      <c r="C8" s="83"/>
      <c r="D8" s="83"/>
      <c r="E8" s="83"/>
      <c r="F8" s="83"/>
      <c r="G8" s="83"/>
      <c r="H8" s="83"/>
    </row>
    <row r="9" spans="1:13" ht="14.25" customHeight="1">
      <c r="A9" s="83" t="s">
        <v>313</v>
      </c>
      <c r="B9" s="83"/>
      <c r="C9" s="83"/>
      <c r="D9" s="83"/>
      <c r="E9" s="93"/>
      <c r="F9" s="93"/>
      <c r="G9" s="93"/>
      <c r="H9" s="148">
        <f>'Payment Detail'!J151</f>
        <v>0</v>
      </c>
    </row>
    <row r="10" spans="1:13" ht="19.5" customHeight="1">
      <c r="A10" s="83" t="s">
        <v>216</v>
      </c>
      <c r="B10" s="83"/>
      <c r="C10" s="83"/>
      <c r="D10" s="83"/>
      <c r="E10" s="83"/>
      <c r="F10" s="83"/>
      <c r="G10" s="83"/>
      <c r="H10" s="83"/>
    </row>
    <row r="11" spans="1:13" ht="23.25" customHeight="1">
      <c r="A11" s="92" t="s">
        <v>217</v>
      </c>
      <c r="B11" s="359"/>
      <c r="C11" s="485" t="s">
        <v>314</v>
      </c>
      <c r="D11" s="485"/>
      <c r="E11" s="485"/>
      <c r="F11" s="485"/>
      <c r="G11" s="148">
        <f>'Payment Detail'!H151*B11</f>
        <v>0</v>
      </c>
      <c r="H11" s="83"/>
    </row>
    <row r="12" spans="1:13" ht="20.25" customHeight="1">
      <c r="A12" s="92" t="s">
        <v>218</v>
      </c>
      <c r="B12" s="165"/>
      <c r="C12" s="486" t="s">
        <v>319</v>
      </c>
      <c r="D12" s="486"/>
      <c r="E12" s="486"/>
      <c r="F12" s="486"/>
      <c r="G12" s="256">
        <f>'Stored Materials Summary'!H21*B12</f>
        <v>0</v>
      </c>
      <c r="H12" s="83"/>
    </row>
    <row r="13" spans="1:13" ht="19.5" customHeight="1">
      <c r="A13" s="92" t="s">
        <v>219</v>
      </c>
      <c r="B13" s="486" t="s">
        <v>220</v>
      </c>
      <c r="C13" s="486"/>
      <c r="D13" s="486"/>
      <c r="E13" s="486"/>
      <c r="F13" s="83"/>
      <c r="G13" s="83"/>
      <c r="H13" s="148">
        <f>G11+G12</f>
        <v>0</v>
      </c>
    </row>
    <row r="14" spans="1:13" ht="19.5" customHeight="1">
      <c r="A14" s="83" t="s">
        <v>221</v>
      </c>
      <c r="B14" s="83"/>
      <c r="C14" s="83"/>
      <c r="D14" s="83"/>
      <c r="E14" s="83"/>
      <c r="F14" s="83"/>
      <c r="G14" s="83"/>
      <c r="H14" s="340">
        <f>H9-H13</f>
        <v>0</v>
      </c>
    </row>
    <row r="15" spans="1:13">
      <c r="A15" s="83"/>
      <c r="B15" s="83"/>
      <c r="C15" s="83"/>
      <c r="D15" s="83"/>
      <c r="E15" s="83"/>
      <c r="F15" s="83"/>
      <c r="G15" s="83"/>
      <c r="H15" s="83"/>
    </row>
    <row r="16" spans="1:13" ht="15" thickBot="1">
      <c r="C16" s="487" t="s">
        <v>222</v>
      </c>
      <c r="D16" s="487"/>
      <c r="E16" s="487"/>
      <c r="F16" s="487"/>
    </row>
    <row r="17" spans="1:8">
      <c r="A17" s="488" t="s">
        <v>223</v>
      </c>
      <c r="B17" s="488"/>
      <c r="C17" s="488"/>
      <c r="D17" s="488"/>
      <c r="E17" s="488"/>
      <c r="F17" s="488"/>
      <c r="G17" s="488"/>
      <c r="H17" s="488"/>
    </row>
    <row r="18" spans="1:8">
      <c r="A18" s="489"/>
      <c r="B18" s="489"/>
      <c r="C18" s="489"/>
      <c r="D18" s="489"/>
      <c r="E18" s="489"/>
      <c r="F18" s="489"/>
      <c r="G18" s="489"/>
      <c r="H18" s="489"/>
    </row>
    <row r="19" spans="1:8">
      <c r="A19" s="489"/>
      <c r="B19" s="489"/>
      <c r="C19" s="489"/>
      <c r="D19" s="489"/>
      <c r="E19" s="489"/>
      <c r="F19" s="489"/>
      <c r="G19" s="489"/>
      <c r="H19" s="489"/>
    </row>
    <row r="20" spans="1:8">
      <c r="A20" s="489"/>
      <c r="B20" s="489"/>
      <c r="C20" s="489"/>
      <c r="D20" s="489"/>
      <c r="E20" s="489"/>
      <c r="F20" s="489"/>
      <c r="G20" s="489"/>
      <c r="H20" s="489"/>
    </row>
    <row r="21" spans="1:8">
      <c r="A21" s="489"/>
      <c r="B21" s="489"/>
      <c r="C21" s="489"/>
      <c r="D21" s="489"/>
      <c r="E21" s="489"/>
      <c r="F21" s="489"/>
      <c r="G21" s="489"/>
      <c r="H21" s="489"/>
    </row>
    <row r="22" spans="1:8" ht="21" customHeight="1">
      <c r="A22" s="489"/>
      <c r="B22" s="489"/>
      <c r="C22" s="489"/>
      <c r="D22" s="489"/>
      <c r="E22" s="489"/>
      <c r="F22" s="489"/>
      <c r="G22" s="489"/>
      <c r="H22" s="489"/>
    </row>
    <row r="23" spans="1:8">
      <c r="A23" s="88"/>
      <c r="B23" s="88"/>
      <c r="C23" s="88"/>
      <c r="D23" s="88"/>
      <c r="E23" s="88"/>
      <c r="F23" s="88"/>
      <c r="G23" s="88"/>
      <c r="H23" s="88"/>
    </row>
    <row r="24" spans="1:8" ht="18" customHeight="1">
      <c r="A24" s="89" t="s">
        <v>210</v>
      </c>
      <c r="B24" s="89"/>
      <c r="C24" s="325" t="s">
        <v>211</v>
      </c>
      <c r="D24" s="89"/>
      <c r="E24" s="474" t="s">
        <v>224</v>
      </c>
      <c r="F24" s="474"/>
      <c r="G24" s="89"/>
      <c r="H24" s="326"/>
    </row>
    <row r="25" spans="1:8">
      <c r="A25" s="88"/>
      <c r="B25" s="88"/>
      <c r="C25" s="88"/>
      <c r="D25" s="88"/>
      <c r="E25" s="88"/>
      <c r="F25" s="88"/>
      <c r="G25" s="88"/>
      <c r="H25" s="88"/>
    </row>
    <row r="26" spans="1:8" ht="16.5" customHeight="1">
      <c r="A26" s="89" t="s">
        <v>212</v>
      </c>
      <c r="B26" s="89"/>
      <c r="C26" s="89"/>
      <c r="D26" s="89"/>
      <c r="E26" s="474" t="s">
        <v>225</v>
      </c>
      <c r="F26" s="474"/>
      <c r="G26" s="89"/>
      <c r="H26" s="326"/>
    </row>
    <row r="27" spans="1:8">
      <c r="A27" s="88"/>
      <c r="B27" s="88"/>
      <c r="C27" s="88"/>
      <c r="D27" s="88"/>
      <c r="E27" s="88"/>
      <c r="F27" s="88"/>
      <c r="G27" s="88"/>
      <c r="H27" s="88"/>
    </row>
    <row r="28" spans="1:8" ht="12.75" customHeight="1" thickBot="1">
      <c r="A28" s="90"/>
      <c r="B28" s="90"/>
      <c r="C28" s="480" t="s">
        <v>226</v>
      </c>
      <c r="D28" s="480"/>
      <c r="E28" s="480"/>
      <c r="F28" s="480"/>
      <c r="G28" s="90"/>
      <c r="H28" s="90"/>
    </row>
    <row r="29" spans="1:8">
      <c r="A29" s="91" t="s">
        <v>227</v>
      </c>
    </row>
    <row r="30" spans="1:8">
      <c r="A30" s="489" t="s">
        <v>228</v>
      </c>
      <c r="B30" s="489"/>
      <c r="C30" s="489"/>
      <c r="D30" s="489"/>
      <c r="E30" s="489"/>
      <c r="F30" s="489"/>
      <c r="G30" s="489"/>
      <c r="H30" s="489"/>
    </row>
    <row r="31" spans="1:8">
      <c r="A31" s="489"/>
      <c r="B31" s="489"/>
      <c r="C31" s="489"/>
      <c r="D31" s="489"/>
      <c r="E31" s="489"/>
      <c r="F31" s="489"/>
      <c r="G31" s="489"/>
      <c r="H31" s="489"/>
    </row>
    <row r="32" spans="1:8">
      <c r="A32" s="489"/>
      <c r="B32" s="489"/>
      <c r="C32" s="489"/>
      <c r="D32" s="489"/>
      <c r="E32" s="489"/>
      <c r="F32" s="489"/>
      <c r="G32" s="489"/>
      <c r="H32" s="489"/>
    </row>
    <row r="33" spans="1:8" ht="36" customHeight="1">
      <c r="A33" s="489"/>
      <c r="B33" s="489"/>
      <c r="C33" s="489"/>
      <c r="D33" s="489"/>
      <c r="E33" s="489"/>
      <c r="F33" s="489"/>
      <c r="G33" s="489"/>
      <c r="H33" s="489"/>
    </row>
    <row r="35" spans="1:8">
      <c r="A35" s="83" t="s">
        <v>305</v>
      </c>
      <c r="B35" s="477"/>
      <c r="C35" s="477"/>
    </row>
    <row r="36" spans="1:8">
      <c r="A36" s="83" t="s">
        <v>306</v>
      </c>
      <c r="B36" s="476"/>
      <c r="C36" s="476"/>
      <c r="D36" s="491" t="s">
        <v>308</v>
      </c>
      <c r="E36" s="491"/>
      <c r="F36" s="478" t="str">
        <f ca="1">IF(B35="","",TODAY()-B35)</f>
        <v/>
      </c>
      <c r="G36" s="478"/>
      <c r="H36" s="478"/>
    </row>
    <row r="37" spans="1:8">
      <c r="A37" s="83" t="s">
        <v>307</v>
      </c>
      <c r="B37" s="475">
        <f ca="1">IF(OR(B36="",F36=""),0,ROUND(F36/B36,1))</f>
        <v>0</v>
      </c>
      <c r="C37" s="475"/>
      <c r="D37" s="491" t="s">
        <v>315</v>
      </c>
      <c r="E37" s="491"/>
      <c r="F37" s="479" t="e">
        <f>'Payment Detail'!K151</f>
        <v>#DIV/0!</v>
      </c>
      <c r="G37" s="479"/>
      <c r="H37" s="479"/>
    </row>
    <row r="38" spans="1:8">
      <c r="A38" s="83"/>
      <c r="B38" s="324"/>
      <c r="C38" s="324"/>
      <c r="D38" s="92"/>
      <c r="E38" s="92"/>
      <c r="F38" s="92"/>
      <c r="G38" s="92"/>
      <c r="H38" s="92"/>
    </row>
    <row r="39" spans="1:8" ht="21" customHeight="1">
      <c r="A39" s="292" t="s">
        <v>311</v>
      </c>
      <c r="B39" s="83"/>
      <c r="C39" s="83"/>
      <c r="D39" s="83"/>
      <c r="E39" s="83"/>
      <c r="F39" s="83"/>
      <c r="G39" s="83"/>
      <c r="H39" s="83"/>
    </row>
    <row r="40" spans="1:8">
      <c r="A40" s="163"/>
      <c r="B40" s="110" t="s">
        <v>210</v>
      </c>
      <c r="C40" s="110"/>
      <c r="D40" s="162" t="s">
        <v>211</v>
      </c>
      <c r="E40" s="481" t="s">
        <v>212</v>
      </c>
      <c r="F40" s="481"/>
      <c r="G40" s="481" t="s">
        <v>213</v>
      </c>
      <c r="H40" s="481"/>
    </row>
    <row r="41" spans="1:8">
      <c r="A41" s="163"/>
      <c r="B41" s="103"/>
      <c r="C41" s="103"/>
      <c r="D41" s="361"/>
      <c r="E41" s="361"/>
      <c r="F41" s="361"/>
      <c r="G41" s="361"/>
      <c r="H41" s="361"/>
    </row>
    <row r="42" spans="1:8">
      <c r="A42" s="486" t="s">
        <v>214</v>
      </c>
      <c r="B42" s="486"/>
      <c r="C42" s="83"/>
      <c r="D42" s="83"/>
      <c r="E42" s="83"/>
      <c r="F42" s="83"/>
      <c r="G42" s="83"/>
      <c r="H42" s="83"/>
    </row>
    <row r="43" spans="1:8">
      <c r="B43" s="110" t="s">
        <v>210</v>
      </c>
      <c r="C43" s="108"/>
      <c r="D43" s="162" t="s">
        <v>211</v>
      </c>
      <c r="E43" s="481" t="s">
        <v>212</v>
      </c>
      <c r="F43" s="481"/>
      <c r="G43" s="481" t="s">
        <v>213</v>
      </c>
      <c r="H43" s="481"/>
    </row>
  </sheetData>
  <mergeCells count="34">
    <mergeCell ref="E43:F43"/>
    <mergeCell ref="G43:H43"/>
    <mergeCell ref="A30:H33"/>
    <mergeCell ref="D36:E36"/>
    <mergeCell ref="D37:E37"/>
    <mergeCell ref="E40:F40"/>
    <mergeCell ref="G40:H40"/>
    <mergeCell ref="A42:B42"/>
    <mergeCell ref="C12:F12"/>
    <mergeCell ref="B13:E13"/>
    <mergeCell ref="C16:F16"/>
    <mergeCell ref="A17:H22"/>
    <mergeCell ref="A6:B6"/>
    <mergeCell ref="D6:E6"/>
    <mergeCell ref="A4:H4"/>
    <mergeCell ref="G6:H6"/>
    <mergeCell ref="B7:C7"/>
    <mergeCell ref="G7:H7"/>
    <mergeCell ref="C11:F11"/>
    <mergeCell ref="B3:C3"/>
    <mergeCell ref="D3:E3"/>
    <mergeCell ref="A1:B1"/>
    <mergeCell ref="K1:M1"/>
    <mergeCell ref="A2:B2"/>
    <mergeCell ref="D2:E2"/>
    <mergeCell ref="F2:H2"/>
    <mergeCell ref="E24:F24"/>
    <mergeCell ref="B37:C37"/>
    <mergeCell ref="B36:C36"/>
    <mergeCell ref="B35:C35"/>
    <mergeCell ref="F36:H36"/>
    <mergeCell ref="F37:H37"/>
    <mergeCell ref="C28:F28"/>
    <mergeCell ref="E26:F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2AAC0-60AE-4D2D-AF35-706C68200924}">
  <dimension ref="A1:H52"/>
  <sheetViews>
    <sheetView tabSelected="1" view="pageLayout" zoomScaleNormal="90" workbookViewId="0">
      <selection activeCell="A3" sqref="A3"/>
    </sheetView>
  </sheetViews>
  <sheetFormatPr baseColWidth="10" defaultColWidth="9" defaultRowHeight="14"/>
  <cols>
    <col min="1" max="1" width="16.1640625" style="166" customWidth="1"/>
    <col min="2" max="2" width="47.5" style="166" customWidth="1"/>
    <col min="3" max="3" width="16" style="166" customWidth="1"/>
    <col min="4" max="4" width="14" style="166" customWidth="1"/>
    <col min="5" max="5" width="16.1640625" style="166" customWidth="1"/>
    <col min="6" max="6" width="15.33203125" style="166" customWidth="1"/>
    <col min="7" max="7" width="15.83203125" style="168" customWidth="1"/>
    <col min="8" max="8" width="21.6640625" style="168" customWidth="1"/>
    <col min="9" max="9" width="0.33203125" style="166" customWidth="1"/>
    <col min="10" max="10" width="0.83203125" style="166" customWidth="1"/>
    <col min="11" max="16384" width="9" style="166"/>
  </cols>
  <sheetData>
    <row r="1" spans="1:8" ht="54" customHeight="1">
      <c r="G1" s="167" t="s">
        <v>229</v>
      </c>
      <c r="H1" s="167"/>
    </row>
    <row r="2" spans="1:8" ht="18.75" customHeight="1">
      <c r="A2" s="492">
        <f>'Payment Detail'!A3</f>
        <v>0</v>
      </c>
      <c r="B2" s="492"/>
      <c r="C2" s="492">
        <f>'Payment Detail'!B3</f>
        <v>0</v>
      </c>
      <c r="D2" s="492"/>
      <c r="E2" s="492">
        <f>'Payment Detail'!D3</f>
        <v>0</v>
      </c>
      <c r="F2" s="492"/>
      <c r="G2" s="492">
        <f>'Payment Detail'!H3</f>
        <v>0</v>
      </c>
      <c r="H2" s="492"/>
    </row>
    <row r="3" spans="1:8">
      <c r="A3" s="169" t="s">
        <v>192</v>
      </c>
      <c r="B3" s="169"/>
      <c r="C3" s="169" t="s">
        <v>309</v>
      </c>
      <c r="D3" s="169"/>
      <c r="E3" s="82" t="s">
        <v>316</v>
      </c>
      <c r="F3" s="169"/>
      <c r="G3" s="169" t="s">
        <v>193</v>
      </c>
      <c r="H3" s="170"/>
    </row>
    <row r="4" spans="1:8">
      <c r="A4" s="492">
        <f>'Payment Detail'!A5</f>
        <v>0</v>
      </c>
      <c r="B4" s="492"/>
      <c r="C4" s="492"/>
      <c r="D4" s="492"/>
      <c r="E4" s="492"/>
      <c r="F4" s="492"/>
      <c r="G4" s="492"/>
      <c r="H4" s="492"/>
    </row>
    <row r="5" spans="1:8" ht="13.5" customHeight="1">
      <c r="A5" s="169" t="s">
        <v>194</v>
      </c>
      <c r="B5" s="169"/>
      <c r="C5" s="169"/>
      <c r="D5" s="169"/>
      <c r="E5" s="169"/>
      <c r="F5" s="169"/>
      <c r="G5" s="169"/>
      <c r="H5" s="170"/>
    </row>
    <row r="6" spans="1:8">
      <c r="A6" s="492">
        <f>'Payment Detail'!A7</f>
        <v>0</v>
      </c>
      <c r="B6" s="492"/>
      <c r="C6" s="492">
        <f>'Payment Detail'!B7</f>
        <v>0</v>
      </c>
      <c r="D6" s="492"/>
      <c r="E6" s="493">
        <f>'Payment Detail'!D7</f>
        <v>0</v>
      </c>
      <c r="F6" s="493"/>
      <c r="G6" s="228">
        <f>'Payment Detail'!H7</f>
        <v>0</v>
      </c>
      <c r="H6" s="229">
        <f>'Payment Detail'!K7</f>
        <v>0</v>
      </c>
    </row>
    <row r="7" spans="1:8">
      <c r="A7" s="169" t="s">
        <v>195</v>
      </c>
      <c r="B7" s="169"/>
      <c r="C7" s="169" t="s">
        <v>196</v>
      </c>
      <c r="D7" s="169"/>
      <c r="E7" s="169" t="s">
        <v>197</v>
      </c>
      <c r="F7" s="169"/>
      <c r="G7" s="169" t="s">
        <v>198</v>
      </c>
      <c r="H7" s="173" t="s">
        <v>199</v>
      </c>
    </row>
    <row r="8" spans="1:8">
      <c r="A8" s="171"/>
      <c r="B8" s="171"/>
      <c r="C8" s="171"/>
      <c r="D8" s="171"/>
      <c r="E8" s="171"/>
      <c r="F8" s="171"/>
      <c r="G8" s="171"/>
      <c r="H8" s="172"/>
    </row>
    <row r="9" spans="1:8">
      <c r="A9" s="174" t="s">
        <v>230</v>
      </c>
      <c r="G9" s="166"/>
    </row>
    <row r="10" spans="1:8">
      <c r="A10" s="175"/>
      <c r="B10" s="176"/>
      <c r="C10" s="177"/>
      <c r="D10" s="177"/>
      <c r="E10" s="178" t="s">
        <v>231</v>
      </c>
      <c r="F10" s="179"/>
      <c r="G10" s="180" t="s">
        <v>232</v>
      </c>
      <c r="H10" s="181"/>
    </row>
    <row r="11" spans="1:8">
      <c r="A11" s="182" t="s">
        <v>233</v>
      </c>
      <c r="B11" s="183" t="s">
        <v>234</v>
      </c>
      <c r="C11" s="182" t="s">
        <v>235</v>
      </c>
      <c r="D11" s="182" t="s">
        <v>236</v>
      </c>
      <c r="E11" s="182" t="s">
        <v>237</v>
      </c>
      <c r="F11" s="182" t="s">
        <v>238</v>
      </c>
      <c r="G11" s="184" t="s">
        <v>239</v>
      </c>
      <c r="H11" s="220" t="s">
        <v>240</v>
      </c>
    </row>
    <row r="12" spans="1:8" ht="52">
      <c r="A12" s="185" t="s">
        <v>241</v>
      </c>
      <c r="B12" s="186" t="s">
        <v>242</v>
      </c>
      <c r="C12" s="185" t="s">
        <v>243</v>
      </c>
      <c r="D12" s="185" t="s">
        <v>244</v>
      </c>
      <c r="E12" s="185" t="s">
        <v>245</v>
      </c>
      <c r="F12" s="187" t="s">
        <v>246</v>
      </c>
      <c r="G12" s="188" t="s">
        <v>209</v>
      </c>
      <c r="H12" s="227" t="s">
        <v>264</v>
      </c>
    </row>
    <row r="13" spans="1:8">
      <c r="A13" s="189"/>
      <c r="B13" s="217"/>
      <c r="C13" s="191"/>
      <c r="D13" s="191"/>
      <c r="E13" s="191"/>
      <c r="F13" s="191">
        <f>C13+D13-E13</f>
        <v>0</v>
      </c>
      <c r="G13" s="218"/>
      <c r="H13" s="221"/>
    </row>
    <row r="14" spans="1:8">
      <c r="A14" s="189"/>
      <c r="B14" s="190"/>
      <c r="C14" s="191"/>
      <c r="D14" s="191"/>
      <c r="E14" s="191"/>
      <c r="F14" s="191">
        <f t="shared" ref="F14:F20" si="0">C14+D14-E14</f>
        <v>0</v>
      </c>
      <c r="G14" s="218"/>
      <c r="H14" s="221"/>
    </row>
    <row r="15" spans="1:8">
      <c r="A15" s="189"/>
      <c r="B15" s="190"/>
      <c r="C15" s="191"/>
      <c r="D15" s="191"/>
      <c r="E15" s="191"/>
      <c r="F15" s="191">
        <f t="shared" si="0"/>
        <v>0</v>
      </c>
      <c r="G15" s="218"/>
      <c r="H15" s="221"/>
    </row>
    <row r="16" spans="1:8">
      <c r="A16" s="189"/>
      <c r="B16" s="190"/>
      <c r="C16" s="191"/>
      <c r="D16" s="191"/>
      <c r="E16" s="191"/>
      <c r="F16" s="191">
        <f t="shared" si="0"/>
        <v>0</v>
      </c>
      <c r="G16" s="218"/>
      <c r="H16" s="221"/>
    </row>
    <row r="17" spans="1:8">
      <c r="A17" s="189"/>
      <c r="B17" s="190"/>
      <c r="C17" s="191"/>
      <c r="D17" s="191"/>
      <c r="E17" s="191"/>
      <c r="F17" s="191">
        <f t="shared" si="0"/>
        <v>0</v>
      </c>
      <c r="G17" s="218"/>
      <c r="H17" s="221"/>
    </row>
    <row r="18" spans="1:8">
      <c r="A18" s="189"/>
      <c r="B18" s="190"/>
      <c r="C18" s="191"/>
      <c r="D18" s="191"/>
      <c r="E18" s="191"/>
      <c r="F18" s="191">
        <f t="shared" si="0"/>
        <v>0</v>
      </c>
      <c r="G18" s="218"/>
      <c r="H18" s="221"/>
    </row>
    <row r="19" spans="1:8">
      <c r="A19" s="189"/>
      <c r="B19" s="190"/>
      <c r="C19" s="191"/>
      <c r="D19" s="191"/>
      <c r="E19" s="191"/>
      <c r="F19" s="191">
        <f t="shared" si="0"/>
        <v>0</v>
      </c>
      <c r="G19" s="218"/>
      <c r="H19" s="221"/>
    </row>
    <row r="20" spans="1:8">
      <c r="A20" s="193"/>
      <c r="B20" s="194"/>
      <c r="C20" s="195"/>
      <c r="D20" s="195"/>
      <c r="E20" s="195"/>
      <c r="F20" s="191">
        <f t="shared" si="0"/>
        <v>0</v>
      </c>
      <c r="G20" s="219"/>
      <c r="H20" s="221"/>
    </row>
    <row r="21" spans="1:8">
      <c r="G21" s="196" t="s">
        <v>247</v>
      </c>
      <c r="H21" s="235"/>
    </row>
    <row r="22" spans="1:8">
      <c r="A22" s="171"/>
      <c r="H22" s="222"/>
    </row>
    <row r="23" spans="1:8">
      <c r="A23" s="171"/>
      <c r="B23" s="171"/>
      <c r="C23" s="197"/>
      <c r="E23" s="171" t="s">
        <v>248</v>
      </c>
      <c r="F23" s="171"/>
      <c r="G23" s="171"/>
      <c r="H23" s="223">
        <f>H21</f>
        <v>0</v>
      </c>
    </row>
    <row r="24" spans="1:8">
      <c r="A24" s="171"/>
      <c r="B24" s="171"/>
      <c r="C24" s="197"/>
      <c r="E24" s="171" t="s">
        <v>249</v>
      </c>
      <c r="F24" s="171"/>
      <c r="G24" s="171"/>
      <c r="H24" s="224">
        <f>H35</f>
        <v>0</v>
      </c>
    </row>
    <row r="25" spans="1:8">
      <c r="A25" s="171"/>
      <c r="B25" s="171"/>
      <c r="C25" s="197"/>
      <c r="E25" s="171" t="s">
        <v>250</v>
      </c>
      <c r="F25" s="171"/>
      <c r="G25" s="171"/>
      <c r="H25" s="224">
        <f>H23-H24</f>
        <v>0</v>
      </c>
    </row>
    <row r="26" spans="1:8">
      <c r="A26" s="171"/>
      <c r="B26" s="171"/>
      <c r="C26" s="198"/>
      <c r="E26" s="171" t="s">
        <v>251</v>
      </c>
      <c r="F26" s="171"/>
      <c r="G26" s="171"/>
      <c r="H26" s="360"/>
    </row>
    <row r="27" spans="1:8">
      <c r="A27" s="171"/>
      <c r="B27" s="171"/>
      <c r="C27" s="197"/>
      <c r="E27" s="171" t="s">
        <v>252</v>
      </c>
      <c r="F27" s="171"/>
      <c r="G27" s="171"/>
      <c r="H27" s="234">
        <f>H25*(H26)</f>
        <v>0</v>
      </c>
    </row>
    <row r="28" spans="1:8">
      <c r="A28" s="174" t="s">
        <v>253</v>
      </c>
      <c r="H28" s="222"/>
    </row>
    <row r="29" spans="1:8">
      <c r="A29" s="199" t="s">
        <v>254</v>
      </c>
      <c r="B29" s="200"/>
      <c r="C29" s="200"/>
      <c r="D29" s="200"/>
      <c r="E29" s="200"/>
      <c r="F29" s="200"/>
      <c r="G29" s="201"/>
      <c r="H29" s="222"/>
    </row>
    <row r="30" spans="1:8" ht="40">
      <c r="A30" s="202" t="s">
        <v>255</v>
      </c>
      <c r="B30" s="203" t="s">
        <v>242</v>
      </c>
      <c r="C30" s="203" t="s">
        <v>256</v>
      </c>
      <c r="D30" s="204"/>
      <c r="E30" s="205" t="s">
        <v>257</v>
      </c>
      <c r="F30" s="204"/>
      <c r="G30" s="206"/>
      <c r="H30" s="225" t="s">
        <v>258</v>
      </c>
    </row>
    <row r="31" spans="1:8">
      <c r="A31" s="207"/>
      <c r="B31" s="217"/>
      <c r="C31" s="207"/>
      <c r="D31" s="208"/>
      <c r="E31" s="209"/>
      <c r="F31" s="209"/>
      <c r="G31" s="192"/>
      <c r="H31" s="218"/>
    </row>
    <row r="32" spans="1:8">
      <c r="A32" s="189"/>
      <c r="B32" s="190"/>
      <c r="C32" s="207"/>
      <c r="D32" s="210"/>
      <c r="E32" s="209"/>
      <c r="F32" s="209"/>
      <c r="G32" s="192"/>
      <c r="H32" s="218"/>
    </row>
    <row r="33" spans="1:8">
      <c r="A33" s="207"/>
      <c r="B33" s="210"/>
      <c r="C33" s="207"/>
      <c r="D33" s="210"/>
      <c r="E33" s="209"/>
      <c r="F33" s="209"/>
      <c r="G33" s="192"/>
      <c r="H33" s="218"/>
    </row>
    <row r="34" spans="1:8">
      <c r="A34" s="191"/>
      <c r="B34" s="191"/>
      <c r="C34" s="191"/>
      <c r="D34" s="210"/>
      <c r="E34" s="209"/>
      <c r="F34" s="209"/>
      <c r="G34" s="192"/>
      <c r="H34" s="218"/>
    </row>
    <row r="35" spans="1:8">
      <c r="A35" s="200"/>
      <c r="B35" s="200"/>
      <c r="C35" s="211"/>
      <c r="D35" s="200"/>
      <c r="E35" s="200"/>
      <c r="F35" s="200"/>
      <c r="G35" s="212" t="s">
        <v>247</v>
      </c>
      <c r="H35" s="236">
        <f>SUM(H31:H34)</f>
        <v>0</v>
      </c>
    </row>
    <row r="36" spans="1:8">
      <c r="A36" s="171" t="s">
        <v>259</v>
      </c>
      <c r="B36" s="171"/>
      <c r="C36" s="197"/>
      <c r="H36" s="222"/>
    </row>
    <row r="37" spans="1:8">
      <c r="A37" s="171" t="s">
        <v>260</v>
      </c>
      <c r="B37" s="171"/>
      <c r="C37" s="197"/>
      <c r="H37" s="222"/>
    </row>
    <row r="38" spans="1:8">
      <c r="A38" s="171" t="s">
        <v>261</v>
      </c>
      <c r="B38" s="171"/>
      <c r="C38" s="198"/>
      <c r="H38" s="222"/>
    </row>
    <row r="39" spans="1:8">
      <c r="A39" s="171" t="s">
        <v>262</v>
      </c>
      <c r="B39" s="171"/>
      <c r="C39" s="197"/>
      <c r="H39" s="222"/>
    </row>
    <row r="40" spans="1:8">
      <c r="H40" s="222"/>
    </row>
    <row r="41" spans="1:8" ht="23">
      <c r="A41" s="330" t="s">
        <v>263</v>
      </c>
      <c r="B41" s="213"/>
      <c r="C41" s="213"/>
      <c r="D41" s="213"/>
      <c r="E41" s="213"/>
      <c r="F41" s="213"/>
      <c r="G41" s="214"/>
      <c r="H41" s="226"/>
    </row>
    <row r="42" spans="1:8">
      <c r="A42" s="171"/>
      <c r="B42" s="171" t="s">
        <v>210</v>
      </c>
      <c r="C42" s="171" t="s">
        <v>211</v>
      </c>
      <c r="D42" s="171"/>
      <c r="E42" s="171" t="s">
        <v>212</v>
      </c>
      <c r="F42" s="171"/>
      <c r="G42" s="172" t="s">
        <v>213</v>
      </c>
      <c r="H42" s="222"/>
    </row>
    <row r="43" spans="1:8">
      <c r="A43" s="293" t="s">
        <v>310</v>
      </c>
      <c r="B43" s="213"/>
      <c r="C43" s="213"/>
      <c r="D43" s="213"/>
      <c r="E43" s="213"/>
      <c r="F43" s="213"/>
      <c r="G43" s="214"/>
      <c r="H43" s="226"/>
    </row>
    <row r="44" spans="1:8">
      <c r="A44" s="171"/>
      <c r="B44" s="171" t="s">
        <v>210</v>
      </c>
      <c r="C44" s="171" t="s">
        <v>211</v>
      </c>
      <c r="D44" s="171"/>
      <c r="E44" s="171" t="s">
        <v>212</v>
      </c>
      <c r="F44" s="171"/>
      <c r="G44" s="172" t="s">
        <v>213</v>
      </c>
      <c r="H44" s="222"/>
    </row>
    <row r="45" spans="1:8">
      <c r="A45" s="293" t="s">
        <v>214</v>
      </c>
      <c r="B45" s="213"/>
      <c r="C45" s="213"/>
      <c r="D45" s="213"/>
      <c r="E45" s="213"/>
      <c r="F45" s="213"/>
      <c r="G45" s="214"/>
      <c r="H45" s="226"/>
    </row>
    <row r="46" spans="1:8">
      <c r="A46" s="171"/>
      <c r="B46" s="171" t="s">
        <v>210</v>
      </c>
      <c r="C46" s="171" t="s">
        <v>211</v>
      </c>
      <c r="D46" s="171"/>
      <c r="E46" s="171" t="s">
        <v>212</v>
      </c>
      <c r="F46" s="171"/>
      <c r="G46" s="172" t="s">
        <v>213</v>
      </c>
      <c r="H46" s="222"/>
    </row>
    <row r="47" spans="1:8">
      <c r="H47" s="222"/>
    </row>
    <row r="48" spans="1:8">
      <c r="C48" s="215"/>
    </row>
    <row r="49" spans="3:7">
      <c r="C49" s="215"/>
    </row>
    <row r="50" spans="3:7">
      <c r="C50" s="215"/>
    </row>
    <row r="52" spans="3:7">
      <c r="G52" s="216"/>
    </row>
  </sheetData>
  <mergeCells count="8">
    <mergeCell ref="G2:H2"/>
    <mergeCell ref="A4:H4"/>
    <mergeCell ref="A6:B6"/>
    <mergeCell ref="C6:D6"/>
    <mergeCell ref="E6:F6"/>
    <mergeCell ref="A2:B2"/>
    <mergeCell ref="C2:D2"/>
    <mergeCell ref="E2:F2"/>
  </mergeCells>
  <pageMargins left="0.25" right="0.2" top="0.25" bottom="0.25" header="0.05" footer="0.05"/>
  <pageSetup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E4BE9-D49E-413D-A7F3-CCCBAF728F2C}">
  <dimension ref="A1:J42"/>
  <sheetViews>
    <sheetView view="pageLayout" zoomScaleNormal="90" workbookViewId="0">
      <selection activeCell="A3" sqref="A3"/>
    </sheetView>
  </sheetViews>
  <sheetFormatPr baseColWidth="10" defaultColWidth="9" defaultRowHeight="14"/>
  <cols>
    <col min="1" max="1" width="14.33203125" style="257" customWidth="1"/>
    <col min="2" max="2" width="8.83203125" style="257" customWidth="1"/>
    <col min="3" max="3" width="30.1640625" style="257" customWidth="1"/>
    <col min="4" max="4" width="27.1640625" style="257" customWidth="1"/>
    <col min="5" max="5" width="11.33203125" style="257" customWidth="1"/>
    <col min="6" max="6" width="14" style="257" customWidth="1"/>
    <col min="7" max="7" width="14.1640625" style="257" customWidth="1"/>
    <col min="8" max="8" width="15.33203125" style="257" customWidth="1"/>
    <col min="9" max="9" width="15.83203125" style="258" customWidth="1"/>
    <col min="10" max="10" width="24.1640625" style="258" customWidth="1"/>
    <col min="11" max="11" width="0.33203125" style="257" customWidth="1"/>
    <col min="12" max="12" width="0.83203125" style="257" customWidth="1"/>
    <col min="13" max="16384" width="9" style="257"/>
  </cols>
  <sheetData>
    <row r="1" spans="1:10" ht="54" customHeight="1">
      <c r="I1" s="259" t="s">
        <v>268</v>
      </c>
      <c r="J1" s="259"/>
    </row>
    <row r="2" spans="1:10" ht="18.75" customHeight="1">
      <c r="A2" s="495">
        <f>'Payment Detail'!A3</f>
        <v>0</v>
      </c>
      <c r="B2" s="495"/>
      <c r="C2" s="495"/>
      <c r="D2" s="495">
        <f>'Payment Detail'!B3</f>
        <v>0</v>
      </c>
      <c r="E2" s="495"/>
      <c r="F2" s="495"/>
      <c r="G2" s="495">
        <f>'Payment Detail'!D3</f>
        <v>0</v>
      </c>
      <c r="H2" s="495"/>
      <c r="I2" s="495">
        <f>'Payment Detail'!H3</f>
        <v>0</v>
      </c>
      <c r="J2" s="495"/>
    </row>
    <row r="3" spans="1:10">
      <c r="A3" s="260" t="s">
        <v>192</v>
      </c>
      <c r="B3" s="260"/>
      <c r="C3" s="260"/>
      <c r="D3" s="260" t="s">
        <v>309</v>
      </c>
      <c r="E3" s="260"/>
      <c r="F3" s="260"/>
      <c r="G3" s="82" t="s">
        <v>316</v>
      </c>
      <c r="H3" s="260"/>
      <c r="I3" s="260" t="s">
        <v>193</v>
      </c>
      <c r="J3" s="261"/>
    </row>
    <row r="4" spans="1:10">
      <c r="A4" s="495">
        <f>'Payment Detail'!A5</f>
        <v>0</v>
      </c>
      <c r="B4" s="495"/>
      <c r="C4" s="495"/>
      <c r="D4" s="495"/>
      <c r="E4" s="495"/>
      <c r="F4" s="495"/>
      <c r="G4" s="495"/>
      <c r="H4" s="495"/>
      <c r="I4" s="495"/>
      <c r="J4" s="495"/>
    </row>
    <row r="5" spans="1:10" ht="13.5" customHeight="1">
      <c r="A5" s="260" t="s">
        <v>194</v>
      </c>
      <c r="B5" s="260"/>
      <c r="C5" s="260"/>
      <c r="D5" s="260"/>
      <c r="E5" s="260"/>
      <c r="F5" s="260"/>
      <c r="G5" s="260"/>
      <c r="H5" s="260"/>
      <c r="I5" s="260"/>
      <c r="J5" s="261"/>
    </row>
    <row r="6" spans="1:10">
      <c r="A6" s="495">
        <f>'Payment Detail'!A7</f>
        <v>0</v>
      </c>
      <c r="B6" s="495"/>
      <c r="C6" s="495"/>
      <c r="D6" s="495">
        <f>'Payment Detail'!B7</f>
        <v>0</v>
      </c>
      <c r="E6" s="495"/>
      <c r="F6" s="495"/>
      <c r="G6" s="496">
        <f>'Payment Detail'!D7</f>
        <v>0</v>
      </c>
      <c r="H6" s="496"/>
      <c r="I6" s="262">
        <f>'Payment Detail'!H7</f>
        <v>0</v>
      </c>
      <c r="J6" s="263">
        <f>'Payment Detail'!K7</f>
        <v>0</v>
      </c>
    </row>
    <row r="7" spans="1:10">
      <c r="A7" s="260" t="s">
        <v>195</v>
      </c>
      <c r="B7" s="260"/>
      <c r="C7" s="260"/>
      <c r="D7" s="260" t="s">
        <v>196</v>
      </c>
      <c r="E7" s="260"/>
      <c r="F7" s="260"/>
      <c r="G7" s="260" t="s">
        <v>197</v>
      </c>
      <c r="H7" s="260"/>
      <c r="I7" s="260" t="s">
        <v>198</v>
      </c>
      <c r="J7" s="264" t="s">
        <v>199</v>
      </c>
    </row>
    <row r="8" spans="1:10">
      <c r="A8" s="265"/>
      <c r="B8" s="265"/>
      <c r="C8" s="265"/>
      <c r="D8" s="265"/>
      <c r="E8" s="265"/>
      <c r="F8" s="265"/>
      <c r="G8" s="265"/>
      <c r="H8" s="265"/>
      <c r="I8" s="265"/>
      <c r="J8" s="266"/>
    </row>
    <row r="9" spans="1:10">
      <c r="A9" s="267" t="s">
        <v>269</v>
      </c>
      <c r="B9" s="267"/>
      <c r="I9" s="257"/>
    </row>
    <row r="10" spans="1:10" ht="51" customHeight="1">
      <c r="A10" s="268" t="s">
        <v>241</v>
      </c>
      <c r="B10" s="268" t="s">
        <v>270</v>
      </c>
      <c r="C10" s="269" t="s">
        <v>271</v>
      </c>
      <c r="D10" s="185" t="s">
        <v>272</v>
      </c>
      <c r="E10" s="288" t="s">
        <v>278</v>
      </c>
      <c r="F10" s="227" t="s">
        <v>273</v>
      </c>
      <c r="G10" s="185" t="s">
        <v>274</v>
      </c>
      <c r="H10" s="286" t="s">
        <v>275</v>
      </c>
      <c r="I10" s="185" t="s">
        <v>276</v>
      </c>
      <c r="J10" s="227" t="s">
        <v>277</v>
      </c>
    </row>
    <row r="11" spans="1:10" ht="24.75" customHeight="1">
      <c r="A11" s="270"/>
      <c r="B11" s="270"/>
      <c r="C11" s="362"/>
      <c r="D11" s="363"/>
      <c r="E11" s="289"/>
      <c r="F11" s="272"/>
      <c r="G11" s="191" t="s">
        <v>279</v>
      </c>
      <c r="H11" s="271"/>
      <c r="I11" s="191" t="s">
        <v>279</v>
      </c>
      <c r="J11" s="272">
        <f>F11-H11</f>
        <v>0</v>
      </c>
    </row>
    <row r="12" spans="1:10" ht="24" customHeight="1">
      <c r="A12" s="270"/>
      <c r="B12" s="282"/>
      <c r="C12" s="364"/>
      <c r="D12" s="365"/>
      <c r="E12" s="289"/>
      <c r="F12" s="272"/>
      <c r="G12" s="191" t="s">
        <v>279</v>
      </c>
      <c r="H12" s="271"/>
      <c r="I12" s="191" t="s">
        <v>279</v>
      </c>
      <c r="J12" s="272">
        <f t="shared" ref="J12:J25" si="0">F12-H12</f>
        <v>0</v>
      </c>
    </row>
    <row r="13" spans="1:10" ht="23.25" customHeight="1">
      <c r="A13" s="270"/>
      <c r="B13" s="282"/>
      <c r="C13" s="364"/>
      <c r="D13" s="365"/>
      <c r="E13" s="289"/>
      <c r="F13" s="272"/>
      <c r="G13" s="191" t="s">
        <v>279</v>
      </c>
      <c r="H13" s="271"/>
      <c r="I13" s="191" t="s">
        <v>279</v>
      </c>
      <c r="J13" s="272">
        <f t="shared" si="0"/>
        <v>0</v>
      </c>
    </row>
    <row r="14" spans="1:10" ht="21.75" customHeight="1">
      <c r="A14" s="270"/>
      <c r="B14" s="282"/>
      <c r="C14" s="364"/>
      <c r="D14" s="365"/>
      <c r="E14" s="289"/>
      <c r="F14" s="272"/>
      <c r="G14" s="191" t="s">
        <v>279</v>
      </c>
      <c r="H14" s="271"/>
      <c r="I14" s="191" t="s">
        <v>279</v>
      </c>
      <c r="J14" s="272">
        <f t="shared" si="0"/>
        <v>0</v>
      </c>
    </row>
    <row r="15" spans="1:10" ht="25.5" customHeight="1">
      <c r="A15" s="270"/>
      <c r="B15" s="282"/>
      <c r="C15" s="364"/>
      <c r="D15" s="365"/>
      <c r="E15" s="289"/>
      <c r="F15" s="272"/>
      <c r="G15" s="191" t="s">
        <v>279</v>
      </c>
      <c r="H15" s="271"/>
      <c r="I15" s="191" t="s">
        <v>279</v>
      </c>
      <c r="J15" s="272">
        <f t="shared" si="0"/>
        <v>0</v>
      </c>
    </row>
    <row r="16" spans="1:10" ht="24" customHeight="1">
      <c r="A16" s="270"/>
      <c r="B16" s="282"/>
      <c r="C16" s="364"/>
      <c r="D16" s="365"/>
      <c r="E16" s="289"/>
      <c r="F16" s="272"/>
      <c r="G16" s="191" t="s">
        <v>279</v>
      </c>
      <c r="H16" s="271"/>
      <c r="I16" s="191" t="s">
        <v>279</v>
      </c>
      <c r="J16" s="272">
        <f t="shared" si="0"/>
        <v>0</v>
      </c>
    </row>
    <row r="17" spans="1:10" ht="27" customHeight="1">
      <c r="A17" s="270"/>
      <c r="B17" s="282"/>
      <c r="C17" s="366"/>
      <c r="D17" s="365"/>
      <c r="E17" s="289"/>
      <c r="F17" s="272"/>
      <c r="G17" s="191" t="s">
        <v>279</v>
      </c>
      <c r="H17" s="271"/>
      <c r="I17" s="191" t="s">
        <v>279</v>
      </c>
      <c r="J17" s="272">
        <f t="shared" si="0"/>
        <v>0</v>
      </c>
    </row>
    <row r="18" spans="1:10" ht="26.25" customHeight="1">
      <c r="A18" s="270"/>
      <c r="B18" s="282"/>
      <c r="C18" s="366"/>
      <c r="D18" s="365"/>
      <c r="E18" s="289"/>
      <c r="F18" s="272"/>
      <c r="G18" s="191" t="s">
        <v>279</v>
      </c>
      <c r="H18" s="271"/>
      <c r="I18" s="191" t="s">
        <v>279</v>
      </c>
      <c r="J18" s="272">
        <f t="shared" si="0"/>
        <v>0</v>
      </c>
    </row>
    <row r="19" spans="1:10" ht="24" customHeight="1">
      <c r="A19" s="270"/>
      <c r="B19" s="282"/>
      <c r="C19" s="366"/>
      <c r="D19" s="365"/>
      <c r="E19" s="289"/>
      <c r="F19" s="272"/>
      <c r="G19" s="191" t="s">
        <v>279</v>
      </c>
      <c r="H19" s="271"/>
      <c r="I19" s="191" t="s">
        <v>279</v>
      </c>
      <c r="J19" s="272">
        <f t="shared" si="0"/>
        <v>0</v>
      </c>
    </row>
    <row r="20" spans="1:10" ht="27" customHeight="1">
      <c r="A20" s="270"/>
      <c r="B20" s="282"/>
      <c r="C20" s="366"/>
      <c r="D20" s="365"/>
      <c r="E20" s="289"/>
      <c r="F20" s="272"/>
      <c r="G20" s="191" t="s">
        <v>279</v>
      </c>
      <c r="H20" s="271"/>
      <c r="I20" s="191" t="s">
        <v>279</v>
      </c>
      <c r="J20" s="272">
        <f t="shared" si="0"/>
        <v>0</v>
      </c>
    </row>
    <row r="21" spans="1:10" ht="24" customHeight="1">
      <c r="A21" s="270"/>
      <c r="B21" s="282"/>
      <c r="C21" s="366"/>
      <c r="D21" s="365"/>
      <c r="E21" s="289"/>
      <c r="F21" s="272"/>
      <c r="G21" s="191" t="s">
        <v>279</v>
      </c>
      <c r="H21" s="271"/>
      <c r="I21" s="191" t="s">
        <v>279</v>
      </c>
      <c r="J21" s="272">
        <f t="shared" si="0"/>
        <v>0</v>
      </c>
    </row>
    <row r="22" spans="1:10" ht="26.25" customHeight="1">
      <c r="A22" s="270"/>
      <c r="B22" s="282"/>
      <c r="C22" s="366"/>
      <c r="D22" s="365"/>
      <c r="E22" s="289"/>
      <c r="F22" s="272"/>
      <c r="G22" s="191" t="s">
        <v>279</v>
      </c>
      <c r="H22" s="271"/>
      <c r="I22" s="191" t="s">
        <v>279</v>
      </c>
      <c r="J22" s="272">
        <f t="shared" si="0"/>
        <v>0</v>
      </c>
    </row>
    <row r="23" spans="1:10" ht="28.5" customHeight="1">
      <c r="A23" s="270"/>
      <c r="B23" s="282"/>
      <c r="C23" s="366"/>
      <c r="D23" s="365"/>
      <c r="E23" s="289"/>
      <c r="F23" s="272"/>
      <c r="G23" s="191" t="s">
        <v>279</v>
      </c>
      <c r="H23" s="271"/>
      <c r="I23" s="191" t="s">
        <v>279</v>
      </c>
      <c r="J23" s="272">
        <f t="shared" si="0"/>
        <v>0</v>
      </c>
    </row>
    <row r="24" spans="1:10" ht="24.75" customHeight="1">
      <c r="A24" s="270"/>
      <c r="B24" s="282"/>
      <c r="C24" s="366"/>
      <c r="D24" s="365"/>
      <c r="E24" s="289"/>
      <c r="F24" s="272"/>
      <c r="G24" s="191" t="s">
        <v>279</v>
      </c>
      <c r="H24" s="271"/>
      <c r="I24" s="191" t="s">
        <v>279</v>
      </c>
      <c r="J24" s="272">
        <f t="shared" si="0"/>
        <v>0</v>
      </c>
    </row>
    <row r="25" spans="1:10" ht="26.25" customHeight="1">
      <c r="A25" s="273"/>
      <c r="B25" s="283"/>
      <c r="C25" s="367"/>
      <c r="D25" s="368"/>
      <c r="E25" s="290"/>
      <c r="F25" s="287"/>
      <c r="G25" s="191" t="s">
        <v>279</v>
      </c>
      <c r="H25" s="271"/>
      <c r="I25" s="191" t="s">
        <v>279</v>
      </c>
      <c r="J25" s="272">
        <f t="shared" si="0"/>
        <v>0</v>
      </c>
    </row>
    <row r="26" spans="1:10" ht="24.75" customHeight="1">
      <c r="I26" s="274" t="s">
        <v>247</v>
      </c>
      <c r="J26" s="275">
        <f>SUM(J11:J25)</f>
        <v>0</v>
      </c>
    </row>
    <row r="27" spans="1:10">
      <c r="A27" s="265"/>
      <c r="B27" s="265"/>
      <c r="J27" s="276"/>
    </row>
    <row r="28" spans="1:10">
      <c r="A28" s="265"/>
      <c r="B28" s="265"/>
      <c r="C28" s="265"/>
      <c r="D28" s="284"/>
      <c r="E28" s="284"/>
      <c r="J28" s="276"/>
    </row>
    <row r="29" spans="1:10">
      <c r="A29" s="265"/>
      <c r="B29" s="265"/>
      <c r="C29" s="265"/>
      <c r="D29" s="285"/>
      <c r="E29" s="285"/>
      <c r="J29" s="276"/>
    </row>
    <row r="30" spans="1:10">
      <c r="A30" s="265"/>
      <c r="B30" s="265"/>
      <c r="C30" s="265"/>
      <c r="D30" s="284"/>
      <c r="E30" s="284"/>
      <c r="J30" s="276"/>
    </row>
    <row r="31" spans="1:10">
      <c r="A31" s="494" t="s">
        <v>312</v>
      </c>
      <c r="B31" s="494"/>
      <c r="C31" s="277"/>
      <c r="D31" s="277"/>
      <c r="E31" s="277"/>
      <c r="F31" s="277"/>
      <c r="G31" s="277"/>
      <c r="H31" s="277"/>
      <c r="I31" s="278"/>
      <c r="J31" s="279"/>
    </row>
    <row r="32" spans="1:10">
      <c r="A32" s="265"/>
      <c r="B32" s="265"/>
      <c r="C32" s="265" t="s">
        <v>210</v>
      </c>
      <c r="D32" s="265" t="s">
        <v>211</v>
      </c>
      <c r="E32" s="265"/>
      <c r="F32" s="265"/>
      <c r="G32" s="265" t="s">
        <v>212</v>
      </c>
      <c r="H32" s="265"/>
      <c r="I32" s="266" t="s">
        <v>213</v>
      </c>
      <c r="J32" s="276"/>
    </row>
    <row r="33" spans="1:10">
      <c r="A33" s="265"/>
      <c r="B33" s="265"/>
      <c r="C33" s="265"/>
      <c r="D33" s="265"/>
      <c r="E33" s="265"/>
      <c r="F33" s="265"/>
      <c r="G33" s="265"/>
      <c r="H33" s="265"/>
      <c r="I33" s="266"/>
      <c r="J33" s="276"/>
    </row>
    <row r="34" spans="1:10">
      <c r="A34" s="265"/>
      <c r="B34" s="265"/>
      <c r="C34" s="265"/>
      <c r="D34" s="265"/>
      <c r="E34" s="265"/>
      <c r="F34" s="265"/>
      <c r="G34" s="265"/>
      <c r="H34" s="265"/>
      <c r="I34" s="266"/>
      <c r="J34" s="276"/>
    </row>
    <row r="35" spans="1:10">
      <c r="A35" s="494" t="s">
        <v>280</v>
      </c>
      <c r="B35" s="494"/>
      <c r="C35" s="277"/>
      <c r="D35" s="277"/>
      <c r="E35" s="277"/>
      <c r="F35" s="277"/>
      <c r="G35" s="277"/>
      <c r="H35" s="277"/>
      <c r="I35" s="278"/>
      <c r="J35" s="279"/>
    </row>
    <row r="36" spans="1:10">
      <c r="A36" s="265"/>
      <c r="B36" s="265"/>
      <c r="C36" s="265" t="s">
        <v>210</v>
      </c>
      <c r="D36" s="265" t="s">
        <v>211</v>
      </c>
      <c r="E36" s="265"/>
      <c r="F36" s="265"/>
      <c r="G36" s="265" t="s">
        <v>212</v>
      </c>
      <c r="H36" s="265"/>
      <c r="I36" s="266" t="s">
        <v>213</v>
      </c>
      <c r="J36" s="276"/>
    </row>
    <row r="37" spans="1:10">
      <c r="J37" s="276"/>
    </row>
    <row r="38" spans="1:10">
      <c r="D38" s="280"/>
      <c r="E38" s="280"/>
    </row>
    <row r="39" spans="1:10">
      <c r="D39" s="280"/>
      <c r="E39" s="280"/>
    </row>
    <row r="40" spans="1:10">
      <c r="D40" s="280"/>
      <c r="E40" s="280"/>
    </row>
    <row r="42" spans="1:10">
      <c r="I42" s="281"/>
    </row>
  </sheetData>
  <mergeCells count="10">
    <mergeCell ref="I2:J2"/>
    <mergeCell ref="A4:J4"/>
    <mergeCell ref="A6:C6"/>
    <mergeCell ref="D6:F6"/>
    <mergeCell ref="G6:H6"/>
    <mergeCell ref="A31:B31"/>
    <mergeCell ref="A35:B35"/>
    <mergeCell ref="A2:C2"/>
    <mergeCell ref="D2:F2"/>
    <mergeCell ref="G2:H2"/>
  </mergeCells>
  <pageMargins left="0.25" right="0.2" top="0.25" bottom="0.25" header="0.05" footer="0.05"/>
  <pageSetup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4ECC7-3804-4E3D-911D-4E15E96195CB}">
  <dimension ref="A1:S41"/>
  <sheetViews>
    <sheetView view="pageLayout" zoomScale="80" zoomScaleNormal="90" zoomScalePageLayoutView="80" workbookViewId="0">
      <selection activeCell="A3" sqref="A3"/>
    </sheetView>
  </sheetViews>
  <sheetFormatPr baseColWidth="10" defaultColWidth="9" defaultRowHeight="14"/>
  <cols>
    <col min="1" max="1" width="14.1640625" style="257" customWidth="1"/>
    <col min="2" max="2" width="27.1640625" style="257" customWidth="1"/>
    <col min="3" max="3" width="8.6640625" style="257" customWidth="1"/>
    <col min="4" max="4" width="5.33203125" style="257" customWidth="1"/>
    <col min="5" max="5" width="8" style="257" customWidth="1"/>
    <col min="6" max="6" width="9" style="257" customWidth="1"/>
    <col min="7" max="7" width="8.6640625" style="257" customWidth="1"/>
    <col min="8" max="8" width="8.83203125" style="258" customWidth="1"/>
    <col min="9" max="9" width="9" style="258" customWidth="1"/>
    <col min="10" max="10" width="9.5" style="257" customWidth="1"/>
    <col min="11" max="11" width="7.6640625" style="257" customWidth="1"/>
    <col min="12" max="12" width="9.1640625" style="257" customWidth="1"/>
    <col min="13" max="13" width="11.6640625" style="257" customWidth="1"/>
    <col min="14" max="14" width="12.6640625" style="257" customWidth="1"/>
    <col min="15" max="15" width="14.1640625" style="257" customWidth="1"/>
    <col min="16" max="16" width="11.1640625" style="257" customWidth="1"/>
    <col min="17" max="17" width="12.33203125" style="257" customWidth="1"/>
    <col min="18" max="18" width="36.5" style="257" customWidth="1"/>
    <col min="19" max="16384" width="9" style="257"/>
  </cols>
  <sheetData>
    <row r="1" spans="1:19" ht="54" customHeight="1">
      <c r="H1" s="259"/>
      <c r="I1" s="259"/>
      <c r="K1" s="296"/>
      <c r="L1" s="295"/>
      <c r="M1" s="295"/>
      <c r="O1" s="504" t="s">
        <v>281</v>
      </c>
      <c r="P1" s="504"/>
      <c r="Q1" s="504"/>
      <c r="R1" s="504"/>
      <c r="S1" s="296"/>
    </row>
    <row r="2" spans="1:19" ht="18.75" customHeight="1">
      <c r="A2" s="495">
        <f>'Payment Detail'!A3</f>
        <v>0</v>
      </c>
      <c r="B2" s="495"/>
      <c r="C2" s="495">
        <f>'Payment Detail'!B3</f>
        <v>0</v>
      </c>
      <c r="D2" s="495"/>
      <c r="E2" s="495"/>
      <c r="F2" s="495"/>
      <c r="G2" s="495"/>
      <c r="H2" s="495"/>
      <c r="I2" s="506"/>
      <c r="K2" s="495">
        <f>'Payment Detail'!I3</f>
        <v>0</v>
      </c>
      <c r="L2" s="495"/>
      <c r="O2" s="280">
        <f>'Payment Detail'!H3</f>
        <v>0</v>
      </c>
    </row>
    <row r="3" spans="1:19">
      <c r="A3" s="260" t="s">
        <v>192</v>
      </c>
      <c r="B3" s="260"/>
      <c r="C3" s="260" t="s">
        <v>309</v>
      </c>
      <c r="D3" s="260"/>
      <c r="E3" s="260"/>
      <c r="F3" s="260"/>
      <c r="G3" s="260"/>
      <c r="H3" s="260"/>
      <c r="I3" s="261"/>
      <c r="J3" s="298"/>
      <c r="K3" s="98" t="s">
        <v>316</v>
      </c>
      <c r="L3" s="260"/>
      <c r="M3" s="298"/>
      <c r="N3" s="298"/>
      <c r="O3" s="260" t="s">
        <v>193</v>
      </c>
      <c r="P3" s="261"/>
      <c r="Q3" s="298"/>
      <c r="R3" s="298"/>
    </row>
    <row r="4" spans="1:19" ht="18.75" customHeight="1">
      <c r="A4" s="495">
        <f>'Payment Detail'!A5</f>
        <v>0</v>
      </c>
      <c r="B4" s="495"/>
      <c r="C4" s="495"/>
      <c r="D4" s="495"/>
      <c r="E4" s="495"/>
      <c r="F4" s="495"/>
      <c r="G4" s="495"/>
      <c r="H4" s="495"/>
      <c r="I4" s="495"/>
    </row>
    <row r="5" spans="1:19" ht="13.5" customHeight="1">
      <c r="A5" s="260" t="s">
        <v>194</v>
      </c>
      <c r="B5" s="260"/>
      <c r="C5" s="260"/>
      <c r="D5" s="260"/>
      <c r="E5" s="260"/>
      <c r="F5" s="260"/>
      <c r="G5" s="260"/>
      <c r="H5" s="260"/>
      <c r="I5" s="261"/>
      <c r="J5" s="298"/>
      <c r="K5" s="298"/>
      <c r="L5" s="298"/>
      <c r="M5" s="298"/>
      <c r="N5" s="298"/>
      <c r="O5" s="298"/>
      <c r="P5" s="298"/>
      <c r="Q5" s="298"/>
      <c r="R5" s="298"/>
    </row>
    <row r="6" spans="1:19" ht="20.25" customHeight="1">
      <c r="A6" s="495">
        <f>'Payment Detail'!A7</f>
        <v>0</v>
      </c>
      <c r="B6" s="495"/>
      <c r="C6" s="495">
        <f>'Payment Detail'!B7</f>
        <v>0</v>
      </c>
      <c r="D6" s="495"/>
      <c r="E6" s="495"/>
      <c r="F6" s="496"/>
      <c r="G6" s="496"/>
      <c r="H6" s="496">
        <f>'Payment Detail'!D7</f>
        <v>0</v>
      </c>
      <c r="I6" s="496"/>
      <c r="K6" s="262">
        <f>'Payment Detail'!H7</f>
        <v>0</v>
      </c>
      <c r="O6" s="262">
        <f>'Payment Detail'!K7</f>
        <v>0</v>
      </c>
    </row>
    <row r="7" spans="1:19">
      <c r="A7" s="260" t="s">
        <v>195</v>
      </c>
      <c r="B7" s="260"/>
      <c r="C7" s="260" t="s">
        <v>196</v>
      </c>
      <c r="D7" s="260"/>
      <c r="E7" s="260"/>
      <c r="F7" s="260"/>
      <c r="G7" s="260"/>
      <c r="H7" s="260" t="s">
        <v>197</v>
      </c>
      <c r="I7" s="260"/>
      <c r="J7" s="298"/>
      <c r="K7" s="260" t="s">
        <v>198</v>
      </c>
      <c r="L7" s="298"/>
      <c r="M7" s="298"/>
      <c r="N7" s="298"/>
      <c r="O7" s="317" t="s">
        <v>199</v>
      </c>
      <c r="P7" s="298"/>
      <c r="Q7" s="298"/>
      <c r="R7" s="298"/>
    </row>
    <row r="8" spans="1:19">
      <c r="A8" s="265"/>
      <c r="B8" s="265"/>
      <c r="C8" s="265"/>
      <c r="D8" s="265"/>
      <c r="E8" s="265"/>
      <c r="F8" s="265"/>
      <c r="G8" s="265"/>
      <c r="H8" s="265"/>
      <c r="I8" s="266"/>
    </row>
    <row r="9" spans="1:19">
      <c r="A9" s="267"/>
      <c r="H9" s="257"/>
    </row>
    <row r="10" spans="1:19" ht="25.5" customHeight="1">
      <c r="A10" s="499" t="s">
        <v>241</v>
      </c>
      <c r="B10" s="499" t="s">
        <v>271</v>
      </c>
      <c r="C10" s="499" t="s">
        <v>282</v>
      </c>
      <c r="D10" s="499" t="s">
        <v>283</v>
      </c>
      <c r="E10" s="502" t="s">
        <v>284</v>
      </c>
      <c r="F10" s="498" t="s">
        <v>285</v>
      </c>
      <c r="G10" s="498"/>
      <c r="H10" s="498" t="s">
        <v>288</v>
      </c>
      <c r="I10" s="498"/>
      <c r="J10" s="498" t="s">
        <v>289</v>
      </c>
      <c r="K10" s="498"/>
      <c r="L10" s="498"/>
      <c r="M10" s="499" t="s">
        <v>293</v>
      </c>
      <c r="N10" s="501" t="s">
        <v>294</v>
      </c>
      <c r="O10" s="501" t="s">
        <v>295</v>
      </c>
      <c r="P10" s="501" t="s">
        <v>296</v>
      </c>
      <c r="Q10" s="501" t="s">
        <v>297</v>
      </c>
      <c r="R10" s="501" t="s">
        <v>298</v>
      </c>
    </row>
    <row r="11" spans="1:19" ht="29.25" customHeight="1">
      <c r="A11" s="500"/>
      <c r="B11" s="500"/>
      <c r="C11" s="500"/>
      <c r="D11" s="500"/>
      <c r="E11" s="503"/>
      <c r="F11" s="331" t="s">
        <v>286</v>
      </c>
      <c r="G11" s="332" t="s">
        <v>287</v>
      </c>
      <c r="H11" s="331" t="s">
        <v>286</v>
      </c>
      <c r="I11" s="332" t="s">
        <v>287</v>
      </c>
      <c r="J11" s="331" t="s">
        <v>290</v>
      </c>
      <c r="K11" s="331" t="s">
        <v>291</v>
      </c>
      <c r="L11" s="331" t="s">
        <v>292</v>
      </c>
      <c r="M11" s="500"/>
      <c r="N11" s="501"/>
      <c r="O11" s="501"/>
      <c r="P11" s="501"/>
      <c r="Q11" s="501"/>
      <c r="R11" s="501"/>
    </row>
    <row r="12" spans="1:19" ht="24.75" customHeight="1">
      <c r="A12" s="333"/>
      <c r="B12" s="294"/>
      <c r="C12" s="334"/>
      <c r="D12" s="334"/>
      <c r="E12" s="335"/>
      <c r="F12" s="334"/>
      <c r="G12" s="336" t="str">
        <f>IF(E12=0,"",F12/E12)</f>
        <v/>
      </c>
      <c r="H12" s="334"/>
      <c r="I12" s="337" t="str">
        <f>IF(E12=0,"",H12/E12)</f>
        <v/>
      </c>
      <c r="J12" s="334"/>
      <c r="K12" s="334"/>
      <c r="L12" s="334" t="str">
        <f>IF(J12=0,"",K12/J12)</f>
        <v/>
      </c>
      <c r="M12" s="334"/>
      <c r="N12" s="338" t="str">
        <f>IF(K12&gt;0,IF(K12&gt;J12,((H12-(1.25*E12))*(K12-J12)),"Bid Price "),"")</f>
        <v/>
      </c>
      <c r="O12" s="338">
        <f>K12</f>
        <v>0</v>
      </c>
      <c r="P12" s="338"/>
      <c r="Q12" s="338"/>
      <c r="R12" s="338"/>
    </row>
    <row r="13" spans="1:19" ht="24" customHeight="1">
      <c r="A13" s="333"/>
      <c r="B13" s="294"/>
      <c r="C13" s="334"/>
      <c r="D13" s="334"/>
      <c r="E13" s="335"/>
      <c r="F13" s="334"/>
      <c r="G13" s="336" t="str">
        <f t="shared" ref="G13:G21" si="0">IF(E13=0,"",F13/E13)</f>
        <v/>
      </c>
      <c r="H13" s="334"/>
      <c r="I13" s="337" t="str">
        <f t="shared" ref="I13:I21" si="1">IF(E13=0,"",H13/E13)</f>
        <v/>
      </c>
      <c r="J13" s="334"/>
      <c r="K13" s="334"/>
      <c r="L13" s="334" t="str">
        <f t="shared" ref="L13:L21" si="2">IF(J13=0,"",K13/J13)</f>
        <v/>
      </c>
      <c r="M13" s="334"/>
      <c r="N13" s="338" t="str">
        <f t="shared" ref="N13:N21" si="3">IF(K13&gt;0,IF(K13&gt;J13,((H13-(1.25*E13))*(K13-J13)),"Bid Price "),"")</f>
        <v/>
      </c>
      <c r="O13" s="338">
        <f t="shared" ref="O13:O21" si="4">K13</f>
        <v>0</v>
      </c>
      <c r="P13" s="338"/>
      <c r="Q13" s="338"/>
      <c r="R13" s="338"/>
    </row>
    <row r="14" spans="1:19" ht="23.25" customHeight="1">
      <c r="A14" s="333"/>
      <c r="B14" s="294"/>
      <c r="C14" s="334"/>
      <c r="D14" s="334"/>
      <c r="E14" s="335"/>
      <c r="F14" s="334"/>
      <c r="G14" s="336" t="str">
        <f t="shared" si="0"/>
        <v/>
      </c>
      <c r="H14" s="334"/>
      <c r="I14" s="337" t="str">
        <f t="shared" si="1"/>
        <v/>
      </c>
      <c r="J14" s="334"/>
      <c r="K14" s="334"/>
      <c r="L14" s="334" t="str">
        <f t="shared" si="2"/>
        <v/>
      </c>
      <c r="M14" s="334"/>
      <c r="N14" s="338" t="str">
        <f t="shared" si="3"/>
        <v/>
      </c>
      <c r="O14" s="338">
        <f t="shared" si="4"/>
        <v>0</v>
      </c>
      <c r="P14" s="338"/>
      <c r="Q14" s="338"/>
      <c r="R14" s="338"/>
    </row>
    <row r="15" spans="1:19" ht="21.75" customHeight="1">
      <c r="A15" s="333"/>
      <c r="B15" s="294"/>
      <c r="C15" s="334"/>
      <c r="D15" s="334"/>
      <c r="E15" s="335"/>
      <c r="F15" s="334"/>
      <c r="G15" s="336" t="str">
        <f t="shared" si="0"/>
        <v/>
      </c>
      <c r="H15" s="334"/>
      <c r="I15" s="337" t="str">
        <f t="shared" si="1"/>
        <v/>
      </c>
      <c r="J15" s="334"/>
      <c r="K15" s="334"/>
      <c r="L15" s="334" t="str">
        <f t="shared" si="2"/>
        <v/>
      </c>
      <c r="M15" s="334"/>
      <c r="N15" s="338" t="str">
        <f t="shared" si="3"/>
        <v/>
      </c>
      <c r="O15" s="338">
        <f t="shared" si="4"/>
        <v>0</v>
      </c>
      <c r="P15" s="338"/>
      <c r="Q15" s="338"/>
      <c r="R15" s="338"/>
    </row>
    <row r="16" spans="1:19" ht="25.5" customHeight="1">
      <c r="A16" s="333"/>
      <c r="B16" s="294"/>
      <c r="C16" s="334"/>
      <c r="D16" s="334"/>
      <c r="E16" s="335"/>
      <c r="F16" s="334"/>
      <c r="G16" s="336" t="str">
        <f t="shared" si="0"/>
        <v/>
      </c>
      <c r="H16" s="334"/>
      <c r="I16" s="337" t="str">
        <f t="shared" si="1"/>
        <v/>
      </c>
      <c r="J16" s="334"/>
      <c r="K16" s="334"/>
      <c r="L16" s="334" t="str">
        <f t="shared" si="2"/>
        <v/>
      </c>
      <c r="M16" s="334"/>
      <c r="N16" s="338" t="str">
        <f t="shared" si="3"/>
        <v/>
      </c>
      <c r="O16" s="338">
        <f t="shared" si="4"/>
        <v>0</v>
      </c>
      <c r="P16" s="338"/>
      <c r="Q16" s="338"/>
      <c r="R16" s="338"/>
    </row>
    <row r="17" spans="1:18" ht="24" customHeight="1">
      <c r="A17" s="333"/>
      <c r="B17" s="339"/>
      <c r="C17" s="334"/>
      <c r="D17" s="334"/>
      <c r="E17" s="335"/>
      <c r="F17" s="334"/>
      <c r="G17" s="336" t="str">
        <f t="shared" si="0"/>
        <v/>
      </c>
      <c r="H17" s="334"/>
      <c r="I17" s="337" t="str">
        <f t="shared" si="1"/>
        <v/>
      </c>
      <c r="J17" s="334"/>
      <c r="K17" s="334"/>
      <c r="L17" s="334" t="str">
        <f t="shared" si="2"/>
        <v/>
      </c>
      <c r="M17" s="334"/>
      <c r="N17" s="338" t="str">
        <f t="shared" si="3"/>
        <v/>
      </c>
      <c r="O17" s="338">
        <f t="shared" si="4"/>
        <v>0</v>
      </c>
      <c r="P17" s="338"/>
      <c r="Q17" s="338"/>
      <c r="R17" s="338"/>
    </row>
    <row r="18" spans="1:18" ht="27" customHeight="1">
      <c r="A18" s="333"/>
      <c r="B18" s="339"/>
      <c r="C18" s="334"/>
      <c r="D18" s="334"/>
      <c r="E18" s="335"/>
      <c r="F18" s="334"/>
      <c r="G18" s="336" t="str">
        <f t="shared" si="0"/>
        <v/>
      </c>
      <c r="H18" s="334"/>
      <c r="I18" s="337" t="str">
        <f t="shared" si="1"/>
        <v/>
      </c>
      <c r="J18" s="334"/>
      <c r="K18" s="334"/>
      <c r="L18" s="334" t="str">
        <f t="shared" si="2"/>
        <v/>
      </c>
      <c r="M18" s="334"/>
      <c r="N18" s="338" t="str">
        <f t="shared" si="3"/>
        <v/>
      </c>
      <c r="O18" s="338">
        <f t="shared" si="4"/>
        <v>0</v>
      </c>
      <c r="P18" s="338"/>
      <c r="Q18" s="338"/>
      <c r="R18" s="338"/>
    </row>
    <row r="19" spans="1:18" ht="26.25" customHeight="1">
      <c r="A19" s="333"/>
      <c r="B19" s="339"/>
      <c r="C19" s="334"/>
      <c r="D19" s="334"/>
      <c r="E19" s="335"/>
      <c r="F19" s="334"/>
      <c r="G19" s="336" t="str">
        <f t="shared" si="0"/>
        <v/>
      </c>
      <c r="H19" s="334"/>
      <c r="I19" s="337" t="str">
        <f t="shared" si="1"/>
        <v/>
      </c>
      <c r="J19" s="334"/>
      <c r="K19" s="334"/>
      <c r="L19" s="334" t="str">
        <f t="shared" si="2"/>
        <v/>
      </c>
      <c r="M19" s="334"/>
      <c r="N19" s="338" t="str">
        <f t="shared" si="3"/>
        <v/>
      </c>
      <c r="O19" s="338">
        <f t="shared" si="4"/>
        <v>0</v>
      </c>
      <c r="P19" s="338"/>
      <c r="Q19" s="338"/>
      <c r="R19" s="338"/>
    </row>
    <row r="20" spans="1:18" ht="24" customHeight="1">
      <c r="A20" s="333"/>
      <c r="B20" s="339"/>
      <c r="C20" s="334"/>
      <c r="D20" s="334"/>
      <c r="E20" s="335"/>
      <c r="F20" s="334"/>
      <c r="G20" s="336" t="str">
        <f t="shared" si="0"/>
        <v/>
      </c>
      <c r="H20" s="334"/>
      <c r="I20" s="337" t="str">
        <f t="shared" si="1"/>
        <v/>
      </c>
      <c r="J20" s="334"/>
      <c r="K20" s="334"/>
      <c r="L20" s="334" t="str">
        <f t="shared" si="2"/>
        <v/>
      </c>
      <c r="M20" s="334"/>
      <c r="N20" s="338" t="str">
        <f t="shared" si="3"/>
        <v/>
      </c>
      <c r="O20" s="338">
        <f t="shared" si="4"/>
        <v>0</v>
      </c>
      <c r="P20" s="338"/>
      <c r="Q20" s="338"/>
      <c r="R20" s="338"/>
    </row>
    <row r="21" spans="1:18" ht="27" customHeight="1">
      <c r="A21" s="333"/>
      <c r="B21" s="339"/>
      <c r="C21" s="334"/>
      <c r="D21" s="334"/>
      <c r="E21" s="335"/>
      <c r="F21" s="334"/>
      <c r="G21" s="336" t="str">
        <f t="shared" si="0"/>
        <v/>
      </c>
      <c r="H21" s="334"/>
      <c r="I21" s="337" t="str">
        <f t="shared" si="1"/>
        <v/>
      </c>
      <c r="J21" s="334"/>
      <c r="K21" s="334"/>
      <c r="L21" s="334" t="str">
        <f t="shared" si="2"/>
        <v/>
      </c>
      <c r="M21" s="334"/>
      <c r="N21" s="338" t="str">
        <f t="shared" si="3"/>
        <v/>
      </c>
      <c r="O21" s="338">
        <f t="shared" si="4"/>
        <v>0</v>
      </c>
      <c r="P21" s="338"/>
      <c r="Q21" s="338"/>
      <c r="R21" s="338"/>
    </row>
    <row r="22" spans="1:18" ht="24" customHeight="1">
      <c r="A22" s="299"/>
      <c r="B22" s="200"/>
      <c r="C22" s="200"/>
      <c r="D22" s="200"/>
      <c r="E22" s="300"/>
      <c r="F22" s="200"/>
      <c r="G22" s="300"/>
      <c r="H22" s="200"/>
      <c r="I22" s="300"/>
      <c r="J22" s="200"/>
      <c r="K22" s="200"/>
      <c r="L22" s="200"/>
      <c r="M22" s="200"/>
    </row>
    <row r="23" spans="1:18" ht="26.25" customHeight="1">
      <c r="A23" s="305" t="s">
        <v>312</v>
      </c>
      <c r="B23" s="306"/>
      <c r="C23" s="306"/>
      <c r="D23" s="306"/>
      <c r="E23" s="306"/>
      <c r="F23" s="306"/>
      <c r="G23" s="306"/>
      <c r="H23" s="307"/>
      <c r="I23" s="308"/>
      <c r="J23" s="297"/>
      <c r="K23" s="297"/>
      <c r="L23" s="297"/>
      <c r="M23" s="297"/>
      <c r="N23" s="297"/>
      <c r="O23" s="297"/>
      <c r="P23" s="297"/>
      <c r="Q23" s="297"/>
    </row>
    <row r="24" spans="1:18" ht="24" customHeight="1">
      <c r="A24" s="297"/>
      <c r="B24" s="313" t="s">
        <v>210</v>
      </c>
      <c r="C24" s="313"/>
      <c r="D24" s="313"/>
      <c r="E24" s="313" t="s">
        <v>211</v>
      </c>
      <c r="F24" s="313"/>
      <c r="G24" s="313"/>
      <c r="H24" s="313" t="s">
        <v>212</v>
      </c>
      <c r="I24" s="314"/>
      <c r="J24" s="315"/>
      <c r="K24" s="315"/>
      <c r="L24" s="316" t="s">
        <v>213</v>
      </c>
      <c r="M24" s="315"/>
      <c r="N24" s="310"/>
      <c r="O24" s="310"/>
      <c r="P24" s="310"/>
      <c r="Q24" s="310"/>
    </row>
    <row r="25" spans="1:18" ht="33.75" customHeight="1">
      <c r="A25" s="312" t="s">
        <v>280</v>
      </c>
      <c r="B25" s="306"/>
      <c r="C25" s="306"/>
      <c r="D25" s="306"/>
      <c r="E25" s="306"/>
      <c r="F25" s="306"/>
      <c r="G25" s="306"/>
      <c r="H25" s="307"/>
      <c r="I25" s="308"/>
      <c r="J25" s="297"/>
      <c r="K25" s="297"/>
      <c r="L25" s="297"/>
      <c r="M25" s="297"/>
      <c r="N25" s="297"/>
      <c r="O25" s="297"/>
      <c r="P25" s="297"/>
      <c r="Q25" s="297"/>
    </row>
    <row r="26" spans="1:18" ht="24.75" customHeight="1">
      <c r="A26" s="297"/>
      <c r="B26" s="313" t="s">
        <v>210</v>
      </c>
      <c r="C26" s="313"/>
      <c r="D26" s="313"/>
      <c r="E26" s="313" t="s">
        <v>211</v>
      </c>
      <c r="F26" s="313"/>
      <c r="G26" s="313"/>
      <c r="H26" s="313" t="s">
        <v>212</v>
      </c>
      <c r="I26" s="314"/>
      <c r="J26" s="315"/>
      <c r="K26" s="315"/>
      <c r="L26" s="316" t="s">
        <v>213</v>
      </c>
      <c r="M26" s="315"/>
      <c r="N26" s="310"/>
      <c r="O26" s="310"/>
      <c r="P26" s="310"/>
      <c r="Q26" s="310"/>
    </row>
    <row r="27" spans="1:18" ht="25">
      <c r="A27" s="312" t="s">
        <v>299</v>
      </c>
      <c r="B27" s="306"/>
      <c r="C27" s="306"/>
      <c r="D27" s="306"/>
      <c r="E27" s="306"/>
      <c r="F27" s="306"/>
      <c r="G27" s="306"/>
      <c r="H27" s="307"/>
      <c r="I27" s="308"/>
      <c r="J27" s="297"/>
      <c r="K27" s="297"/>
      <c r="L27" s="297"/>
      <c r="M27" s="297"/>
      <c r="N27" s="297"/>
      <c r="O27" s="297"/>
      <c r="P27" s="297"/>
      <c r="Q27" s="297"/>
    </row>
    <row r="28" spans="1:18">
      <c r="A28" s="297"/>
      <c r="B28" s="297" t="s">
        <v>210</v>
      </c>
      <c r="C28" s="297"/>
      <c r="D28" s="297"/>
      <c r="E28" s="297" t="s">
        <v>211</v>
      </c>
      <c r="F28" s="297"/>
      <c r="G28" s="297"/>
      <c r="H28" s="297" t="s">
        <v>212</v>
      </c>
      <c r="I28" s="309"/>
      <c r="J28" s="310"/>
      <c r="K28" s="310"/>
      <c r="L28" s="311" t="s">
        <v>213</v>
      </c>
      <c r="M28" s="310"/>
      <c r="N28" s="310"/>
      <c r="O28" s="310"/>
      <c r="P28" s="310"/>
      <c r="Q28" s="310"/>
    </row>
    <row r="29" spans="1:18">
      <c r="A29" s="265"/>
      <c r="B29" s="265"/>
      <c r="C29" s="284"/>
      <c r="D29" s="284"/>
      <c r="I29" s="276"/>
    </row>
    <row r="30" spans="1:18">
      <c r="A30" s="265"/>
      <c r="B30" s="265"/>
      <c r="C30" s="284"/>
      <c r="D30" s="284"/>
      <c r="I30" s="276"/>
    </row>
    <row r="31" spans="1:18" ht="18.75" customHeight="1">
      <c r="A31" s="303" t="s">
        <v>300</v>
      </c>
      <c r="B31" s="304" t="s">
        <v>301</v>
      </c>
      <c r="C31" s="304"/>
      <c r="D31" s="304"/>
      <c r="E31" s="304"/>
      <c r="F31" s="304"/>
      <c r="G31" s="304"/>
      <c r="H31" s="304"/>
      <c r="I31" s="304"/>
      <c r="J31" s="304"/>
      <c r="K31" s="304"/>
      <c r="L31" s="304"/>
      <c r="M31" s="304"/>
      <c r="N31" s="304"/>
      <c r="O31" s="304"/>
      <c r="P31" s="304"/>
      <c r="Q31" s="304"/>
      <c r="R31" s="304"/>
    </row>
    <row r="32" spans="1:18" ht="28.5" customHeight="1">
      <c r="A32" s="200"/>
      <c r="B32" s="497" t="s">
        <v>302</v>
      </c>
      <c r="C32" s="497"/>
      <c r="D32" s="497"/>
      <c r="E32" s="497"/>
      <c r="F32" s="497"/>
      <c r="G32" s="497"/>
      <c r="H32" s="497"/>
      <c r="I32" s="497"/>
      <c r="J32" s="497"/>
      <c r="K32" s="497"/>
      <c r="L32" s="497"/>
      <c r="M32" s="497"/>
      <c r="N32" s="497"/>
      <c r="O32" s="497"/>
      <c r="P32" s="497"/>
      <c r="Q32" s="497"/>
      <c r="R32" s="497"/>
    </row>
    <row r="33" spans="1:18" ht="24" customHeight="1">
      <c r="A33" s="200"/>
      <c r="B33" s="505" t="s">
        <v>303</v>
      </c>
      <c r="C33" s="505"/>
      <c r="D33" s="505"/>
      <c r="E33" s="505"/>
      <c r="F33" s="505"/>
      <c r="G33" s="505"/>
      <c r="H33" s="505"/>
      <c r="I33" s="505"/>
      <c r="J33" s="505"/>
      <c r="K33" s="505"/>
      <c r="L33" s="505"/>
      <c r="M33" s="505"/>
      <c r="N33" s="505"/>
      <c r="O33" s="505"/>
      <c r="P33" s="505"/>
      <c r="Q33" s="505"/>
      <c r="R33" s="505"/>
    </row>
    <row r="34" spans="1:18" ht="30" customHeight="1">
      <c r="A34" s="497" t="s">
        <v>304</v>
      </c>
      <c r="B34" s="497"/>
      <c r="C34" s="497"/>
      <c r="D34" s="497"/>
      <c r="E34" s="497"/>
      <c r="F34" s="497"/>
      <c r="G34" s="497"/>
      <c r="H34" s="497"/>
      <c r="I34" s="497"/>
      <c r="J34" s="497"/>
      <c r="K34" s="497"/>
      <c r="L34" s="497"/>
      <c r="M34" s="497"/>
      <c r="N34" s="497"/>
      <c r="O34" s="497"/>
      <c r="P34" s="497"/>
      <c r="Q34" s="497"/>
      <c r="R34" s="497"/>
    </row>
    <row r="35" spans="1:18">
      <c r="A35" s="265"/>
      <c r="B35" s="265"/>
      <c r="C35" s="265"/>
      <c r="D35" s="265"/>
      <c r="E35" s="265"/>
      <c r="F35" s="265"/>
      <c r="G35" s="265"/>
      <c r="H35" s="265"/>
      <c r="I35" s="276"/>
      <c r="L35" s="266"/>
    </row>
    <row r="36" spans="1:18" ht="12.75" customHeight="1">
      <c r="A36" s="301"/>
      <c r="B36" s="302"/>
      <c r="C36" s="302"/>
      <c r="D36" s="302"/>
      <c r="E36" s="302"/>
      <c r="F36" s="302"/>
      <c r="G36" s="302"/>
      <c r="H36" s="302"/>
      <c r="I36" s="302"/>
      <c r="J36" s="302"/>
      <c r="K36" s="302"/>
      <c r="L36" s="302"/>
      <c r="M36" s="302"/>
      <c r="N36" s="302"/>
      <c r="O36" s="302"/>
      <c r="P36" s="302"/>
      <c r="Q36" s="302"/>
      <c r="R36" s="302"/>
    </row>
    <row r="37" spans="1:18">
      <c r="A37" s="301"/>
      <c r="B37" s="301"/>
      <c r="C37" s="301"/>
      <c r="D37" s="301"/>
      <c r="E37" s="301"/>
      <c r="F37" s="301"/>
      <c r="G37" s="301"/>
      <c r="H37" s="301"/>
      <c r="I37" s="301"/>
      <c r="J37" s="301"/>
      <c r="K37" s="301"/>
      <c r="L37" s="301"/>
      <c r="M37" s="301"/>
      <c r="N37" s="301"/>
      <c r="O37" s="301"/>
      <c r="P37" s="301"/>
      <c r="Q37" s="301"/>
    </row>
    <row r="38" spans="1:18">
      <c r="A38" s="301"/>
      <c r="B38" s="301"/>
      <c r="C38" s="301"/>
      <c r="D38" s="301"/>
      <c r="E38" s="301"/>
      <c r="F38" s="301"/>
      <c r="G38" s="301"/>
      <c r="H38" s="301"/>
      <c r="I38" s="301"/>
      <c r="J38" s="301"/>
      <c r="K38" s="301"/>
      <c r="L38" s="301"/>
      <c r="M38" s="301"/>
      <c r="N38" s="301"/>
      <c r="O38" s="301"/>
      <c r="P38" s="301"/>
      <c r="Q38" s="301"/>
    </row>
    <row r="39" spans="1:18">
      <c r="A39" s="301"/>
      <c r="B39" s="301"/>
      <c r="C39" s="301"/>
      <c r="D39" s="301"/>
      <c r="E39" s="301"/>
      <c r="F39" s="301"/>
      <c r="G39" s="301"/>
      <c r="H39" s="301"/>
      <c r="I39" s="301"/>
      <c r="J39" s="301"/>
      <c r="K39" s="301"/>
      <c r="L39" s="301"/>
      <c r="M39" s="301"/>
      <c r="N39" s="301"/>
      <c r="O39" s="301"/>
      <c r="P39" s="301"/>
      <c r="Q39" s="301"/>
    </row>
    <row r="40" spans="1:18" ht="12.75" customHeight="1">
      <c r="A40" s="301"/>
      <c r="B40" s="301"/>
      <c r="C40" s="301"/>
      <c r="D40" s="301"/>
      <c r="E40" s="301"/>
      <c r="F40" s="301"/>
      <c r="G40" s="301"/>
      <c r="H40" s="301"/>
      <c r="I40" s="301"/>
      <c r="J40" s="301"/>
      <c r="K40" s="301"/>
      <c r="L40" s="301"/>
      <c r="M40" s="301"/>
      <c r="N40" s="301"/>
      <c r="O40" s="301"/>
      <c r="P40" s="301"/>
      <c r="Q40" s="301"/>
    </row>
    <row r="41" spans="1:18" hidden="1">
      <c r="A41" s="301"/>
      <c r="B41" s="301"/>
      <c r="C41" s="301"/>
      <c r="D41" s="301"/>
      <c r="E41" s="301"/>
      <c r="F41" s="301"/>
      <c r="G41" s="301"/>
      <c r="H41" s="301"/>
      <c r="I41" s="301"/>
      <c r="J41" s="301"/>
      <c r="K41" s="301"/>
      <c r="L41" s="301"/>
      <c r="M41" s="301"/>
      <c r="N41" s="301"/>
      <c r="O41" s="301"/>
      <c r="P41" s="301"/>
      <c r="Q41" s="301"/>
    </row>
  </sheetData>
  <mergeCells count="28">
    <mergeCell ref="R10:R11"/>
    <mergeCell ref="Q10:Q11"/>
    <mergeCell ref="O1:R1"/>
    <mergeCell ref="B32:R32"/>
    <mergeCell ref="B33:R33"/>
    <mergeCell ref="C2:E2"/>
    <mergeCell ref="F2:G2"/>
    <mergeCell ref="H2:I2"/>
    <mergeCell ref="A4:I4"/>
    <mergeCell ref="A6:B6"/>
    <mergeCell ref="C6:E6"/>
    <mergeCell ref="F6:G6"/>
    <mergeCell ref="A34:R34"/>
    <mergeCell ref="K2:L2"/>
    <mergeCell ref="H6:I6"/>
    <mergeCell ref="H10:I10"/>
    <mergeCell ref="J10:L10"/>
    <mergeCell ref="M10:M11"/>
    <mergeCell ref="N10:N11"/>
    <mergeCell ref="O10:O11"/>
    <mergeCell ref="P10:P11"/>
    <mergeCell ref="E10:E11"/>
    <mergeCell ref="D10:D11"/>
    <mergeCell ref="C10:C11"/>
    <mergeCell ref="B10:B11"/>
    <mergeCell ref="A10:A11"/>
    <mergeCell ref="F10:G10"/>
    <mergeCell ref="A2:B2"/>
  </mergeCells>
  <pageMargins left="0.25" right="0.2" top="0.25" bottom="0.25" header="0.05" footer="0.05"/>
  <pageSetup paperSize="5" scale="7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5e225d4-b878-4e9e-b3ea-7d3918279a6d" xsi:nil="true"/>
    <lcf76f155ced4ddcb4097134ff3c332f xmlns="4510ceb0-1707-4c43-b5b8-9066afae30e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FD4341BC7F1F47A3054A37E8B5C44B" ma:contentTypeVersion="19" ma:contentTypeDescription="Create a new document." ma:contentTypeScope="" ma:versionID="3320edeeadd468528b90df2fd1dd2c83">
  <xsd:schema xmlns:xsd="http://www.w3.org/2001/XMLSchema" xmlns:xs="http://www.w3.org/2001/XMLSchema" xmlns:p="http://schemas.microsoft.com/office/2006/metadata/properties" xmlns:ns2="4510ceb0-1707-4c43-b5b8-9066afae30ea" xmlns:ns3="75e225d4-b878-4e9e-b3ea-7d3918279a6d" targetNamespace="http://schemas.microsoft.com/office/2006/metadata/properties" ma:root="true" ma:fieldsID="203508c7d452dca0e79e6d2b0c905c2f" ns2:_="" ns3:_="">
    <xsd:import namespace="4510ceb0-1707-4c43-b5b8-9066afae30ea"/>
    <xsd:import namespace="75e225d4-b878-4e9e-b3ea-7d3918279a6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10ceb0-1707-4c43-b5b8-9066afae30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225d4-b878-4e9e-b3ea-7d3918279a6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c2a281-5fdf-4fe7-809a-8ab6c1933c00}" ma:internalName="TaxCatchAll" ma:showField="CatchAllData" ma:web="75e225d4-b878-4e9e-b3ea-7d3918279a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A1B57A-8233-416F-8D65-07F8B6EADA7E}">
  <ds:schemaRefs>
    <ds:schemaRef ds:uri="4510ceb0-1707-4c43-b5b8-9066afae30ea"/>
    <ds:schemaRef ds:uri="http://schemas.openxmlformats.org/package/2006/metadata/core-properties"/>
    <ds:schemaRef ds:uri="http://purl.org/dc/terms/"/>
    <ds:schemaRef ds:uri="http://schemas.microsoft.com/office/infopath/2007/PartnerControls"/>
    <ds:schemaRef ds:uri="http://purl.org/dc/dcmitype/"/>
    <ds:schemaRef ds:uri="http://schemas.microsoft.com/office/2006/metadata/properties"/>
    <ds:schemaRef ds:uri="http://purl.org/dc/elements/1.1/"/>
    <ds:schemaRef ds:uri="http://schemas.microsoft.com/office/2006/documentManagement/types"/>
    <ds:schemaRef ds:uri="75e225d4-b878-4e9e-b3ea-7d3918279a6d"/>
    <ds:schemaRef ds:uri="http://www.w3.org/XML/1998/namespace"/>
  </ds:schemaRefs>
</ds:datastoreItem>
</file>

<file path=customXml/itemProps2.xml><?xml version="1.0" encoding="utf-8"?>
<ds:datastoreItem xmlns:ds="http://schemas.openxmlformats.org/officeDocument/2006/customXml" ds:itemID="{29753A91-239D-42E0-888A-573503C030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10ceb0-1707-4c43-b5b8-9066afae30ea"/>
    <ds:schemaRef ds:uri="75e225d4-b878-4e9e-b3ea-7d3918279a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72EE35-AE77-497F-910F-E3887C22CF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Sheet1</vt:lpstr>
      <vt:lpstr>Blank Sub</vt:lpstr>
      <vt:lpstr>Payment Detail</vt:lpstr>
      <vt:lpstr>Payment Summary and Certificati</vt:lpstr>
      <vt:lpstr>Stored Materials Summary</vt:lpstr>
      <vt:lpstr>Deduction Report</vt:lpstr>
      <vt:lpstr>125% Item Justification</vt:lpstr>
      <vt:lpstr>'Blank Sub'!Print_Area</vt:lpstr>
      <vt:lpstr>'Payment Detail'!Print_Area</vt:lpstr>
      <vt:lpstr>Sheet1!Print_Area</vt:lpstr>
      <vt:lpstr>'Blank Sub'!Print_Titles</vt:lpstr>
      <vt:lpstr>'Payment Detail'!Print_Titles</vt:lpstr>
      <vt:lpstr>Sheet1!Print_Titles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BurrowsCa@ddc.nyc.gov</dc:creator>
  <cp:keywords/>
  <dc:description/>
  <cp:lastModifiedBy>Estabrook, Michael  (DDC)</cp:lastModifiedBy>
  <cp:revision/>
  <cp:lastPrinted>2025-05-29T19:08:32Z</cp:lastPrinted>
  <dcterms:created xsi:type="dcterms:W3CDTF">2022-10-17T06:24:50Z</dcterms:created>
  <dcterms:modified xsi:type="dcterms:W3CDTF">2025-06-03T15:35:50Z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0x01010052FD4341BC7F1F47A3054A37E8B5C44B</vt:lpwstr>
  </property>
  <property fmtid="{D5CDD505-2E9C-101B-9397-08002B2CF9AE}" pid="3" name="MediaServiceImageTags">
    <vt:lpwstr/>
  </property>
</Properties>
</file>