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Reporting\Operations\2021 Reports\Timekeeping Tools\Final Test Versions\Final Locked Version for Posting\"/>
    </mc:Choice>
  </mc:AlternateContent>
  <xr:revisionPtr revIDLastSave="0" documentId="13_ncr:1_{97E05E32-E2C5-45C6-B4B7-4264C9DEA51C}" xr6:coauthVersionLast="45" xr6:coauthVersionMax="46" xr10:uidLastSave="{00000000-0000-0000-0000-000000000000}"/>
  <bookViews>
    <workbookView xWindow="-120" yWindow="-120" windowWidth="23280" windowHeight="12600" xr2:uid="{00000000-000D-0000-FFFF-FFFF00000000}"/>
  </bookViews>
  <sheets>
    <sheet name="Summary" sheetId="5" r:id="rId1"/>
    <sheet name="Daily" sheetId="6" r:id="rId2"/>
    <sheet name="Weekly" sheetId="15" r:id="rId3"/>
    <sheet name="Biweekly" sheetId="16" r:id="rId4"/>
  </sheets>
  <definedNames>
    <definedName name="CYStartDate">Summary!$D$6</definedName>
    <definedName name="EndDate">Summary!$O$5</definedName>
    <definedName name="_xlnm.Print_Area" localSheetId="1">Daily!$1:$124</definedName>
    <definedName name="_xlnm.Print_Area" localSheetId="0">Summary!$B:$I</definedName>
    <definedName name="_xlnm.Print_Titles" localSheetId="3">Biweekly!$A:$E,Biweekly!$1:$6</definedName>
    <definedName name="_xlnm.Print_Titles" localSheetId="1">Daily!$1:$6</definedName>
    <definedName name="_xlnm.Print_Titles" localSheetId="2">Weekly!$A:$E,Weekly!$1:$6</definedName>
    <definedName name="SheetName">Summary!$D$7</definedName>
    <definedName name="Time_Period">Summary!$L$2:$L$5</definedName>
    <definedName name="today">Summary!$AH$13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6" l="1"/>
  <c r="D1" i="15"/>
  <c r="AA1" i="15"/>
  <c r="W1" i="16"/>
  <c r="AH13" i="5" l="1"/>
  <c r="O5" i="5" l="1"/>
  <c r="I14" i="5" s="1"/>
  <c r="V14" i="5" l="1"/>
  <c r="H14" i="5"/>
  <c r="G14" i="5"/>
  <c r="T14" i="5"/>
  <c r="U14" i="5"/>
  <c r="R14" i="5"/>
  <c r="S14" i="5"/>
  <c r="B5" i="15"/>
  <c r="B4" i="16" l="1"/>
  <c r="B5" i="6"/>
  <c r="D3" i="6"/>
  <c r="C3" i="16"/>
  <c r="C123" i="16" s="1"/>
  <c r="C3" i="15"/>
  <c r="C3" i="6"/>
  <c r="E3" i="16"/>
  <c r="F4" i="16" s="1"/>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15" i="5"/>
  <c r="C13" i="16" l="1"/>
  <c r="C29" i="16"/>
  <c r="C77" i="16"/>
  <c r="C93" i="16"/>
  <c r="C109" i="16"/>
  <c r="C15" i="16"/>
  <c r="C31" i="16"/>
  <c r="C47" i="16"/>
  <c r="C63" i="16"/>
  <c r="C79" i="16"/>
  <c r="C95" i="16"/>
  <c r="C111" i="16"/>
  <c r="C17" i="16"/>
  <c r="C33" i="16"/>
  <c r="C49" i="16"/>
  <c r="C65" i="16"/>
  <c r="C81" i="16"/>
  <c r="C97" i="16"/>
  <c r="C113" i="16"/>
  <c r="C19" i="16"/>
  <c r="C35" i="16"/>
  <c r="C51" i="16"/>
  <c r="C67" i="16"/>
  <c r="C83" i="16"/>
  <c r="C99" i="16"/>
  <c r="C115" i="16"/>
  <c r="C21" i="16"/>
  <c r="C37" i="16"/>
  <c r="C53" i="16"/>
  <c r="C69" i="16"/>
  <c r="C85" i="16"/>
  <c r="C101" i="16"/>
  <c r="C117" i="16"/>
  <c r="C61" i="16"/>
  <c r="C7" i="16"/>
  <c r="C23" i="16"/>
  <c r="C39" i="16"/>
  <c r="C55" i="16"/>
  <c r="C71" i="16"/>
  <c r="C87" i="16"/>
  <c r="C103" i="16"/>
  <c r="C119" i="16"/>
  <c r="C45" i="16"/>
  <c r="C9" i="16"/>
  <c r="C25" i="16"/>
  <c r="C41" i="16"/>
  <c r="C57" i="16"/>
  <c r="C73" i="16"/>
  <c r="C89" i="16"/>
  <c r="C105" i="16"/>
  <c r="C121" i="16"/>
  <c r="C11" i="16"/>
  <c r="C27" i="16"/>
  <c r="C43" i="16"/>
  <c r="C59" i="16"/>
  <c r="C75" i="16"/>
  <c r="C91" i="16"/>
  <c r="C107" i="16"/>
  <c r="E3" i="15"/>
  <c r="C45" i="15" s="1"/>
  <c r="AF124" i="16"/>
  <c r="AF123" i="16"/>
  <c r="AF122" i="16"/>
  <c r="AF121" i="16"/>
  <c r="AF120" i="16"/>
  <c r="AF119" i="16"/>
  <c r="AF118" i="16"/>
  <c r="AF117" i="16"/>
  <c r="AF116" i="16"/>
  <c r="AF115" i="16"/>
  <c r="AF114" i="16"/>
  <c r="AF113" i="16"/>
  <c r="AF112" i="16"/>
  <c r="AF111" i="16"/>
  <c r="AF110" i="16"/>
  <c r="AF109" i="16"/>
  <c r="AF108" i="16"/>
  <c r="AF107" i="16"/>
  <c r="AF106" i="16"/>
  <c r="AF105" i="16"/>
  <c r="AF104" i="16"/>
  <c r="AF103" i="16"/>
  <c r="AF102" i="16"/>
  <c r="AF101" i="16"/>
  <c r="AF100" i="16"/>
  <c r="AF99" i="16"/>
  <c r="AF98" i="16"/>
  <c r="AF97" i="16"/>
  <c r="AF96" i="16"/>
  <c r="AF95" i="16"/>
  <c r="AF94" i="16"/>
  <c r="AF93" i="16"/>
  <c r="AF92" i="16"/>
  <c r="AF91" i="16"/>
  <c r="AF90" i="16"/>
  <c r="AF89" i="16"/>
  <c r="AF88" i="16"/>
  <c r="AF87" i="16"/>
  <c r="AF86" i="16"/>
  <c r="AF85" i="16"/>
  <c r="AF84" i="16"/>
  <c r="AF83" i="16"/>
  <c r="AF82" i="16"/>
  <c r="AF81" i="16"/>
  <c r="AF80" i="16"/>
  <c r="AF79" i="16"/>
  <c r="AF78" i="16"/>
  <c r="AF77" i="16"/>
  <c r="AF76" i="16"/>
  <c r="AF75" i="16"/>
  <c r="AF74" i="16"/>
  <c r="AF73" i="16"/>
  <c r="AF72" i="16"/>
  <c r="AF71" i="16"/>
  <c r="AF70" i="16"/>
  <c r="AF69" i="16"/>
  <c r="AF68" i="16"/>
  <c r="AF67" i="16"/>
  <c r="AF66" i="16"/>
  <c r="AF65" i="16"/>
  <c r="AF64" i="16"/>
  <c r="AF63" i="16"/>
  <c r="AF62" i="16"/>
  <c r="AF61" i="16"/>
  <c r="AF60" i="16"/>
  <c r="AF59" i="16"/>
  <c r="AF58" i="16"/>
  <c r="AF57" i="16"/>
  <c r="AF56" i="16"/>
  <c r="AF55" i="16"/>
  <c r="AF54" i="16"/>
  <c r="AF53" i="16"/>
  <c r="AF52" i="16"/>
  <c r="AF51" i="16"/>
  <c r="AF50" i="16"/>
  <c r="AF49" i="16"/>
  <c r="AF48" i="16"/>
  <c r="AF47" i="16"/>
  <c r="AF46" i="16"/>
  <c r="AF45" i="16"/>
  <c r="AF44" i="16"/>
  <c r="AF43" i="16"/>
  <c r="AF42" i="16"/>
  <c r="AF41" i="16"/>
  <c r="AF40" i="16"/>
  <c r="AF39" i="16"/>
  <c r="AF38" i="16"/>
  <c r="AF37" i="16"/>
  <c r="AF36" i="16"/>
  <c r="AF35" i="16"/>
  <c r="AF34" i="16"/>
  <c r="AF33" i="16"/>
  <c r="AF32" i="16"/>
  <c r="AF31" i="16"/>
  <c r="AF30" i="16"/>
  <c r="AF29" i="16"/>
  <c r="AF28" i="16"/>
  <c r="AF27" i="16"/>
  <c r="AF26" i="16"/>
  <c r="AF25" i="16"/>
  <c r="AF24" i="16"/>
  <c r="AF23" i="16"/>
  <c r="AF22" i="16"/>
  <c r="AF21" i="16"/>
  <c r="AF20" i="16"/>
  <c r="AF19" i="16"/>
  <c r="AF18" i="16"/>
  <c r="AF17" i="16"/>
  <c r="AF16" i="16"/>
  <c r="AF15" i="16"/>
  <c r="AF14" i="16"/>
  <c r="AF13" i="16"/>
  <c r="AF12" i="16"/>
  <c r="AF11" i="16"/>
  <c r="AF10" i="16"/>
  <c r="AF9" i="16"/>
  <c r="AF8" i="16"/>
  <c r="AF7" i="16"/>
  <c r="F5" i="16"/>
  <c r="C7" i="15" l="1"/>
  <c r="C11" i="15"/>
  <c r="C9" i="15"/>
  <c r="C79" i="15"/>
  <c r="C43" i="15"/>
  <c r="C41" i="15"/>
  <c r="C39" i="15"/>
  <c r="C37" i="15"/>
  <c r="C19" i="15"/>
  <c r="C111" i="15"/>
  <c r="C123" i="15"/>
  <c r="C27" i="15"/>
  <c r="C25" i="15"/>
  <c r="C23" i="15"/>
  <c r="C21" i="15"/>
  <c r="C113" i="15"/>
  <c r="C95" i="15"/>
  <c r="C109" i="15"/>
  <c r="C93" i="15"/>
  <c r="C77" i="15"/>
  <c r="C61" i="15"/>
  <c r="C121" i="15"/>
  <c r="C119" i="15"/>
  <c r="C117" i="15"/>
  <c r="C99" i="15"/>
  <c r="C81" i="15"/>
  <c r="C63" i="15"/>
  <c r="C97" i="15"/>
  <c r="C107" i="15"/>
  <c r="C105" i="15"/>
  <c r="C103" i="15"/>
  <c r="C101" i="15"/>
  <c r="C83" i="15"/>
  <c r="C65" i="15"/>
  <c r="C47" i="15"/>
  <c r="C91" i="15"/>
  <c r="C89" i="15"/>
  <c r="C87" i="15"/>
  <c r="C85" i="15"/>
  <c r="C67" i="15"/>
  <c r="C49" i="15"/>
  <c r="C31" i="15"/>
  <c r="C115" i="15"/>
  <c r="C75" i="15"/>
  <c r="C73" i="15"/>
  <c r="C71" i="15"/>
  <c r="C69" i="15"/>
  <c r="C51" i="15"/>
  <c r="C33" i="15"/>
  <c r="C15" i="15"/>
  <c r="C29" i="15"/>
  <c r="C59" i="15"/>
  <c r="C57" i="15"/>
  <c r="C55" i="15"/>
  <c r="C53" i="15"/>
  <c r="C35" i="15"/>
  <c r="C17" i="15"/>
  <c r="C13" i="15"/>
  <c r="F3" i="15"/>
  <c r="F4" i="15"/>
  <c r="F5" i="15"/>
  <c r="F3" i="16"/>
  <c r="F6" i="16" s="1"/>
  <c r="G4" i="15" l="1"/>
  <c r="G3" i="16"/>
  <c r="G6" i="16" s="1"/>
  <c r="G4" i="16"/>
  <c r="G5" i="16"/>
  <c r="C4" i="16"/>
  <c r="H3" i="16" l="1"/>
  <c r="I5" i="16" s="1"/>
  <c r="H5" i="16"/>
  <c r="H4" i="16"/>
  <c r="H6" i="16" l="1"/>
  <c r="I3" i="16"/>
  <c r="J4" i="16" s="1"/>
  <c r="I4" i="16"/>
  <c r="J3" i="16" l="1"/>
  <c r="K3" i="16" s="1"/>
  <c r="J5" i="16"/>
  <c r="I6" i="16"/>
  <c r="L4" i="16" l="1"/>
  <c r="L3" i="16"/>
  <c r="M4" i="16" s="1"/>
  <c r="K6" i="16"/>
  <c r="L5" i="16"/>
  <c r="J6" i="16"/>
  <c r="K5" i="16"/>
  <c r="K4" i="16"/>
  <c r="M5" i="16" l="1"/>
  <c r="L6" i="16"/>
  <c r="M3" i="16"/>
  <c r="N4" i="16" s="1"/>
  <c r="M6" i="16" l="1"/>
  <c r="N5" i="16"/>
  <c r="N3" i="16"/>
  <c r="O4" i="16" s="1"/>
  <c r="O5" i="16" l="1"/>
  <c r="N6" i="16"/>
  <c r="O3" i="16"/>
  <c r="P4" i="16" s="1"/>
  <c r="P3" i="16" l="1"/>
  <c r="Q4" i="16" s="1"/>
  <c r="P5" i="16"/>
  <c r="O6" i="16"/>
  <c r="Q3" i="16" l="1"/>
  <c r="R4" i="16" s="1"/>
  <c r="P6" i="16"/>
  <c r="Q5" i="16"/>
  <c r="Q6" i="16" l="1"/>
  <c r="R5" i="16"/>
  <c r="R3" i="16"/>
  <c r="S4" i="16" s="1"/>
  <c r="S5" i="16" l="1"/>
  <c r="R6" i="16"/>
  <c r="S3" i="16"/>
  <c r="T4" i="16" s="1"/>
  <c r="T5" i="16" l="1"/>
  <c r="S6" i="16"/>
  <c r="T3" i="16"/>
  <c r="U4" i="16" s="1"/>
  <c r="U5" i="16" l="1"/>
  <c r="T6" i="16"/>
  <c r="U3" i="16"/>
  <c r="V4" i="16" s="1"/>
  <c r="U6" i="16" l="1"/>
  <c r="V5" i="16"/>
  <c r="V3" i="16"/>
  <c r="W4" i="16" s="1"/>
  <c r="W5" i="16" l="1"/>
  <c r="V6" i="16"/>
  <c r="W3" i="16"/>
  <c r="X4" i="16" s="1"/>
  <c r="W6" i="16" l="1"/>
  <c r="X3" i="16"/>
  <c r="Y4" i="16" s="1"/>
  <c r="X5" i="16"/>
  <c r="X6" i="16" l="1"/>
  <c r="Y3" i="16"/>
  <c r="Z4" i="16" s="1"/>
  <c r="Y5" i="16"/>
  <c r="Z5" i="16" l="1"/>
  <c r="Y6" i="16"/>
  <c r="Z3" i="16"/>
  <c r="AA4" i="16" s="1"/>
  <c r="Z6" i="16" l="1"/>
  <c r="AA5" i="16"/>
  <c r="AA3" i="16"/>
  <c r="AB4" i="16" s="1"/>
  <c r="AB5" i="16" l="1"/>
  <c r="AA6" i="16"/>
  <c r="AB3" i="16"/>
  <c r="AC4" i="16" s="1"/>
  <c r="AB6" i="16" l="1"/>
  <c r="AC5" i="16"/>
  <c r="AC3" i="16"/>
  <c r="AD4" i="16" s="1"/>
  <c r="AD5" i="16" l="1"/>
  <c r="AC6" i="16"/>
  <c r="AD3" i="16"/>
  <c r="AE4" i="16" s="1"/>
  <c r="AE5" i="16" l="1"/>
  <c r="AD6" i="16"/>
  <c r="AE3" i="16"/>
  <c r="AE6" i="16"/>
  <c r="E3" i="6" l="1"/>
  <c r="BF7" i="15"/>
  <c r="BF8" i="15"/>
  <c r="BF9" i="15"/>
  <c r="BF10" i="15"/>
  <c r="BF11" i="15"/>
  <c r="BF12" i="15"/>
  <c r="BF13" i="15"/>
  <c r="BF14" i="15"/>
  <c r="BF15" i="15"/>
  <c r="BF16" i="15"/>
  <c r="BF17" i="15"/>
  <c r="BF18" i="15"/>
  <c r="BF19" i="15"/>
  <c r="BF20" i="15"/>
  <c r="BF21" i="15"/>
  <c r="BF22" i="15"/>
  <c r="BF23" i="15"/>
  <c r="BF24" i="15"/>
  <c r="BF25" i="15"/>
  <c r="BF26" i="15"/>
  <c r="BF27" i="15"/>
  <c r="BF28" i="15"/>
  <c r="BF29" i="15"/>
  <c r="BF30" i="15"/>
  <c r="BF31" i="15"/>
  <c r="BF32" i="15"/>
  <c r="BF33" i="15"/>
  <c r="BF34" i="15"/>
  <c r="BF35" i="15"/>
  <c r="BF36" i="15"/>
  <c r="BF37" i="15"/>
  <c r="BF38" i="15"/>
  <c r="BF39" i="15"/>
  <c r="BF40" i="15"/>
  <c r="BF41" i="15"/>
  <c r="BF42" i="15"/>
  <c r="BF43" i="15"/>
  <c r="BF44" i="15"/>
  <c r="BF45" i="15"/>
  <c r="BF46" i="15"/>
  <c r="BF47" i="15"/>
  <c r="BF48" i="15"/>
  <c r="BF49" i="15"/>
  <c r="BF50" i="15"/>
  <c r="BF51" i="15"/>
  <c r="BF52" i="15"/>
  <c r="BF53" i="15"/>
  <c r="BF54" i="15"/>
  <c r="BF55" i="15"/>
  <c r="BF56" i="15"/>
  <c r="BF57" i="15"/>
  <c r="BF58" i="15"/>
  <c r="BF59" i="15"/>
  <c r="BF60" i="15"/>
  <c r="BF61" i="15"/>
  <c r="BF62" i="15"/>
  <c r="BF63" i="15"/>
  <c r="BF64" i="15"/>
  <c r="BF65" i="15"/>
  <c r="BF66" i="15"/>
  <c r="BF67" i="15"/>
  <c r="BF68" i="15"/>
  <c r="BF69" i="15"/>
  <c r="BF70" i="15"/>
  <c r="BF71" i="15"/>
  <c r="BF72" i="15"/>
  <c r="BF73" i="15"/>
  <c r="BF74" i="15"/>
  <c r="BF75" i="15"/>
  <c r="BF76" i="15"/>
  <c r="BF77" i="15"/>
  <c r="BF78" i="15"/>
  <c r="BF79" i="15"/>
  <c r="BF80" i="15"/>
  <c r="BF81" i="15"/>
  <c r="BF82" i="15"/>
  <c r="BF83" i="15"/>
  <c r="BF84" i="15"/>
  <c r="BF85" i="15"/>
  <c r="BF86" i="15"/>
  <c r="BF87" i="15"/>
  <c r="BF88" i="15"/>
  <c r="BF89" i="15"/>
  <c r="BF90" i="15"/>
  <c r="BF91" i="15"/>
  <c r="BF92" i="15"/>
  <c r="BF93" i="15"/>
  <c r="BF94" i="15"/>
  <c r="BF95" i="15"/>
  <c r="BF96" i="15"/>
  <c r="BF97" i="15"/>
  <c r="BF98" i="15"/>
  <c r="BF99" i="15"/>
  <c r="BF100" i="15"/>
  <c r="BF101" i="15"/>
  <c r="BF102" i="15"/>
  <c r="BF103" i="15"/>
  <c r="BF104" i="15"/>
  <c r="BF105" i="15"/>
  <c r="BF106" i="15"/>
  <c r="BF107" i="15"/>
  <c r="BF108" i="15"/>
  <c r="BF109" i="15"/>
  <c r="BF110" i="15"/>
  <c r="BF111" i="15"/>
  <c r="BF112" i="15"/>
  <c r="BF113" i="15"/>
  <c r="BF114" i="15"/>
  <c r="BF115" i="15"/>
  <c r="BF116" i="15"/>
  <c r="BF117" i="15"/>
  <c r="BF118" i="15"/>
  <c r="BF119" i="15"/>
  <c r="BF120" i="15"/>
  <c r="BF121" i="15"/>
  <c r="BF122" i="15"/>
  <c r="BF123" i="15"/>
  <c r="BF124" i="15"/>
  <c r="F3" i="6" l="1"/>
  <c r="C7" i="6"/>
  <c r="C79" i="6"/>
  <c r="C93" i="6"/>
  <c r="C27" i="6"/>
  <c r="C95" i="6"/>
  <c r="C109" i="6"/>
  <c r="C19" i="6"/>
  <c r="C37" i="6"/>
  <c r="C39" i="6"/>
  <c r="C41" i="6"/>
  <c r="C43" i="6"/>
  <c r="C73" i="6"/>
  <c r="C29" i="6"/>
  <c r="C85" i="6"/>
  <c r="C91" i="6"/>
  <c r="C117" i="6"/>
  <c r="C63" i="6"/>
  <c r="C11" i="6"/>
  <c r="C23" i="6"/>
  <c r="C111" i="6"/>
  <c r="C17" i="6"/>
  <c r="C35" i="6"/>
  <c r="C53" i="6"/>
  <c r="C55" i="6"/>
  <c r="C57" i="6"/>
  <c r="C59" i="6"/>
  <c r="C15" i="6"/>
  <c r="C67" i="6"/>
  <c r="C87" i="6"/>
  <c r="C61" i="6"/>
  <c r="C119" i="6"/>
  <c r="C77" i="6"/>
  <c r="C9" i="6"/>
  <c r="C25" i="6"/>
  <c r="C13" i="6"/>
  <c r="C33" i="6"/>
  <c r="C51" i="6"/>
  <c r="C69" i="6"/>
  <c r="C71" i="6"/>
  <c r="C75" i="6"/>
  <c r="C49" i="6"/>
  <c r="C89" i="6"/>
  <c r="C99" i="6"/>
  <c r="C97" i="6"/>
  <c r="C21" i="6"/>
  <c r="C123" i="6"/>
  <c r="C31" i="6"/>
  <c r="C45" i="6"/>
  <c r="C65" i="6"/>
  <c r="C83" i="6"/>
  <c r="C101" i="6"/>
  <c r="C103" i="6"/>
  <c r="C105" i="6"/>
  <c r="C107" i="6"/>
  <c r="C47" i="6"/>
  <c r="C81" i="6"/>
  <c r="C121" i="6"/>
  <c r="C115" i="6"/>
  <c r="C113" i="6"/>
  <c r="AN3" i="6"/>
  <c r="BX3" i="6" s="1"/>
  <c r="DH3" i="6" s="1"/>
  <c r="F6" i="15"/>
  <c r="G5" i="15"/>
  <c r="C4" i="15"/>
  <c r="G3" i="15"/>
  <c r="G3" i="6" l="1"/>
  <c r="H4" i="15"/>
  <c r="ER3" i="6"/>
  <c r="DI3" i="6"/>
  <c r="AO3" i="6"/>
  <c r="BY3" i="6"/>
  <c r="G6" i="15"/>
  <c r="H5" i="15"/>
  <c r="H3" i="15"/>
  <c r="I4" i="15" s="1"/>
  <c r="H3" i="6" l="1"/>
  <c r="DG123" i="6"/>
  <c r="DG107" i="6"/>
  <c r="DG91" i="6"/>
  <c r="DG75" i="6"/>
  <c r="DG59" i="6"/>
  <c r="DG43" i="6"/>
  <c r="DG27" i="6"/>
  <c r="DG11" i="6"/>
  <c r="DG121" i="6"/>
  <c r="DG105" i="6"/>
  <c r="DG89" i="6"/>
  <c r="DG73" i="6"/>
  <c r="DG57" i="6"/>
  <c r="DG41" i="6"/>
  <c r="DG25" i="6"/>
  <c r="DG9" i="6"/>
  <c r="DG83" i="6"/>
  <c r="DG51" i="6"/>
  <c r="DG19" i="6"/>
  <c r="DJ3" i="6"/>
  <c r="DK3" i="6" s="1"/>
  <c r="DL3" i="6" s="1"/>
  <c r="DM3" i="6" s="1"/>
  <c r="DN3" i="6" s="1"/>
  <c r="DO3" i="6" s="1"/>
  <c r="DP3" i="6" s="1"/>
  <c r="DQ3" i="6" s="1"/>
  <c r="DR3" i="6" s="1"/>
  <c r="DS3" i="6" s="1"/>
  <c r="DT3" i="6" s="1"/>
  <c r="DU3" i="6" s="1"/>
  <c r="DV3" i="6" s="1"/>
  <c r="DW3" i="6" s="1"/>
  <c r="DX3" i="6" s="1"/>
  <c r="DY3" i="6" s="1"/>
  <c r="DZ3" i="6" s="1"/>
  <c r="EA3" i="6" s="1"/>
  <c r="EB3" i="6" s="1"/>
  <c r="EC3" i="6" s="1"/>
  <c r="ED3" i="6" s="1"/>
  <c r="EE3" i="6" s="1"/>
  <c r="EF3" i="6" s="1"/>
  <c r="EG3" i="6" s="1"/>
  <c r="EH3" i="6" s="1"/>
  <c r="EI3" i="6" s="1"/>
  <c r="EJ3" i="6" s="1"/>
  <c r="EK3" i="6" s="1"/>
  <c r="DG115" i="6"/>
  <c r="DG99" i="6"/>
  <c r="DG67" i="6"/>
  <c r="DG35" i="6"/>
  <c r="DG113" i="6"/>
  <c r="DG97" i="6"/>
  <c r="DG81" i="6"/>
  <c r="DG65" i="6"/>
  <c r="DG49" i="6"/>
  <c r="DG33" i="6"/>
  <c r="DG17" i="6"/>
  <c r="DG109" i="6"/>
  <c r="DG93" i="6"/>
  <c r="DG77" i="6"/>
  <c r="DG61" i="6"/>
  <c r="DG45" i="6"/>
  <c r="DG29" i="6"/>
  <c r="DG13" i="6"/>
  <c r="DG111" i="6"/>
  <c r="DG15" i="6"/>
  <c r="DG37" i="6"/>
  <c r="DG55" i="6"/>
  <c r="DG31" i="6"/>
  <c r="DG53" i="6"/>
  <c r="DG71" i="6"/>
  <c r="DG47" i="6"/>
  <c r="DG69" i="6"/>
  <c r="DG87" i="6"/>
  <c r="DG95" i="6"/>
  <c r="DG7" i="6"/>
  <c r="DG63" i="6"/>
  <c r="DG85" i="6"/>
  <c r="DG103" i="6"/>
  <c r="DG79" i="6"/>
  <c r="DG101" i="6"/>
  <c r="DG119" i="6"/>
  <c r="DG117" i="6"/>
  <c r="DG23" i="6"/>
  <c r="DG21" i="6"/>
  <c r="DG39" i="6"/>
  <c r="ES3" i="6"/>
  <c r="GB3" i="6"/>
  <c r="AP3" i="6"/>
  <c r="AQ3" i="6" s="1"/>
  <c r="AR3" i="6" s="1"/>
  <c r="AS3" i="6" s="1"/>
  <c r="AT3" i="6" s="1"/>
  <c r="AU3" i="6" s="1"/>
  <c r="AV3" i="6" s="1"/>
  <c r="AW3" i="6" s="1"/>
  <c r="AX3" i="6" s="1"/>
  <c r="AY3" i="6" s="1"/>
  <c r="AZ3" i="6" s="1"/>
  <c r="BA3" i="6" s="1"/>
  <c r="BB3" i="6" s="1"/>
  <c r="BC3" i="6" s="1"/>
  <c r="BD3" i="6" s="1"/>
  <c r="BE3" i="6" s="1"/>
  <c r="BF3" i="6" s="1"/>
  <c r="BG3" i="6" s="1"/>
  <c r="BH3" i="6" s="1"/>
  <c r="BI3" i="6" s="1"/>
  <c r="BJ3" i="6" s="1"/>
  <c r="BK3" i="6" s="1"/>
  <c r="BL3" i="6" s="1"/>
  <c r="BL6" i="6" s="1"/>
  <c r="AM113" i="6"/>
  <c r="AM97" i="6"/>
  <c r="AM81" i="6"/>
  <c r="AM65" i="6"/>
  <c r="AM49" i="6"/>
  <c r="AM33" i="6"/>
  <c r="AM17" i="6"/>
  <c r="AM111" i="6"/>
  <c r="AM95" i="6"/>
  <c r="AM79" i="6"/>
  <c r="AM63" i="6"/>
  <c r="AM47" i="6"/>
  <c r="AM31" i="6"/>
  <c r="AM15" i="6"/>
  <c r="AM89" i="6"/>
  <c r="AM41" i="6"/>
  <c r="AM71" i="6"/>
  <c r="AM7" i="6"/>
  <c r="AM105" i="6"/>
  <c r="AM57" i="6"/>
  <c r="AM9" i="6"/>
  <c r="AM55" i="6"/>
  <c r="AM121" i="6"/>
  <c r="AM73" i="6"/>
  <c r="AM25" i="6"/>
  <c r="AM23" i="6"/>
  <c r="AM19" i="6"/>
  <c r="AM119" i="6"/>
  <c r="AM103" i="6"/>
  <c r="AM87" i="6"/>
  <c r="AM39" i="6"/>
  <c r="AM115" i="6"/>
  <c r="AM99" i="6"/>
  <c r="AM83" i="6"/>
  <c r="AM67" i="6"/>
  <c r="AM51" i="6"/>
  <c r="AM35" i="6"/>
  <c r="AM27" i="6"/>
  <c r="AM45" i="6"/>
  <c r="AM21" i="6"/>
  <c r="AM43" i="6"/>
  <c r="AM61" i="6"/>
  <c r="AM37" i="6"/>
  <c r="AM59" i="6"/>
  <c r="AM77" i="6"/>
  <c r="AM53" i="6"/>
  <c r="AM75" i="6"/>
  <c r="AM93" i="6"/>
  <c r="AM85" i="6"/>
  <c r="AM107" i="6"/>
  <c r="AM69" i="6"/>
  <c r="AM91" i="6"/>
  <c r="AM109" i="6"/>
  <c r="AM101" i="6"/>
  <c r="AM123" i="6"/>
  <c r="AM13" i="6"/>
  <c r="AM117" i="6"/>
  <c r="AM11" i="6"/>
  <c r="AM29" i="6"/>
  <c r="BZ3" i="6"/>
  <c r="CA3" i="6" s="1"/>
  <c r="CB3" i="6" s="1"/>
  <c r="CC3" i="6" s="1"/>
  <c r="CD3" i="6" s="1"/>
  <c r="CE3" i="6" s="1"/>
  <c r="CF3" i="6" s="1"/>
  <c r="CG3" i="6" s="1"/>
  <c r="CH3" i="6" s="1"/>
  <c r="CI3" i="6" s="1"/>
  <c r="CJ3" i="6" s="1"/>
  <c r="CK3" i="6" s="1"/>
  <c r="CL3" i="6" s="1"/>
  <c r="CM3" i="6" s="1"/>
  <c r="CN3" i="6" s="1"/>
  <c r="CO3" i="6" s="1"/>
  <c r="CP3" i="6" s="1"/>
  <c r="CQ3" i="6" s="1"/>
  <c r="CR3" i="6" s="1"/>
  <c r="CS3" i="6" s="1"/>
  <c r="CT3" i="6" s="1"/>
  <c r="CU3" i="6" s="1"/>
  <c r="CV3" i="6" s="1"/>
  <c r="CW3" i="6" s="1"/>
  <c r="CX3" i="6" s="1"/>
  <c r="CY3" i="6" s="1"/>
  <c r="CZ3" i="6" s="1"/>
  <c r="DA3" i="6" s="1"/>
  <c r="BW117" i="6"/>
  <c r="BW101" i="6"/>
  <c r="BW85" i="6"/>
  <c r="BW69" i="6"/>
  <c r="BW115" i="6"/>
  <c r="BW99" i="6"/>
  <c r="BW83" i="6"/>
  <c r="BW67" i="6"/>
  <c r="BW51" i="6"/>
  <c r="BW35" i="6"/>
  <c r="BW19" i="6"/>
  <c r="BW113" i="6"/>
  <c r="BW97" i="6"/>
  <c r="BW81" i="6"/>
  <c r="BW65" i="6"/>
  <c r="BW49" i="6"/>
  <c r="BW33" i="6"/>
  <c r="BW17" i="6"/>
  <c r="BW111" i="6"/>
  <c r="BW95" i="6"/>
  <c r="BW79" i="6"/>
  <c r="BW63" i="6"/>
  <c r="BW47" i="6"/>
  <c r="BW31" i="6"/>
  <c r="BW15" i="6"/>
  <c r="BW109" i="6"/>
  <c r="BW93" i="6"/>
  <c r="BW77" i="6"/>
  <c r="BW61" i="6"/>
  <c r="BW45" i="6"/>
  <c r="BW29" i="6"/>
  <c r="BW13" i="6"/>
  <c r="BW39" i="6"/>
  <c r="BW21" i="6"/>
  <c r="BW123" i="6"/>
  <c r="BW107" i="6"/>
  <c r="BW91" i="6"/>
  <c r="BW75" i="6"/>
  <c r="BW59" i="6"/>
  <c r="BW43" i="6"/>
  <c r="BW27" i="6"/>
  <c r="BW11" i="6"/>
  <c r="BW55" i="6"/>
  <c r="BW37" i="6"/>
  <c r="BW121" i="6"/>
  <c r="BW105" i="6"/>
  <c r="BW89" i="6"/>
  <c r="BW73" i="6"/>
  <c r="BW57" i="6"/>
  <c r="BW41" i="6"/>
  <c r="BW25" i="6"/>
  <c r="BW9" i="6"/>
  <c r="BW71" i="6"/>
  <c r="BW53" i="6"/>
  <c r="BW119" i="6"/>
  <c r="BW103" i="6"/>
  <c r="BW87" i="6"/>
  <c r="BW23" i="6"/>
  <c r="BW7" i="6"/>
  <c r="H6" i="15"/>
  <c r="I3" i="15"/>
  <c r="I5" i="15"/>
  <c r="BM3" i="6" l="1"/>
  <c r="BM5" i="6" s="1"/>
  <c r="I3" i="6"/>
  <c r="BL5" i="6"/>
  <c r="J4" i="15"/>
  <c r="ET3" i="6"/>
  <c r="EU3" i="6" s="1"/>
  <c r="EV3" i="6" s="1"/>
  <c r="EW3" i="6" s="1"/>
  <c r="EX3" i="6" s="1"/>
  <c r="EY3" i="6" s="1"/>
  <c r="EZ3" i="6" s="1"/>
  <c r="FA3" i="6" s="1"/>
  <c r="FB3" i="6" s="1"/>
  <c r="FC3" i="6" s="1"/>
  <c r="FD3" i="6" s="1"/>
  <c r="FE3" i="6" s="1"/>
  <c r="FF3" i="6" s="1"/>
  <c r="FG3" i="6" s="1"/>
  <c r="FH3" i="6" s="1"/>
  <c r="FI3" i="6" s="1"/>
  <c r="FJ3" i="6" s="1"/>
  <c r="FK3" i="6" s="1"/>
  <c r="FL3" i="6" s="1"/>
  <c r="FM3" i="6" s="1"/>
  <c r="FN3" i="6" s="1"/>
  <c r="FO3" i="6" s="1"/>
  <c r="FP3" i="6" s="1"/>
  <c r="FQ3" i="6" s="1"/>
  <c r="FR3" i="6" s="1"/>
  <c r="FS3" i="6" s="1"/>
  <c r="FT3" i="6" s="1"/>
  <c r="FU3" i="6" s="1"/>
  <c r="EQ69" i="6"/>
  <c r="EQ23" i="6"/>
  <c r="EQ121" i="6"/>
  <c r="EQ91" i="6"/>
  <c r="EQ61" i="6"/>
  <c r="EQ15" i="6"/>
  <c r="EQ97" i="6"/>
  <c r="EQ75" i="6"/>
  <c r="EQ83" i="6"/>
  <c r="EQ85" i="6"/>
  <c r="EQ39" i="6"/>
  <c r="EQ9" i="6"/>
  <c r="EQ107" i="6"/>
  <c r="EQ77" i="6"/>
  <c r="EQ31" i="6"/>
  <c r="EQ113" i="6"/>
  <c r="EQ81" i="6"/>
  <c r="EQ35" i="6"/>
  <c r="EQ51" i="6"/>
  <c r="EQ67" i="6"/>
  <c r="EQ19" i="6"/>
  <c r="EQ101" i="6"/>
  <c r="EQ55" i="6"/>
  <c r="EQ25" i="6"/>
  <c r="EQ123" i="6"/>
  <c r="EQ93" i="6"/>
  <c r="EQ47" i="6"/>
  <c r="EQ99" i="6"/>
  <c r="EQ117" i="6"/>
  <c r="EQ71" i="6"/>
  <c r="EQ41" i="6"/>
  <c r="EQ11" i="6"/>
  <c r="EQ109" i="6"/>
  <c r="EQ63" i="6"/>
  <c r="EQ17" i="6"/>
  <c r="EQ45" i="6"/>
  <c r="EQ87" i="6"/>
  <c r="EQ57" i="6"/>
  <c r="EQ27" i="6"/>
  <c r="EQ79" i="6"/>
  <c r="EQ33" i="6"/>
  <c r="EQ21" i="6"/>
  <c r="EQ103" i="6"/>
  <c r="EQ73" i="6"/>
  <c r="EQ43" i="6"/>
  <c r="EQ13" i="6"/>
  <c r="EQ95" i="6"/>
  <c r="EQ49" i="6"/>
  <c r="EQ7" i="6"/>
  <c r="EQ115" i="6"/>
  <c r="EQ37" i="6"/>
  <c r="EQ119" i="6"/>
  <c r="EQ89" i="6"/>
  <c r="EQ59" i="6"/>
  <c r="EQ29" i="6"/>
  <c r="EQ111" i="6"/>
  <c r="EQ65" i="6"/>
  <c r="EQ53" i="6"/>
  <c r="EQ105" i="6"/>
  <c r="EK6" i="6"/>
  <c r="EK5" i="6"/>
  <c r="DB3" i="6"/>
  <c r="DA6" i="6"/>
  <c r="DA5" i="6"/>
  <c r="EL3" i="6"/>
  <c r="HL3" i="6"/>
  <c r="GC3" i="6"/>
  <c r="BM6" i="6"/>
  <c r="BN3" i="6"/>
  <c r="BO3" i="6" s="1"/>
  <c r="J5" i="15"/>
  <c r="J3" i="15"/>
  <c r="I6" i="15"/>
  <c r="J3" i="6" l="1"/>
  <c r="K4" i="15"/>
  <c r="GD3" i="6"/>
  <c r="GE3" i="6" s="1"/>
  <c r="GF3" i="6" s="1"/>
  <c r="GG3" i="6" s="1"/>
  <c r="GH3" i="6" s="1"/>
  <c r="GI3" i="6" s="1"/>
  <c r="GJ3" i="6" s="1"/>
  <c r="GK3" i="6" s="1"/>
  <c r="GL3" i="6" s="1"/>
  <c r="GM3" i="6" s="1"/>
  <c r="GN3" i="6" s="1"/>
  <c r="GO3" i="6" s="1"/>
  <c r="GP3" i="6" s="1"/>
  <c r="GQ3" i="6" s="1"/>
  <c r="GR3" i="6" s="1"/>
  <c r="GS3" i="6" s="1"/>
  <c r="GT3" i="6" s="1"/>
  <c r="GU3" i="6" s="1"/>
  <c r="GV3" i="6" s="1"/>
  <c r="GW3" i="6" s="1"/>
  <c r="GX3" i="6" s="1"/>
  <c r="GY3" i="6" s="1"/>
  <c r="GZ3" i="6" s="1"/>
  <c r="HA3" i="6" s="1"/>
  <c r="HB3" i="6" s="1"/>
  <c r="HC3" i="6" s="1"/>
  <c r="HD3" i="6" s="1"/>
  <c r="HE3" i="6" s="1"/>
  <c r="GA79" i="6"/>
  <c r="GA33" i="6"/>
  <c r="GA101" i="6"/>
  <c r="GA71" i="6"/>
  <c r="GA25" i="6"/>
  <c r="GA107" i="6"/>
  <c r="GA29" i="6"/>
  <c r="GA95" i="6"/>
  <c r="GA49" i="6"/>
  <c r="GA19" i="6"/>
  <c r="GA117" i="6"/>
  <c r="GA87" i="6"/>
  <c r="GA41" i="6"/>
  <c r="GA123" i="6"/>
  <c r="GA115" i="6"/>
  <c r="GA9" i="6"/>
  <c r="GA93" i="6"/>
  <c r="GA111" i="6"/>
  <c r="GA65" i="6"/>
  <c r="GA35" i="6"/>
  <c r="GA103" i="6"/>
  <c r="GA57" i="6"/>
  <c r="GA11" i="6"/>
  <c r="GA17" i="6"/>
  <c r="GA55" i="6"/>
  <c r="GA45" i="6"/>
  <c r="GA61" i="6"/>
  <c r="GA77" i="6"/>
  <c r="GA81" i="6"/>
  <c r="GA51" i="6"/>
  <c r="GA21" i="6"/>
  <c r="GA119" i="6"/>
  <c r="GA73" i="6"/>
  <c r="GA27" i="6"/>
  <c r="GA43" i="6"/>
  <c r="GA109" i="6"/>
  <c r="GA15" i="6"/>
  <c r="GA97" i="6"/>
  <c r="GA67" i="6"/>
  <c r="GA37" i="6"/>
  <c r="GA7" i="6"/>
  <c r="GA89" i="6"/>
  <c r="GA85" i="6"/>
  <c r="GA31" i="6"/>
  <c r="GA113" i="6"/>
  <c r="GA83" i="6"/>
  <c r="GA53" i="6"/>
  <c r="GA23" i="6"/>
  <c r="GA105" i="6"/>
  <c r="GA59" i="6"/>
  <c r="GA63" i="6"/>
  <c r="GA13" i="6"/>
  <c r="GA47" i="6"/>
  <c r="GA99" i="6"/>
  <c r="GA69" i="6"/>
  <c r="GA39" i="6"/>
  <c r="GA121" i="6"/>
  <c r="GA75" i="6"/>
  <c r="GA91" i="6"/>
  <c r="DC3" i="6"/>
  <c r="DB5" i="6"/>
  <c r="DB6" i="6"/>
  <c r="EL6" i="6"/>
  <c r="EL5" i="6"/>
  <c r="BN6" i="6"/>
  <c r="FV3" i="6"/>
  <c r="FU6" i="6"/>
  <c r="FU5" i="6"/>
  <c r="BN5" i="6"/>
  <c r="EM3" i="6"/>
  <c r="IV3" i="6"/>
  <c r="HM3" i="6"/>
  <c r="BP3" i="6"/>
  <c r="BO5" i="6"/>
  <c r="BO6" i="6"/>
  <c r="K3" i="15"/>
  <c r="K5" i="15"/>
  <c r="J6" i="15"/>
  <c r="K3" i="6" l="1"/>
  <c r="L4" i="15"/>
  <c r="FW3" i="6"/>
  <c r="FV6" i="6"/>
  <c r="FV5" i="6"/>
  <c r="EM6" i="6"/>
  <c r="EM5" i="6"/>
  <c r="DC5" i="6"/>
  <c r="DC6" i="6"/>
  <c r="HN3" i="6"/>
  <c r="HO3" i="6" s="1"/>
  <c r="HP3" i="6" s="1"/>
  <c r="HQ3" i="6" s="1"/>
  <c r="HR3" i="6" s="1"/>
  <c r="HS3" i="6" s="1"/>
  <c r="HT3" i="6" s="1"/>
  <c r="HU3" i="6" s="1"/>
  <c r="HV3" i="6" s="1"/>
  <c r="HW3" i="6" s="1"/>
  <c r="HX3" i="6" s="1"/>
  <c r="HY3" i="6" s="1"/>
  <c r="HZ3" i="6" s="1"/>
  <c r="IA3" i="6" s="1"/>
  <c r="IB3" i="6" s="1"/>
  <c r="IC3" i="6" s="1"/>
  <c r="ID3" i="6" s="1"/>
  <c r="IE3" i="6" s="1"/>
  <c r="IF3" i="6" s="1"/>
  <c r="IG3" i="6" s="1"/>
  <c r="IH3" i="6" s="1"/>
  <c r="II3" i="6" s="1"/>
  <c r="IJ3" i="6" s="1"/>
  <c r="IK3" i="6" s="1"/>
  <c r="IL3" i="6" s="1"/>
  <c r="IM3" i="6" s="1"/>
  <c r="IN3" i="6" s="1"/>
  <c r="IO3" i="6" s="1"/>
  <c r="HK39" i="6"/>
  <c r="HK89" i="6"/>
  <c r="HK43" i="6"/>
  <c r="HK13" i="6"/>
  <c r="HK111" i="6"/>
  <c r="HK81" i="6"/>
  <c r="HK35" i="6"/>
  <c r="HK117" i="6"/>
  <c r="HK101" i="6"/>
  <c r="HK105" i="6"/>
  <c r="HK59" i="6"/>
  <c r="HK29" i="6"/>
  <c r="HK97" i="6"/>
  <c r="HK51" i="6"/>
  <c r="HK73" i="6"/>
  <c r="HK121" i="6"/>
  <c r="HK75" i="6"/>
  <c r="HK45" i="6"/>
  <c r="HK15" i="6"/>
  <c r="HK113" i="6"/>
  <c r="HK67" i="6"/>
  <c r="HK21" i="6"/>
  <c r="HK95" i="6"/>
  <c r="HK103" i="6"/>
  <c r="HK9" i="6"/>
  <c r="HK91" i="6"/>
  <c r="HK61" i="6"/>
  <c r="HK31" i="6"/>
  <c r="HK83" i="6"/>
  <c r="HK37" i="6"/>
  <c r="HK55" i="6"/>
  <c r="HK71" i="6"/>
  <c r="HK87" i="6"/>
  <c r="HK25" i="6"/>
  <c r="HK107" i="6"/>
  <c r="HK77" i="6"/>
  <c r="HK47" i="6"/>
  <c r="HK17" i="6"/>
  <c r="HK99" i="6"/>
  <c r="HK53" i="6"/>
  <c r="HK27" i="6"/>
  <c r="HK19" i="6"/>
  <c r="HK119" i="6"/>
  <c r="HK7" i="6"/>
  <c r="HK41" i="6"/>
  <c r="HK123" i="6"/>
  <c r="HK93" i="6"/>
  <c r="HK63" i="6"/>
  <c r="HK33" i="6"/>
  <c r="HK115" i="6"/>
  <c r="HK69" i="6"/>
  <c r="HK65" i="6"/>
  <c r="HK57" i="6"/>
  <c r="HK11" i="6"/>
  <c r="HK109" i="6"/>
  <c r="HK79" i="6"/>
  <c r="HK49" i="6"/>
  <c r="HK85" i="6"/>
  <c r="HK23" i="6"/>
  <c r="HF3" i="6"/>
  <c r="HE5" i="6"/>
  <c r="HE6" i="6"/>
  <c r="IW3" i="6"/>
  <c r="KF3" i="6"/>
  <c r="BQ3" i="6"/>
  <c r="BP4" i="6"/>
  <c r="BP5" i="6"/>
  <c r="BP6" i="6"/>
  <c r="L3" i="15"/>
  <c r="K6" i="15"/>
  <c r="L5" i="15"/>
  <c r="L3" i="6" l="1"/>
  <c r="M4" i="15"/>
  <c r="IP3" i="6"/>
  <c r="IO6" i="6"/>
  <c r="IO5" i="6"/>
  <c r="HF5" i="6"/>
  <c r="HF6" i="6"/>
  <c r="HG3" i="6"/>
  <c r="IX3" i="6"/>
  <c r="IY3" i="6" s="1"/>
  <c r="IZ3" i="6" s="1"/>
  <c r="JA3" i="6" s="1"/>
  <c r="JB3" i="6" s="1"/>
  <c r="JC3" i="6" s="1"/>
  <c r="JD3" i="6" s="1"/>
  <c r="JE3" i="6" s="1"/>
  <c r="JF3" i="6" s="1"/>
  <c r="JG3" i="6" s="1"/>
  <c r="JH3" i="6" s="1"/>
  <c r="JI3" i="6" s="1"/>
  <c r="JJ3" i="6" s="1"/>
  <c r="JK3" i="6" s="1"/>
  <c r="JL3" i="6" s="1"/>
  <c r="JM3" i="6" s="1"/>
  <c r="JN3" i="6" s="1"/>
  <c r="JO3" i="6" s="1"/>
  <c r="JP3" i="6" s="1"/>
  <c r="JQ3" i="6" s="1"/>
  <c r="JR3" i="6" s="1"/>
  <c r="JS3" i="6" s="1"/>
  <c r="JT3" i="6" s="1"/>
  <c r="JU3" i="6" s="1"/>
  <c r="JV3" i="6" s="1"/>
  <c r="JW3" i="6" s="1"/>
  <c r="JX3" i="6" s="1"/>
  <c r="JY3" i="6" s="1"/>
  <c r="IU33" i="6"/>
  <c r="IU99" i="6"/>
  <c r="IU53" i="6"/>
  <c r="IU23" i="6"/>
  <c r="IU121" i="6"/>
  <c r="IU91" i="6"/>
  <c r="IU45" i="6"/>
  <c r="IU7" i="6"/>
  <c r="IU115" i="6"/>
  <c r="IU69" i="6"/>
  <c r="IU39" i="6"/>
  <c r="IU9" i="6"/>
  <c r="IU107" i="6"/>
  <c r="IU61" i="6"/>
  <c r="IU15" i="6"/>
  <c r="IU75" i="6"/>
  <c r="IU85" i="6"/>
  <c r="IU55" i="6"/>
  <c r="IU25" i="6"/>
  <c r="IU123" i="6"/>
  <c r="IU77" i="6"/>
  <c r="IU31" i="6"/>
  <c r="IU17" i="6"/>
  <c r="IU49" i="6"/>
  <c r="IU19" i="6"/>
  <c r="IU101" i="6"/>
  <c r="IU71" i="6"/>
  <c r="IU41" i="6"/>
  <c r="IU11" i="6"/>
  <c r="IU93" i="6"/>
  <c r="IU47" i="6"/>
  <c r="IU63" i="6"/>
  <c r="IU111" i="6"/>
  <c r="IU113" i="6"/>
  <c r="IU35" i="6"/>
  <c r="IU117" i="6"/>
  <c r="IU87" i="6"/>
  <c r="IU57" i="6"/>
  <c r="IU27" i="6"/>
  <c r="IU109" i="6"/>
  <c r="IU65" i="6"/>
  <c r="IU81" i="6"/>
  <c r="IU97" i="6"/>
  <c r="IU51" i="6"/>
  <c r="IU103" i="6"/>
  <c r="IU73" i="6"/>
  <c r="IU43" i="6"/>
  <c r="IU79" i="6"/>
  <c r="IU105" i="6"/>
  <c r="IU67" i="6"/>
  <c r="IU21" i="6"/>
  <c r="IU119" i="6"/>
  <c r="IU89" i="6"/>
  <c r="IU59" i="6"/>
  <c r="IU13" i="6"/>
  <c r="IU95" i="6"/>
  <c r="IU83" i="6"/>
  <c r="IU37" i="6"/>
  <c r="IU29" i="6"/>
  <c r="FW6" i="6"/>
  <c r="FW5" i="6"/>
  <c r="BQ6" i="6"/>
  <c r="BQ5" i="6"/>
  <c r="KG3" i="6"/>
  <c r="LP3" i="6"/>
  <c r="BQ4" i="6"/>
  <c r="BR3" i="6"/>
  <c r="M3" i="15"/>
  <c r="N4" i="15" s="1"/>
  <c r="L6" i="15"/>
  <c r="M5" i="15"/>
  <c r="M3" i="6" l="1"/>
  <c r="JZ3" i="6"/>
  <c r="JY6" i="6"/>
  <c r="JY5" i="6"/>
  <c r="HG6" i="6"/>
  <c r="HG5" i="6"/>
  <c r="KH3" i="6"/>
  <c r="KI3" i="6" s="1"/>
  <c r="KJ3" i="6" s="1"/>
  <c r="KK3" i="6" s="1"/>
  <c r="KL3" i="6" s="1"/>
  <c r="KM3" i="6" s="1"/>
  <c r="KN3" i="6" s="1"/>
  <c r="KO3" i="6" s="1"/>
  <c r="KP3" i="6" s="1"/>
  <c r="KQ3" i="6" s="1"/>
  <c r="KR3" i="6" s="1"/>
  <c r="KS3" i="6" s="1"/>
  <c r="KT3" i="6" s="1"/>
  <c r="KU3" i="6" s="1"/>
  <c r="KV3" i="6" s="1"/>
  <c r="KW3" i="6" s="1"/>
  <c r="KX3" i="6" s="1"/>
  <c r="KY3" i="6" s="1"/>
  <c r="KZ3" i="6" s="1"/>
  <c r="LA3" i="6" s="1"/>
  <c r="LB3" i="6" s="1"/>
  <c r="LC3" i="6" s="1"/>
  <c r="LD3" i="6" s="1"/>
  <c r="LE3" i="6" s="1"/>
  <c r="LF3" i="6" s="1"/>
  <c r="LG3" i="6" s="1"/>
  <c r="LH3" i="6" s="1"/>
  <c r="LI3" i="6" s="1"/>
  <c r="LJ3" i="6" s="1"/>
  <c r="KE27" i="6"/>
  <c r="KE109" i="6"/>
  <c r="KE63" i="6"/>
  <c r="KE33" i="6"/>
  <c r="KE101" i="6"/>
  <c r="KE55" i="6"/>
  <c r="KE9" i="6"/>
  <c r="KE39" i="6"/>
  <c r="KE43" i="6"/>
  <c r="KE79" i="6"/>
  <c r="KE49" i="6"/>
  <c r="KE19" i="6"/>
  <c r="KE117" i="6"/>
  <c r="KE71" i="6"/>
  <c r="KE25" i="6"/>
  <c r="KE47" i="6"/>
  <c r="KE115" i="6"/>
  <c r="KE59" i="6"/>
  <c r="KE13" i="6"/>
  <c r="KE95" i="6"/>
  <c r="KE65" i="6"/>
  <c r="KE35" i="6"/>
  <c r="KE87" i="6"/>
  <c r="KE41" i="6"/>
  <c r="KE93" i="6"/>
  <c r="KE121" i="6"/>
  <c r="KE29" i="6"/>
  <c r="KE111" i="6"/>
  <c r="KE81" i="6"/>
  <c r="KE51" i="6"/>
  <c r="KE21" i="6"/>
  <c r="KE103" i="6"/>
  <c r="KE57" i="6"/>
  <c r="KE45" i="6"/>
  <c r="KE97" i="6"/>
  <c r="KE67" i="6"/>
  <c r="KE37" i="6"/>
  <c r="KE119" i="6"/>
  <c r="KE73" i="6"/>
  <c r="KE17" i="6"/>
  <c r="KE85" i="6"/>
  <c r="KE123" i="6"/>
  <c r="KE61" i="6"/>
  <c r="KE15" i="6"/>
  <c r="KE113" i="6"/>
  <c r="KE83" i="6"/>
  <c r="KE53" i="6"/>
  <c r="KE7" i="6"/>
  <c r="KE89" i="6"/>
  <c r="KE75" i="6"/>
  <c r="KE91" i="6"/>
  <c r="KE107" i="6"/>
  <c r="KE11" i="6"/>
  <c r="KE77" i="6"/>
  <c r="KE31" i="6"/>
  <c r="KE99" i="6"/>
  <c r="KE69" i="6"/>
  <c r="KE23" i="6"/>
  <c r="KE105" i="6"/>
  <c r="BR5" i="6"/>
  <c r="BR6" i="6"/>
  <c r="IQ3" i="6"/>
  <c r="IP5" i="6"/>
  <c r="IP6" i="6"/>
  <c r="MZ3" i="6"/>
  <c r="LQ3" i="6"/>
  <c r="BR4" i="6"/>
  <c r="BS3" i="6"/>
  <c r="N3" i="15"/>
  <c r="O4" i="15" s="1"/>
  <c r="N5" i="15"/>
  <c r="M6" i="15"/>
  <c r="N3" i="6" l="1"/>
  <c r="LR3" i="6"/>
  <c r="LS3" i="6" s="1"/>
  <c r="LT3" i="6" s="1"/>
  <c r="LU3" i="6" s="1"/>
  <c r="LV3" i="6" s="1"/>
  <c r="LW3" i="6" s="1"/>
  <c r="LX3" i="6" s="1"/>
  <c r="LY3" i="6" s="1"/>
  <c r="LZ3" i="6" s="1"/>
  <c r="MA3" i="6" s="1"/>
  <c r="MB3" i="6" s="1"/>
  <c r="MC3" i="6" s="1"/>
  <c r="MD3" i="6" s="1"/>
  <c r="ME3" i="6" s="1"/>
  <c r="MF3" i="6" s="1"/>
  <c r="MG3" i="6" s="1"/>
  <c r="MH3" i="6" s="1"/>
  <c r="MI3" i="6" s="1"/>
  <c r="MJ3" i="6" s="1"/>
  <c r="MK3" i="6" s="1"/>
  <c r="ML3" i="6" s="1"/>
  <c r="MM3" i="6" s="1"/>
  <c r="MN3" i="6" s="1"/>
  <c r="MO3" i="6" s="1"/>
  <c r="MP3" i="6" s="1"/>
  <c r="MQ3" i="6" s="1"/>
  <c r="MR3" i="6" s="1"/>
  <c r="MS3" i="6" s="1"/>
  <c r="LO119" i="6"/>
  <c r="LO73" i="6"/>
  <c r="LO43" i="6"/>
  <c r="LO13" i="6"/>
  <c r="LO111" i="6"/>
  <c r="LO65" i="6"/>
  <c r="LO19" i="6"/>
  <c r="LO35" i="6"/>
  <c r="LO103" i="6"/>
  <c r="LO57" i="6"/>
  <c r="LO37" i="6"/>
  <c r="LO7" i="6"/>
  <c r="LO89" i="6"/>
  <c r="LO59" i="6"/>
  <c r="LO29" i="6"/>
  <c r="LO81" i="6"/>
  <c r="LO53" i="6"/>
  <c r="LO23" i="6"/>
  <c r="LO105" i="6"/>
  <c r="LO75" i="6"/>
  <c r="LO45" i="6"/>
  <c r="LO15" i="6"/>
  <c r="LO97" i="6"/>
  <c r="LO51" i="6"/>
  <c r="LO39" i="6"/>
  <c r="LO121" i="6"/>
  <c r="LO91" i="6"/>
  <c r="LO61" i="6"/>
  <c r="LO31" i="6"/>
  <c r="LO113" i="6"/>
  <c r="LO67" i="6"/>
  <c r="LO83" i="6"/>
  <c r="LO49" i="6"/>
  <c r="LO69" i="6"/>
  <c r="LO55" i="6"/>
  <c r="LO9" i="6"/>
  <c r="LO107" i="6"/>
  <c r="LO77" i="6"/>
  <c r="LO47" i="6"/>
  <c r="LO21" i="6"/>
  <c r="LO71" i="6"/>
  <c r="LO25" i="6"/>
  <c r="LO123" i="6"/>
  <c r="LO93" i="6"/>
  <c r="LO63" i="6"/>
  <c r="LO17" i="6"/>
  <c r="LO99" i="6"/>
  <c r="LO117" i="6"/>
  <c r="LO27" i="6"/>
  <c r="LO87" i="6"/>
  <c r="LO41" i="6"/>
  <c r="LO11" i="6"/>
  <c r="LO109" i="6"/>
  <c r="LO79" i="6"/>
  <c r="LO33" i="6"/>
  <c r="LO115" i="6"/>
  <c r="LO85" i="6"/>
  <c r="LO101" i="6"/>
  <c r="LO95" i="6"/>
  <c r="LI6" i="6"/>
  <c r="LI5" i="6"/>
  <c r="IQ5" i="6"/>
  <c r="IQ6" i="6"/>
  <c r="BS5" i="6"/>
  <c r="BS6" i="6"/>
  <c r="LJ6" i="6"/>
  <c r="LJ5" i="6"/>
  <c r="KA3" i="6"/>
  <c r="JZ6" i="6"/>
  <c r="JZ5" i="6"/>
  <c r="NA3" i="6"/>
  <c r="OJ3" i="6"/>
  <c r="OK3" i="6" s="1"/>
  <c r="LK3" i="6"/>
  <c r="BS4" i="6"/>
  <c r="N6" i="15"/>
  <c r="O3" i="15"/>
  <c r="P4" i="15" s="1"/>
  <c r="O5" i="15"/>
  <c r="O3" i="6" l="1"/>
  <c r="OL3" i="6"/>
  <c r="OM3" i="6" s="1"/>
  <c r="ON3" i="6" s="1"/>
  <c r="OO3" i="6" s="1"/>
  <c r="OP3" i="6" s="1"/>
  <c r="OQ3" i="6" s="1"/>
  <c r="OR3" i="6" s="1"/>
  <c r="OS3" i="6" s="1"/>
  <c r="OT3" i="6" s="1"/>
  <c r="OU3" i="6" s="1"/>
  <c r="OV3" i="6" s="1"/>
  <c r="OW3" i="6" s="1"/>
  <c r="OX3" i="6" s="1"/>
  <c r="OY3" i="6" s="1"/>
  <c r="OZ3" i="6" s="1"/>
  <c r="PA3" i="6" s="1"/>
  <c r="PB3" i="6" s="1"/>
  <c r="PC3" i="6" s="1"/>
  <c r="PD3" i="6" s="1"/>
  <c r="PE3" i="6" s="1"/>
  <c r="PF3" i="6" s="1"/>
  <c r="PG3" i="6" s="1"/>
  <c r="PH3" i="6" s="1"/>
  <c r="PI3" i="6" s="1"/>
  <c r="PJ3" i="6" s="1"/>
  <c r="PK3" i="6" s="1"/>
  <c r="PL3" i="6" s="1"/>
  <c r="PM3" i="6" s="1"/>
  <c r="OI119" i="6"/>
  <c r="OI9" i="6"/>
  <c r="OI11" i="6"/>
  <c r="OI93" i="6"/>
  <c r="OI63" i="6"/>
  <c r="OI33" i="6"/>
  <c r="OI85" i="6"/>
  <c r="OI39" i="6"/>
  <c r="OI55" i="6"/>
  <c r="OI17" i="6"/>
  <c r="OI105" i="6"/>
  <c r="OI121" i="6"/>
  <c r="OI89" i="6"/>
  <c r="OI41" i="6"/>
  <c r="OI27" i="6"/>
  <c r="OI109" i="6"/>
  <c r="OI79" i="6"/>
  <c r="OI49" i="6"/>
  <c r="OI19" i="6"/>
  <c r="OI101" i="6"/>
  <c r="OI43" i="6"/>
  <c r="OI95" i="6"/>
  <c r="OI65" i="6"/>
  <c r="OI35" i="6"/>
  <c r="OI117" i="6"/>
  <c r="OI71" i="6"/>
  <c r="OI77" i="6"/>
  <c r="OI115" i="6"/>
  <c r="OI57" i="6"/>
  <c r="OI59" i="6"/>
  <c r="OI13" i="6"/>
  <c r="OI111" i="6"/>
  <c r="OI81" i="6"/>
  <c r="OI51" i="6"/>
  <c r="OI87" i="6"/>
  <c r="OI103" i="6"/>
  <c r="OI73" i="6"/>
  <c r="OI75" i="6"/>
  <c r="OI29" i="6"/>
  <c r="OI97" i="6"/>
  <c r="OI67" i="6"/>
  <c r="OI21" i="6"/>
  <c r="OI91" i="6"/>
  <c r="OI45" i="6"/>
  <c r="OI15" i="6"/>
  <c r="OI113" i="6"/>
  <c r="OI83" i="6"/>
  <c r="OI37" i="6"/>
  <c r="OI69" i="6"/>
  <c r="OI23" i="6"/>
  <c r="OI107" i="6"/>
  <c r="OI61" i="6"/>
  <c r="OI31" i="6"/>
  <c r="OI99" i="6"/>
  <c r="OI53" i="6"/>
  <c r="OI7" i="6"/>
  <c r="OI25" i="6"/>
  <c r="OI123" i="6"/>
  <c r="OI47" i="6"/>
  <c r="NB3" i="6"/>
  <c r="NC3" i="6" s="1"/>
  <c r="ND3" i="6" s="1"/>
  <c r="NE3" i="6" s="1"/>
  <c r="NF3" i="6" s="1"/>
  <c r="NG3" i="6" s="1"/>
  <c r="NH3" i="6" s="1"/>
  <c r="NI3" i="6" s="1"/>
  <c r="NJ3" i="6" s="1"/>
  <c r="NK3" i="6" s="1"/>
  <c r="NL3" i="6" s="1"/>
  <c r="NM3" i="6" s="1"/>
  <c r="NN3" i="6" s="1"/>
  <c r="NO3" i="6" s="1"/>
  <c r="NP3" i="6" s="1"/>
  <c r="NQ3" i="6" s="1"/>
  <c r="NR3" i="6" s="1"/>
  <c r="NS3" i="6" s="1"/>
  <c r="NT3" i="6" s="1"/>
  <c r="NU3" i="6" s="1"/>
  <c r="NV3" i="6" s="1"/>
  <c r="NW3" i="6" s="1"/>
  <c r="NX3" i="6" s="1"/>
  <c r="NY3" i="6" s="1"/>
  <c r="NZ3" i="6" s="1"/>
  <c r="OA3" i="6" s="1"/>
  <c r="OB3" i="6" s="1"/>
  <c r="OC3" i="6" s="1"/>
  <c r="OD3" i="6" s="1"/>
  <c r="MY95" i="6"/>
  <c r="MY111" i="6"/>
  <c r="MY31" i="6"/>
  <c r="MY83" i="6"/>
  <c r="MY53" i="6"/>
  <c r="MY23" i="6"/>
  <c r="MY121" i="6"/>
  <c r="MY75" i="6"/>
  <c r="MY29" i="6"/>
  <c r="MY105" i="6"/>
  <c r="MY17" i="6"/>
  <c r="MY99" i="6"/>
  <c r="MY69" i="6"/>
  <c r="MY39" i="6"/>
  <c r="MY9" i="6"/>
  <c r="MY91" i="6"/>
  <c r="MY45" i="6"/>
  <c r="MY47" i="6"/>
  <c r="MY33" i="6"/>
  <c r="MY115" i="6"/>
  <c r="MY85" i="6"/>
  <c r="MY55" i="6"/>
  <c r="MY25" i="6"/>
  <c r="MY107" i="6"/>
  <c r="MY61" i="6"/>
  <c r="MY37" i="6"/>
  <c r="MY59" i="6"/>
  <c r="MY79" i="6"/>
  <c r="MY63" i="6"/>
  <c r="MY49" i="6"/>
  <c r="MY101" i="6"/>
  <c r="MY71" i="6"/>
  <c r="MY41" i="6"/>
  <c r="MY123" i="6"/>
  <c r="MY77" i="6"/>
  <c r="MY11" i="6"/>
  <c r="MY65" i="6"/>
  <c r="MY19" i="6"/>
  <c r="MY117" i="6"/>
  <c r="MY87" i="6"/>
  <c r="MY57" i="6"/>
  <c r="MY93" i="6"/>
  <c r="MY113" i="6"/>
  <c r="MY13" i="6"/>
  <c r="MY81" i="6"/>
  <c r="MY35" i="6"/>
  <c r="MY103" i="6"/>
  <c r="MY73" i="6"/>
  <c r="MY27" i="6"/>
  <c r="MY109" i="6"/>
  <c r="MY67" i="6"/>
  <c r="MY15" i="6"/>
  <c r="MY97" i="6"/>
  <c r="MY51" i="6"/>
  <c r="MY21" i="6"/>
  <c r="MY119" i="6"/>
  <c r="MY89" i="6"/>
  <c r="MY43" i="6"/>
  <c r="MY7" i="6"/>
  <c r="KA6" i="6"/>
  <c r="KA5" i="6"/>
  <c r="LK6" i="6"/>
  <c r="LK5" i="6"/>
  <c r="MT3" i="6"/>
  <c r="MS5" i="6"/>
  <c r="MS6" i="6"/>
  <c r="O6" i="15"/>
  <c r="P5" i="15"/>
  <c r="P3" i="15"/>
  <c r="Q4" i="15" s="1"/>
  <c r="P3" i="6" l="1"/>
  <c r="OD5" i="6"/>
  <c r="OD6" i="6"/>
  <c r="MU3" i="6"/>
  <c r="MT5" i="6"/>
  <c r="MT6" i="6"/>
  <c r="OC6" i="6"/>
  <c r="OC5" i="6"/>
  <c r="PN3" i="6"/>
  <c r="PM6" i="6"/>
  <c r="PM5" i="6"/>
  <c r="OE3" i="6"/>
  <c r="Q3" i="15"/>
  <c r="R4" i="15" s="1"/>
  <c r="P6" i="15"/>
  <c r="Q5" i="15"/>
  <c r="Q3" i="6" l="1"/>
  <c r="PO3" i="6"/>
  <c r="PN6" i="6"/>
  <c r="PN5" i="6"/>
  <c r="OE5" i="6"/>
  <c r="OE6" i="6"/>
  <c r="MU6" i="6"/>
  <c r="MU5" i="6"/>
  <c r="R5" i="15"/>
  <c r="R3" i="15"/>
  <c r="S4" i="15" s="1"/>
  <c r="Q6" i="15"/>
  <c r="R3" i="6" l="1"/>
  <c r="PO6" i="6"/>
  <c r="PO5" i="6"/>
  <c r="S3" i="15"/>
  <c r="T4" i="15" s="1"/>
  <c r="S5" i="15"/>
  <c r="R6" i="15"/>
  <c r="S3" i="6" l="1"/>
  <c r="T3" i="15"/>
  <c r="U4" i="15" s="1"/>
  <c r="T5" i="15"/>
  <c r="S6" i="15"/>
  <c r="T3" i="6" l="1"/>
  <c r="U3" i="15"/>
  <c r="V4" i="15" s="1"/>
  <c r="U5" i="15"/>
  <c r="T6" i="15"/>
  <c r="U3" i="6" l="1"/>
  <c r="U6" i="15"/>
  <c r="V3" i="15"/>
  <c r="W4" i="15" s="1"/>
  <c r="V5" i="15"/>
  <c r="V3" i="6" l="1"/>
  <c r="V6" i="15"/>
  <c r="W3" i="15"/>
  <c r="X4" i="15" s="1"/>
  <c r="W5" i="15"/>
  <c r="W3" i="6" l="1"/>
  <c r="W6" i="15"/>
  <c r="X3" i="15"/>
  <c r="Y4" i="15" s="1"/>
  <c r="X5" i="15"/>
  <c r="X3" i="6" l="1"/>
  <c r="X6" i="15"/>
  <c r="Y3" i="15"/>
  <c r="Z4" i="15" s="1"/>
  <c r="Y5" i="15"/>
  <c r="Y3" i="6" l="1"/>
  <c r="Z5" i="15"/>
  <c r="Y6" i="15"/>
  <c r="Z3" i="15"/>
  <c r="AA4" i="15" s="1"/>
  <c r="Z3" i="6" l="1"/>
  <c r="AA3" i="15"/>
  <c r="AB4" i="15" s="1"/>
  <c r="AA5" i="15"/>
  <c r="Z6" i="15"/>
  <c r="AA3" i="6" l="1"/>
  <c r="AB3" i="15"/>
  <c r="AC4" i="15" s="1"/>
  <c r="AA6" i="15"/>
  <c r="AB5" i="15"/>
  <c r="AB3" i="6" l="1"/>
  <c r="AB6" i="15"/>
  <c r="AC3" i="15"/>
  <c r="AD4" i="15" s="1"/>
  <c r="AC5" i="15"/>
  <c r="AC3" i="6" l="1"/>
  <c r="AC6" i="15"/>
  <c r="AD3" i="15"/>
  <c r="AE4" i="15" s="1"/>
  <c r="AD5" i="15"/>
  <c r="AD3" i="6" l="1"/>
  <c r="AD6" i="15"/>
  <c r="AE5" i="15"/>
  <c r="AE3" i="15"/>
  <c r="AF4" i="15" s="1"/>
  <c r="AE3" i="6" l="1"/>
  <c r="AE6" i="15"/>
  <c r="AF5" i="15"/>
  <c r="AF3" i="15"/>
  <c r="AG4" i="15" s="1"/>
  <c r="AF3" i="6" l="1"/>
  <c r="AG5" i="15"/>
  <c r="AF6" i="15"/>
  <c r="AG3" i="15"/>
  <c r="AH4" i="15" s="1"/>
  <c r="AG3" i="6" l="1"/>
  <c r="AH5" i="15"/>
  <c r="AH3" i="15"/>
  <c r="AI4" i="15" s="1"/>
  <c r="AG6" i="15"/>
  <c r="AH3" i="6" l="1"/>
  <c r="AG6" i="6"/>
  <c r="AG5" i="6"/>
  <c r="AI3" i="15"/>
  <c r="AJ4" i="15" s="1"/>
  <c r="AI5" i="15"/>
  <c r="AH6" i="15"/>
  <c r="AI3" i="6" l="1"/>
  <c r="AH6" i="6"/>
  <c r="AH5" i="6"/>
  <c r="AJ3" i="15"/>
  <c r="AK4" i="15" s="1"/>
  <c r="AJ5" i="15"/>
  <c r="AI6" i="15"/>
  <c r="B7" i="6" l="1"/>
  <c r="AI5" i="6"/>
  <c r="AI6" i="6"/>
  <c r="AK3" i="15"/>
  <c r="AL4" i="15" s="1"/>
  <c r="AJ6" i="15"/>
  <c r="AK5" i="15"/>
  <c r="AL3" i="15" l="1"/>
  <c r="AM4" i="15" s="1"/>
  <c r="AL5" i="15"/>
  <c r="AK6" i="15"/>
  <c r="AL6" i="15" l="1"/>
  <c r="AM5" i="15"/>
  <c r="AM3" i="15"/>
  <c r="AN4" i="15" s="1"/>
  <c r="AM6" i="15" l="1"/>
  <c r="AN5" i="15"/>
  <c r="AN3" i="15"/>
  <c r="AO4" i="15" s="1"/>
  <c r="AN6" i="15" l="1"/>
  <c r="AO3" i="15"/>
  <c r="AP4" i="15" s="1"/>
  <c r="AO5" i="15"/>
  <c r="AP5" i="15" l="1"/>
  <c r="AP3" i="15"/>
  <c r="AQ4" i="15" s="1"/>
  <c r="AO6" i="15"/>
  <c r="AQ3" i="15" l="1"/>
  <c r="AR4" i="15" s="1"/>
  <c r="AQ5" i="15"/>
  <c r="AP6" i="15"/>
  <c r="AR3" i="15" l="1"/>
  <c r="AS4" i="15" s="1"/>
  <c r="AR5" i="15"/>
  <c r="AQ6" i="15"/>
  <c r="AS3" i="15" l="1"/>
  <c r="AT4" i="15" s="1"/>
  <c r="AS5" i="15"/>
  <c r="AR6" i="15"/>
  <c r="AS6" i="15" l="1"/>
  <c r="AT3" i="15"/>
  <c r="AU4" i="15" s="1"/>
  <c r="AT5" i="15"/>
  <c r="AT6" i="15" l="1"/>
  <c r="AU5" i="15"/>
  <c r="AU3" i="15"/>
  <c r="AV4" i="15" s="1"/>
  <c r="AU6" i="15" l="1"/>
  <c r="AV3" i="15"/>
  <c r="AW4" i="15" s="1"/>
  <c r="AV5" i="15"/>
  <c r="AW3" i="15" l="1"/>
  <c r="AX4" i="15" s="1"/>
  <c r="AV6" i="15"/>
  <c r="AW5" i="15"/>
  <c r="AX5" i="15" l="1"/>
  <c r="AX3" i="15"/>
  <c r="AY4" i="15" s="1"/>
  <c r="AW6" i="15"/>
  <c r="AY3" i="15" l="1"/>
  <c r="AZ4" i="15" s="1"/>
  <c r="AY5" i="15"/>
  <c r="AX6" i="15"/>
  <c r="AZ3" i="15" l="1"/>
  <c r="BA4" i="15" s="1"/>
  <c r="AY6" i="15"/>
  <c r="AZ5" i="15"/>
  <c r="BA3" i="15" l="1"/>
  <c r="BB4" i="15" s="1"/>
  <c r="BA5" i="15"/>
  <c r="AZ6" i="15"/>
  <c r="BB3" i="15" l="1"/>
  <c r="BC4" i="15" s="1"/>
  <c r="BB5" i="15"/>
  <c r="BA6" i="15"/>
  <c r="BB6" i="15" l="1"/>
  <c r="BC3" i="15"/>
  <c r="BD4" i="15" s="1"/>
  <c r="BC5" i="15"/>
  <c r="BC6" i="15" l="1"/>
  <c r="BD5" i="15"/>
  <c r="BD3" i="15"/>
  <c r="BE4" i="15" s="1"/>
  <c r="BE5" i="15" l="1"/>
  <c r="BD6" i="15"/>
  <c r="BE3" i="15"/>
  <c r="B106" i="15" l="1"/>
  <c r="B98" i="15"/>
  <c r="B45" i="15"/>
  <c r="B52" i="15"/>
  <c r="B116" i="15"/>
  <c r="B86" i="15"/>
  <c r="B68" i="15"/>
  <c r="B20" i="15"/>
  <c r="B58" i="15"/>
  <c r="B13" i="15"/>
  <c r="B67" i="15"/>
  <c r="B37" i="15"/>
  <c r="B63" i="15"/>
  <c r="B77" i="15"/>
  <c r="B51" i="15"/>
  <c r="B21" i="15"/>
  <c r="B103" i="15"/>
  <c r="B8" i="15"/>
  <c r="B118" i="15"/>
  <c r="B23" i="15"/>
  <c r="B42" i="15"/>
  <c r="B124" i="15"/>
  <c r="B25" i="15"/>
  <c r="B88" i="15"/>
  <c r="B18" i="15"/>
  <c r="B26" i="15"/>
  <c r="B117" i="15"/>
  <c r="B38" i="15"/>
  <c r="B81" i="15"/>
  <c r="B15" i="15"/>
  <c r="B94" i="15"/>
  <c r="B49" i="15"/>
  <c r="B109" i="15"/>
  <c r="B22" i="15"/>
  <c r="B89" i="15"/>
  <c r="B122" i="15"/>
  <c r="B10" i="15"/>
  <c r="B44" i="15"/>
  <c r="B114" i="15"/>
  <c r="B43" i="15"/>
  <c r="B96" i="15"/>
  <c r="B56" i="15"/>
  <c r="B65" i="15"/>
  <c r="B105" i="15"/>
  <c r="B87" i="15"/>
  <c r="B66" i="15"/>
  <c r="B79" i="15"/>
  <c r="B48" i="15"/>
  <c r="B71" i="15"/>
  <c r="B76" i="15"/>
  <c r="B64" i="15"/>
  <c r="B120" i="15"/>
  <c r="B54" i="15"/>
  <c r="B60" i="15"/>
  <c r="B35" i="15"/>
  <c r="B33" i="15"/>
  <c r="B50" i="15"/>
  <c r="B24" i="15"/>
  <c r="B119" i="15"/>
  <c r="B47" i="15"/>
  <c r="B12" i="15"/>
  <c r="B91" i="15"/>
  <c r="B82" i="15"/>
  <c r="B30" i="15"/>
  <c r="B73" i="15"/>
  <c r="B39" i="15"/>
  <c r="B11" i="15"/>
  <c r="B123" i="15"/>
  <c r="B83" i="15"/>
  <c r="B99" i="15"/>
  <c r="B100" i="15"/>
  <c r="B62" i="15"/>
  <c r="B115" i="15"/>
  <c r="B16" i="15"/>
  <c r="B95" i="15"/>
  <c r="B31" i="15"/>
  <c r="B7" i="15"/>
  <c r="B104" i="15"/>
  <c r="B29" i="15"/>
  <c r="B69" i="15"/>
  <c r="B111" i="15"/>
  <c r="B61" i="15"/>
  <c r="B34" i="15"/>
  <c r="B14" i="15"/>
  <c r="B9" i="15"/>
  <c r="B46" i="15"/>
  <c r="B113" i="15"/>
  <c r="B55" i="15"/>
  <c r="B75" i="15"/>
  <c r="B32" i="15"/>
  <c r="B59" i="15"/>
  <c r="B70" i="15"/>
  <c r="B80" i="15"/>
  <c r="B108" i="15"/>
  <c r="B102" i="15"/>
  <c r="B17" i="15"/>
  <c r="B78" i="15"/>
  <c r="B57" i="15"/>
  <c r="B72" i="15"/>
  <c r="B101" i="15"/>
  <c r="B97" i="15"/>
  <c r="B107" i="15"/>
  <c r="B93" i="15"/>
  <c r="B36" i="15"/>
  <c r="B84" i="15"/>
  <c r="B121" i="15"/>
  <c r="B40" i="15"/>
  <c r="B28" i="15"/>
  <c r="B53" i="15"/>
  <c r="B110" i="15"/>
  <c r="B41" i="15"/>
  <c r="B90" i="15"/>
  <c r="B92" i="15"/>
  <c r="B27" i="15"/>
  <c r="B85" i="15"/>
  <c r="B74" i="15"/>
  <c r="B112" i="15"/>
  <c r="B19" i="15"/>
  <c r="BE6" i="15"/>
  <c r="B41" i="16" l="1"/>
  <c r="B90" i="16"/>
  <c r="B122" i="16"/>
  <c r="B35" i="16"/>
  <c r="B43" i="16"/>
  <c r="B75" i="16"/>
  <c r="B99" i="16"/>
  <c r="B12" i="16"/>
  <c r="B20" i="16"/>
  <c r="B28" i="16"/>
  <c r="B36" i="16"/>
  <c r="B44" i="16"/>
  <c r="B52" i="16"/>
  <c r="B60" i="16"/>
  <c r="B68" i="16"/>
  <c r="B76" i="16"/>
  <c r="B84" i="16"/>
  <c r="B92" i="16"/>
  <c r="B100" i="16"/>
  <c r="B108" i="16"/>
  <c r="B116" i="16"/>
  <c r="B124" i="16"/>
  <c r="B13" i="16"/>
  <c r="B21" i="16"/>
  <c r="B29" i="16"/>
  <c r="B37" i="16"/>
  <c r="B45" i="16"/>
  <c r="B53" i="16"/>
  <c r="B61" i="16"/>
  <c r="B69" i="16"/>
  <c r="B77" i="16"/>
  <c r="B85" i="16"/>
  <c r="B93" i="16"/>
  <c r="B101" i="16"/>
  <c r="B109" i="16"/>
  <c r="B117" i="16"/>
  <c r="B97" i="16"/>
  <c r="B66" i="16"/>
  <c r="B114" i="16"/>
  <c r="B27" i="16"/>
  <c r="B51" i="16"/>
  <c r="B83" i="16"/>
  <c r="B107" i="16"/>
  <c r="B123" i="16"/>
  <c r="B14" i="16"/>
  <c r="B22" i="16"/>
  <c r="B30" i="16"/>
  <c r="B38" i="16"/>
  <c r="B46" i="16"/>
  <c r="B54" i="16"/>
  <c r="B62" i="16"/>
  <c r="B70" i="16"/>
  <c r="B78" i="16"/>
  <c r="B86" i="16"/>
  <c r="B94" i="16"/>
  <c r="B102" i="16"/>
  <c r="B110" i="16"/>
  <c r="B118" i="16"/>
  <c r="B15" i="16"/>
  <c r="B23" i="16"/>
  <c r="B31" i="16"/>
  <c r="B39" i="16"/>
  <c r="B55" i="16"/>
  <c r="B63" i="16"/>
  <c r="B71" i="16"/>
  <c r="B79" i="16"/>
  <c r="B87" i="16"/>
  <c r="B95" i="16"/>
  <c r="B111" i="16"/>
  <c r="B119" i="16"/>
  <c r="B24" i="16"/>
  <c r="B56" i="16"/>
  <c r="B80" i="16"/>
  <c r="B104" i="16"/>
  <c r="B120" i="16"/>
  <c r="B17" i="16"/>
  <c r="B33" i="16"/>
  <c r="B49" i="16"/>
  <c r="B65" i="16"/>
  <c r="B81" i="16"/>
  <c r="B105" i="16"/>
  <c r="B121" i="16"/>
  <c r="B18" i="16"/>
  <c r="B34" i="16"/>
  <c r="B50" i="16"/>
  <c r="B74" i="16"/>
  <c r="B98" i="16"/>
  <c r="B11" i="16"/>
  <c r="B67" i="16"/>
  <c r="B115" i="16"/>
  <c r="B47" i="16"/>
  <c r="B103" i="16"/>
  <c r="B16" i="16"/>
  <c r="B32" i="16"/>
  <c r="B40" i="16"/>
  <c r="B48" i="16"/>
  <c r="B64" i="16"/>
  <c r="B72" i="16"/>
  <c r="B88" i="16"/>
  <c r="B96" i="16"/>
  <c r="B112" i="16"/>
  <c r="B9" i="16"/>
  <c r="B25" i="16"/>
  <c r="B57" i="16"/>
  <c r="B73" i="16"/>
  <c r="B89" i="16"/>
  <c r="B113" i="16"/>
  <c r="B10" i="16"/>
  <c r="B26" i="16"/>
  <c r="B42" i="16"/>
  <c r="B58" i="16"/>
  <c r="B82" i="16"/>
  <c r="B106" i="16"/>
  <c r="B19" i="16"/>
  <c r="B59" i="16"/>
  <c r="B91" i="16"/>
  <c r="B7" i="16"/>
  <c r="B8" i="16"/>
  <c r="O16" i="5" l="1"/>
  <c r="R16" i="5"/>
  <c r="BT7" i="6" l="1"/>
  <c r="Q16" i="5"/>
  <c r="P73" i="5" l="1"/>
  <c r="O73" i="5"/>
  <c r="P72" i="5"/>
  <c r="O72" i="5"/>
  <c r="P71" i="5"/>
  <c r="O71" i="5"/>
  <c r="P70" i="5"/>
  <c r="O70" i="5"/>
  <c r="P69" i="5"/>
  <c r="O69" i="5"/>
  <c r="P68" i="5"/>
  <c r="O68" i="5"/>
  <c r="P67" i="5"/>
  <c r="O67" i="5"/>
  <c r="P66" i="5"/>
  <c r="O66" i="5"/>
  <c r="P65" i="5"/>
  <c r="O65" i="5"/>
  <c r="P64" i="5"/>
  <c r="O64" i="5"/>
  <c r="P63" i="5"/>
  <c r="O63" i="5"/>
  <c r="P62" i="5"/>
  <c r="O62" i="5"/>
  <c r="P61" i="5"/>
  <c r="O61" i="5"/>
  <c r="P60" i="5"/>
  <c r="O60" i="5"/>
  <c r="P59" i="5"/>
  <c r="O59" i="5"/>
  <c r="P58" i="5"/>
  <c r="O58" i="5"/>
  <c r="P57" i="5"/>
  <c r="O57" i="5"/>
  <c r="P56" i="5"/>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P17" i="5"/>
  <c r="O17" i="5"/>
  <c r="P16" i="5"/>
  <c r="P15" i="5"/>
  <c r="O15" i="5"/>
  <c r="S26" i="5"/>
  <c r="R58" i="5"/>
  <c r="S27" i="5"/>
  <c r="S30" i="5"/>
  <c r="R28" i="5"/>
  <c r="Q43" i="5"/>
  <c r="Q32" i="5"/>
  <c r="R26" i="5"/>
  <c r="Q46" i="5"/>
  <c r="S19" i="5"/>
  <c r="Q73" i="5"/>
  <c r="R44" i="5"/>
  <c r="S34" i="5"/>
  <c r="R66" i="5"/>
  <c r="S37" i="5"/>
  <c r="R72" i="5"/>
  <c r="S70" i="5"/>
  <c r="S57" i="5"/>
  <c r="R71" i="5"/>
  <c r="R51" i="5"/>
  <c r="R64" i="5"/>
  <c r="R53" i="5"/>
  <c r="Q59" i="5"/>
  <c r="Q68" i="5"/>
  <c r="S20" i="5"/>
  <c r="Q57" i="5"/>
  <c r="R65" i="5"/>
  <c r="Q33" i="5"/>
  <c r="Q42" i="5"/>
  <c r="S49" i="5"/>
  <c r="Q63" i="5"/>
  <c r="S47" i="5"/>
  <c r="S32" i="5"/>
  <c r="S25" i="5"/>
  <c r="R68" i="5"/>
  <c r="Q29" i="5"/>
  <c r="S51" i="5"/>
  <c r="Q39" i="5"/>
  <c r="R39" i="5"/>
  <c r="S67" i="5"/>
  <c r="S56" i="5"/>
  <c r="R73" i="5"/>
  <c r="R70" i="5"/>
  <c r="R31" i="5"/>
  <c r="Q22" i="5"/>
  <c r="S36" i="5"/>
  <c r="Q72" i="5"/>
  <c r="Q35" i="5"/>
  <c r="S54" i="5"/>
  <c r="S72" i="5"/>
  <c r="R34" i="5"/>
  <c r="R15" i="5"/>
  <c r="Q31" i="5"/>
  <c r="Q24" i="5"/>
  <c r="R63" i="5"/>
  <c r="S16" i="5"/>
  <c r="S50" i="5"/>
  <c r="Q51" i="5"/>
  <c r="R62" i="5"/>
  <c r="S18" i="5"/>
  <c r="Q48" i="5"/>
  <c r="R46" i="5"/>
  <c r="R35" i="5"/>
  <c r="Q25" i="5"/>
  <c r="R42" i="5"/>
  <c r="R36" i="5"/>
  <c r="Q41" i="5"/>
  <c r="S44" i="5"/>
  <c r="Q28" i="5"/>
  <c r="R45" i="5"/>
  <c r="Q17" i="5"/>
  <c r="Q56" i="5"/>
  <c r="R19" i="5"/>
  <c r="R67" i="5"/>
  <c r="S66" i="5"/>
  <c r="R43" i="5"/>
  <c r="Q34" i="5"/>
  <c r="S68" i="5"/>
  <c r="Q50" i="5"/>
  <c r="Q66" i="5"/>
  <c r="S41" i="5"/>
  <c r="R18" i="5"/>
  <c r="R60" i="5"/>
  <c r="R54" i="5"/>
  <c r="S61" i="5"/>
  <c r="Q52" i="5"/>
  <c r="Q67" i="5"/>
  <c r="R38" i="5"/>
  <c r="Q30" i="5"/>
  <c r="R17" i="5"/>
  <c r="R21" i="5"/>
  <c r="Q18" i="5"/>
  <c r="Q62" i="5"/>
  <c r="S39" i="5"/>
  <c r="S55" i="5"/>
  <c r="R41" i="5"/>
  <c r="S24" i="5"/>
  <c r="S35" i="5"/>
  <c r="S38" i="5"/>
  <c r="R40" i="5"/>
  <c r="Q21" i="5"/>
  <c r="R59" i="5"/>
  <c r="S63" i="5"/>
  <c r="Q19" i="5"/>
  <c r="S58" i="5"/>
  <c r="R23" i="5"/>
  <c r="S40" i="5"/>
  <c r="S65" i="5"/>
  <c r="R29" i="5"/>
  <c r="S28" i="5"/>
  <c r="Q47" i="5"/>
  <c r="R55" i="5"/>
  <c r="R57" i="5"/>
  <c r="Q69" i="5"/>
  <c r="R52" i="5"/>
  <c r="S23" i="5"/>
  <c r="Q26" i="5"/>
  <c r="Q53" i="5"/>
  <c r="Q27" i="5"/>
  <c r="Q23" i="5"/>
  <c r="S73" i="5"/>
  <c r="R49" i="5"/>
  <c r="R61" i="5"/>
  <c r="R56" i="5"/>
  <c r="S42" i="5"/>
  <c r="R69" i="5"/>
  <c r="Q40" i="5"/>
  <c r="R33" i="5"/>
  <c r="S71" i="5"/>
  <c r="S60" i="5"/>
  <c r="S69" i="5"/>
  <c r="S21" i="5"/>
  <c r="R50" i="5"/>
  <c r="R48" i="5"/>
  <c r="R27" i="5"/>
  <c r="S15" i="5"/>
  <c r="Q58" i="5"/>
  <c r="S31" i="5"/>
  <c r="Q60" i="5"/>
  <c r="R32" i="5"/>
  <c r="Q45" i="5"/>
  <c r="Q36" i="5"/>
  <c r="R22" i="5"/>
  <c r="S64" i="5"/>
  <c r="Q61" i="5"/>
  <c r="S33" i="5"/>
  <c r="S48" i="5"/>
  <c r="Q44" i="5"/>
  <c r="R20" i="5"/>
  <c r="S22" i="5"/>
  <c r="S29" i="5"/>
  <c r="Q54" i="5"/>
  <c r="Q71" i="5"/>
  <c r="Q15" i="5"/>
  <c r="Q37" i="5"/>
  <c r="Q20" i="5"/>
  <c r="S46" i="5"/>
  <c r="S45" i="5"/>
  <c r="R37" i="5"/>
  <c r="Q64" i="5"/>
  <c r="S43" i="5"/>
  <c r="Q49" i="5"/>
  <c r="S59" i="5"/>
  <c r="R24" i="5"/>
  <c r="Q55" i="5"/>
  <c r="S17" i="5"/>
  <c r="S52" i="5"/>
  <c r="R30" i="5"/>
  <c r="R25" i="5"/>
  <c r="R47" i="5"/>
  <c r="Q38" i="5"/>
  <c r="Q65" i="5"/>
  <c r="S62" i="5"/>
  <c r="S53" i="5"/>
  <c r="Q70" i="5"/>
  <c r="PE1" i="6" l="1"/>
  <c r="NT1" i="6"/>
  <c r="MK1" i="6"/>
  <c r="JQ1" i="6"/>
  <c r="KZ1" i="6"/>
  <c r="IG1" i="6"/>
  <c r="GV1" i="6"/>
  <c r="FM1" i="6"/>
  <c r="EB1" i="6"/>
  <c r="CS1" i="6"/>
  <c r="BH1" i="6"/>
  <c r="Y1" i="6"/>
  <c r="PP124" i="6" l="1"/>
  <c r="OF124" i="6"/>
  <c r="MV124" i="6"/>
  <c r="LL124" i="6"/>
  <c r="KB124" i="6"/>
  <c r="IR124" i="6"/>
  <c r="HH124" i="6"/>
  <c r="FX124" i="6"/>
  <c r="EN124" i="6"/>
  <c r="DD124" i="6"/>
  <c r="BT124" i="6"/>
  <c r="AJ124" i="6"/>
  <c r="PP123" i="6"/>
  <c r="OF123" i="6"/>
  <c r="MV123" i="6"/>
  <c r="LL123" i="6"/>
  <c r="KB123" i="6"/>
  <c r="IR123" i="6"/>
  <c r="HH123" i="6"/>
  <c r="FX123" i="6"/>
  <c r="EN123" i="6"/>
  <c r="DD123" i="6"/>
  <c r="BT123" i="6"/>
  <c r="AJ123" i="6"/>
  <c r="PP122" i="6"/>
  <c r="OF122" i="6"/>
  <c r="MV122" i="6"/>
  <c r="LL122" i="6"/>
  <c r="KB122" i="6"/>
  <c r="IR122" i="6"/>
  <c r="HH122" i="6"/>
  <c r="FX122" i="6"/>
  <c r="EN122" i="6"/>
  <c r="DD122" i="6"/>
  <c r="BT122" i="6"/>
  <c r="AJ122" i="6"/>
  <c r="PP121" i="6"/>
  <c r="OF121" i="6"/>
  <c r="MV121" i="6"/>
  <c r="LL121" i="6"/>
  <c r="KB121" i="6"/>
  <c r="IR121" i="6"/>
  <c r="HH121" i="6"/>
  <c r="FX121" i="6"/>
  <c r="EN121" i="6"/>
  <c r="DD121" i="6"/>
  <c r="BT121" i="6"/>
  <c r="AJ121" i="6"/>
  <c r="PP120" i="6"/>
  <c r="OF120" i="6"/>
  <c r="MV120" i="6"/>
  <c r="LL120" i="6"/>
  <c r="KB120" i="6"/>
  <c r="IR120" i="6"/>
  <c r="HH120" i="6"/>
  <c r="FX120" i="6"/>
  <c r="EN120" i="6"/>
  <c r="DD120" i="6"/>
  <c r="BT120" i="6"/>
  <c r="AJ120" i="6"/>
  <c r="PP119" i="6"/>
  <c r="OF119" i="6"/>
  <c r="MV119" i="6"/>
  <c r="LL119" i="6"/>
  <c r="KB119" i="6"/>
  <c r="IR119" i="6"/>
  <c r="HH119" i="6"/>
  <c r="FX119" i="6"/>
  <c r="EN119" i="6"/>
  <c r="DD119" i="6"/>
  <c r="BT119" i="6"/>
  <c r="AJ119" i="6"/>
  <c r="PP118" i="6"/>
  <c r="OF118" i="6"/>
  <c r="MV118" i="6"/>
  <c r="LL118" i="6"/>
  <c r="KB118" i="6"/>
  <c r="IR118" i="6"/>
  <c r="HH118" i="6"/>
  <c r="FX118" i="6"/>
  <c r="EN118" i="6"/>
  <c r="DD118" i="6"/>
  <c r="BT118" i="6"/>
  <c r="AJ118" i="6"/>
  <c r="PP117" i="6"/>
  <c r="OF117" i="6"/>
  <c r="MV117" i="6"/>
  <c r="LL117" i="6"/>
  <c r="KB117" i="6"/>
  <c r="IR117" i="6"/>
  <c r="HH117" i="6"/>
  <c r="FX117" i="6"/>
  <c r="EN117" i="6"/>
  <c r="DD117" i="6"/>
  <c r="BT117" i="6"/>
  <c r="AJ117" i="6"/>
  <c r="PP116" i="6"/>
  <c r="OF116" i="6"/>
  <c r="MV116" i="6"/>
  <c r="LL116" i="6"/>
  <c r="KB116" i="6"/>
  <c r="IR116" i="6"/>
  <c r="HH116" i="6"/>
  <c r="FX116" i="6"/>
  <c r="EN116" i="6"/>
  <c r="DD116" i="6"/>
  <c r="BT116" i="6"/>
  <c r="AJ116" i="6"/>
  <c r="PP115" i="6"/>
  <c r="OF115" i="6"/>
  <c r="MV115" i="6"/>
  <c r="LL115" i="6"/>
  <c r="KB115" i="6"/>
  <c r="IR115" i="6"/>
  <c r="HH115" i="6"/>
  <c r="FX115" i="6"/>
  <c r="EN115" i="6"/>
  <c r="DD115" i="6"/>
  <c r="BT115" i="6"/>
  <c r="AJ115" i="6"/>
  <c r="PP114" i="6"/>
  <c r="OF114" i="6"/>
  <c r="MV114" i="6"/>
  <c r="LL114" i="6"/>
  <c r="KB114" i="6"/>
  <c r="IR114" i="6"/>
  <c r="HH114" i="6"/>
  <c r="FX114" i="6"/>
  <c r="EN114" i="6"/>
  <c r="DD114" i="6"/>
  <c r="BT114" i="6"/>
  <c r="AJ114" i="6"/>
  <c r="PP113" i="6"/>
  <c r="OF113" i="6"/>
  <c r="MV113" i="6"/>
  <c r="LL113" i="6"/>
  <c r="KB113" i="6"/>
  <c r="IR113" i="6"/>
  <c r="HH113" i="6"/>
  <c r="FX113" i="6"/>
  <c r="EN113" i="6"/>
  <c r="DD113" i="6"/>
  <c r="BT113" i="6"/>
  <c r="AJ113" i="6"/>
  <c r="PP112" i="6"/>
  <c r="OF112" i="6"/>
  <c r="MV112" i="6"/>
  <c r="LL112" i="6"/>
  <c r="KB112" i="6"/>
  <c r="IR112" i="6"/>
  <c r="HH112" i="6"/>
  <c r="FX112" i="6"/>
  <c r="EN112" i="6"/>
  <c r="DD112" i="6"/>
  <c r="BT112" i="6"/>
  <c r="AJ112" i="6"/>
  <c r="PP111" i="6"/>
  <c r="OF111" i="6"/>
  <c r="MV111" i="6"/>
  <c r="LL111" i="6"/>
  <c r="KB111" i="6"/>
  <c r="IR111" i="6"/>
  <c r="HH111" i="6"/>
  <c r="FX111" i="6"/>
  <c r="EN111" i="6"/>
  <c r="DD111" i="6"/>
  <c r="BT111" i="6"/>
  <c r="AJ111" i="6"/>
  <c r="PP110" i="6"/>
  <c r="OF110" i="6"/>
  <c r="MV110" i="6"/>
  <c r="LL110" i="6"/>
  <c r="KB110" i="6"/>
  <c r="IR110" i="6"/>
  <c r="HH110" i="6"/>
  <c r="FX110" i="6"/>
  <c r="EN110" i="6"/>
  <c r="DD110" i="6"/>
  <c r="BT110" i="6"/>
  <c r="AJ110" i="6"/>
  <c r="PP109" i="6"/>
  <c r="OF109" i="6"/>
  <c r="MV109" i="6"/>
  <c r="LL109" i="6"/>
  <c r="KB109" i="6"/>
  <c r="IR109" i="6"/>
  <c r="HH109" i="6"/>
  <c r="FX109" i="6"/>
  <c r="EN109" i="6"/>
  <c r="DD109" i="6"/>
  <c r="BT109" i="6"/>
  <c r="AJ109" i="6"/>
  <c r="PP108" i="6"/>
  <c r="OF108" i="6"/>
  <c r="MV108" i="6"/>
  <c r="LL108" i="6"/>
  <c r="KB108" i="6"/>
  <c r="IR108" i="6"/>
  <c r="HH108" i="6"/>
  <c r="FX108" i="6"/>
  <c r="EN108" i="6"/>
  <c r="DD108" i="6"/>
  <c r="BT108" i="6"/>
  <c r="AJ108" i="6"/>
  <c r="PP107" i="6"/>
  <c r="OF107" i="6"/>
  <c r="MV107" i="6"/>
  <c r="LL107" i="6"/>
  <c r="KB107" i="6"/>
  <c r="IR107" i="6"/>
  <c r="HH107" i="6"/>
  <c r="FX107" i="6"/>
  <c r="EN107" i="6"/>
  <c r="DD107" i="6"/>
  <c r="BT107" i="6"/>
  <c r="AJ107" i="6"/>
  <c r="PP106" i="6"/>
  <c r="OF106" i="6"/>
  <c r="MV106" i="6"/>
  <c r="LL106" i="6"/>
  <c r="KB106" i="6"/>
  <c r="IR106" i="6"/>
  <c r="HH106" i="6"/>
  <c r="FX106" i="6"/>
  <c r="EN106" i="6"/>
  <c r="DD106" i="6"/>
  <c r="BT106" i="6"/>
  <c r="AJ106" i="6"/>
  <c r="PP105" i="6"/>
  <c r="OF105" i="6"/>
  <c r="MV105" i="6"/>
  <c r="LL105" i="6"/>
  <c r="KB105" i="6"/>
  <c r="IR105" i="6"/>
  <c r="HH105" i="6"/>
  <c r="FX105" i="6"/>
  <c r="EN105" i="6"/>
  <c r="DD105" i="6"/>
  <c r="BT105" i="6"/>
  <c r="AJ105" i="6"/>
  <c r="PP104" i="6"/>
  <c r="OF104" i="6"/>
  <c r="MV104" i="6"/>
  <c r="LL104" i="6"/>
  <c r="KB104" i="6"/>
  <c r="IR104" i="6"/>
  <c r="HH104" i="6"/>
  <c r="FX104" i="6"/>
  <c r="EN104" i="6"/>
  <c r="DD104" i="6"/>
  <c r="BT104" i="6"/>
  <c r="AJ104" i="6"/>
  <c r="PP103" i="6"/>
  <c r="OF103" i="6"/>
  <c r="MV103" i="6"/>
  <c r="LL103" i="6"/>
  <c r="KB103" i="6"/>
  <c r="IR103" i="6"/>
  <c r="HH103" i="6"/>
  <c r="FX103" i="6"/>
  <c r="EN103" i="6"/>
  <c r="DD103" i="6"/>
  <c r="BT103" i="6"/>
  <c r="AJ103" i="6"/>
  <c r="PP102" i="6"/>
  <c r="OF102" i="6"/>
  <c r="MV102" i="6"/>
  <c r="LL102" i="6"/>
  <c r="KB102" i="6"/>
  <c r="IR102" i="6"/>
  <c r="HH102" i="6"/>
  <c r="FX102" i="6"/>
  <c r="EN102" i="6"/>
  <c r="DD102" i="6"/>
  <c r="BT102" i="6"/>
  <c r="AJ102" i="6"/>
  <c r="PP101" i="6"/>
  <c r="OF101" i="6"/>
  <c r="MV101" i="6"/>
  <c r="LL101" i="6"/>
  <c r="KB101" i="6"/>
  <c r="IR101" i="6"/>
  <c r="HH101" i="6"/>
  <c r="FX101" i="6"/>
  <c r="EN101" i="6"/>
  <c r="DD101" i="6"/>
  <c r="BT101" i="6"/>
  <c r="AJ101" i="6"/>
  <c r="PP100" i="6"/>
  <c r="OF100" i="6"/>
  <c r="MV100" i="6"/>
  <c r="LL100" i="6"/>
  <c r="KB100" i="6"/>
  <c r="IR100" i="6"/>
  <c r="HH100" i="6"/>
  <c r="FX100" i="6"/>
  <c r="EN100" i="6"/>
  <c r="DD100" i="6"/>
  <c r="BT100" i="6"/>
  <c r="AJ100" i="6"/>
  <c r="PP99" i="6"/>
  <c r="OF99" i="6"/>
  <c r="MV99" i="6"/>
  <c r="LL99" i="6"/>
  <c r="KB99" i="6"/>
  <c r="IR99" i="6"/>
  <c r="HH99" i="6"/>
  <c r="FX99" i="6"/>
  <c r="EN99" i="6"/>
  <c r="DD99" i="6"/>
  <c r="BT99" i="6"/>
  <c r="AJ99" i="6"/>
  <c r="PP98" i="6"/>
  <c r="OF98" i="6"/>
  <c r="MV98" i="6"/>
  <c r="LL98" i="6"/>
  <c r="KB98" i="6"/>
  <c r="IR98" i="6"/>
  <c r="HH98" i="6"/>
  <c r="FX98" i="6"/>
  <c r="EN98" i="6"/>
  <c r="DD98" i="6"/>
  <c r="BT98" i="6"/>
  <c r="AJ98" i="6"/>
  <c r="PP97" i="6"/>
  <c r="OF97" i="6"/>
  <c r="MV97" i="6"/>
  <c r="LL97" i="6"/>
  <c r="KB97" i="6"/>
  <c r="IR97" i="6"/>
  <c r="HH97" i="6"/>
  <c r="FX97" i="6"/>
  <c r="EN97" i="6"/>
  <c r="DD97" i="6"/>
  <c r="BT97" i="6"/>
  <c r="AJ97" i="6"/>
  <c r="PP96" i="6"/>
  <c r="OF96" i="6"/>
  <c r="MV96" i="6"/>
  <c r="LL96" i="6"/>
  <c r="KB96" i="6"/>
  <c r="IR96" i="6"/>
  <c r="HH96" i="6"/>
  <c r="FX96" i="6"/>
  <c r="EN96" i="6"/>
  <c r="DD96" i="6"/>
  <c r="BT96" i="6"/>
  <c r="AJ96" i="6"/>
  <c r="PP95" i="6"/>
  <c r="OF95" i="6"/>
  <c r="MV95" i="6"/>
  <c r="LL95" i="6"/>
  <c r="KB95" i="6"/>
  <c r="IR95" i="6"/>
  <c r="HH95" i="6"/>
  <c r="FX95" i="6"/>
  <c r="EN95" i="6"/>
  <c r="DD95" i="6"/>
  <c r="BT95" i="6"/>
  <c r="AJ95" i="6"/>
  <c r="PP94" i="6"/>
  <c r="OF94" i="6"/>
  <c r="MV94" i="6"/>
  <c r="LL94" i="6"/>
  <c r="KB94" i="6"/>
  <c r="IR94" i="6"/>
  <c r="HH94" i="6"/>
  <c r="FX94" i="6"/>
  <c r="EN94" i="6"/>
  <c r="DD94" i="6"/>
  <c r="BT94" i="6"/>
  <c r="AJ94" i="6"/>
  <c r="PP93" i="6"/>
  <c r="OF93" i="6"/>
  <c r="MV93" i="6"/>
  <c r="LL93" i="6"/>
  <c r="KB93" i="6"/>
  <c r="IR93" i="6"/>
  <c r="HH93" i="6"/>
  <c r="FX93" i="6"/>
  <c r="EN93" i="6"/>
  <c r="DD93" i="6"/>
  <c r="BT93" i="6"/>
  <c r="AJ93" i="6"/>
  <c r="PP92" i="6"/>
  <c r="OF92" i="6"/>
  <c r="MV92" i="6"/>
  <c r="LL92" i="6"/>
  <c r="KB92" i="6"/>
  <c r="IR92" i="6"/>
  <c r="HH92" i="6"/>
  <c r="FX92" i="6"/>
  <c r="EN92" i="6"/>
  <c r="DD92" i="6"/>
  <c r="BT92" i="6"/>
  <c r="AJ92" i="6"/>
  <c r="PP91" i="6"/>
  <c r="OF91" i="6"/>
  <c r="MV91" i="6"/>
  <c r="LL91" i="6"/>
  <c r="KB91" i="6"/>
  <c r="IR91" i="6"/>
  <c r="HH91" i="6"/>
  <c r="FX91" i="6"/>
  <c r="EN91" i="6"/>
  <c r="DD91" i="6"/>
  <c r="BT91" i="6"/>
  <c r="AJ91" i="6"/>
  <c r="PP90" i="6"/>
  <c r="OF90" i="6"/>
  <c r="MV90" i="6"/>
  <c r="LL90" i="6"/>
  <c r="KB90" i="6"/>
  <c r="IR90" i="6"/>
  <c r="HH90" i="6"/>
  <c r="FX90" i="6"/>
  <c r="EN90" i="6"/>
  <c r="DD90" i="6"/>
  <c r="BT90" i="6"/>
  <c r="AJ90" i="6"/>
  <c r="PP89" i="6"/>
  <c r="OF89" i="6"/>
  <c r="MV89" i="6"/>
  <c r="LL89" i="6"/>
  <c r="KB89" i="6"/>
  <c r="IR89" i="6"/>
  <c r="HH89" i="6"/>
  <c r="FX89" i="6"/>
  <c r="EN89" i="6"/>
  <c r="DD89" i="6"/>
  <c r="BT89" i="6"/>
  <c r="AJ89" i="6"/>
  <c r="PP88" i="6"/>
  <c r="OF88" i="6"/>
  <c r="MV88" i="6"/>
  <c r="LL88" i="6"/>
  <c r="KB88" i="6"/>
  <c r="IR88" i="6"/>
  <c r="HH88" i="6"/>
  <c r="FX88" i="6"/>
  <c r="EN88" i="6"/>
  <c r="DD88" i="6"/>
  <c r="BT88" i="6"/>
  <c r="AJ88" i="6"/>
  <c r="PP87" i="6"/>
  <c r="OF87" i="6"/>
  <c r="MV87" i="6"/>
  <c r="LL87" i="6"/>
  <c r="KB87" i="6"/>
  <c r="IR87" i="6"/>
  <c r="HH87" i="6"/>
  <c r="FX87" i="6"/>
  <c r="EN87" i="6"/>
  <c r="DD87" i="6"/>
  <c r="BT87" i="6"/>
  <c r="AJ87" i="6"/>
  <c r="PP86" i="6"/>
  <c r="OF86" i="6"/>
  <c r="MV86" i="6"/>
  <c r="LL86" i="6"/>
  <c r="KB86" i="6"/>
  <c r="IR86" i="6"/>
  <c r="HH86" i="6"/>
  <c r="FX86" i="6"/>
  <c r="EN86" i="6"/>
  <c r="DD86" i="6"/>
  <c r="BT86" i="6"/>
  <c r="AJ86" i="6"/>
  <c r="PP85" i="6"/>
  <c r="OF85" i="6"/>
  <c r="MV85" i="6"/>
  <c r="LL85" i="6"/>
  <c r="KB85" i="6"/>
  <c r="IR85" i="6"/>
  <c r="HH85" i="6"/>
  <c r="FX85" i="6"/>
  <c r="EN85" i="6"/>
  <c r="DD85" i="6"/>
  <c r="BT85" i="6"/>
  <c r="AJ85" i="6"/>
  <c r="PP84" i="6"/>
  <c r="OF84" i="6"/>
  <c r="MV84" i="6"/>
  <c r="LL84" i="6"/>
  <c r="KB84" i="6"/>
  <c r="IR84" i="6"/>
  <c r="HH84" i="6"/>
  <c r="FX84" i="6"/>
  <c r="EN84" i="6"/>
  <c r="DD84" i="6"/>
  <c r="BT84" i="6"/>
  <c r="AJ84" i="6"/>
  <c r="PP83" i="6"/>
  <c r="OF83" i="6"/>
  <c r="MV83" i="6"/>
  <c r="LL83" i="6"/>
  <c r="KB83" i="6"/>
  <c r="IR83" i="6"/>
  <c r="HH83" i="6"/>
  <c r="FX83" i="6"/>
  <c r="EN83" i="6"/>
  <c r="DD83" i="6"/>
  <c r="BT83" i="6"/>
  <c r="AJ83" i="6"/>
  <c r="PP82" i="6"/>
  <c r="OF82" i="6"/>
  <c r="MV82" i="6"/>
  <c r="LL82" i="6"/>
  <c r="KB82" i="6"/>
  <c r="IR82" i="6"/>
  <c r="HH82" i="6"/>
  <c r="FX82" i="6"/>
  <c r="EN82" i="6"/>
  <c r="DD82" i="6"/>
  <c r="BT82" i="6"/>
  <c r="AJ82" i="6"/>
  <c r="PP81" i="6"/>
  <c r="OF81" i="6"/>
  <c r="MV81" i="6"/>
  <c r="LL81" i="6"/>
  <c r="KB81" i="6"/>
  <c r="IR81" i="6"/>
  <c r="HH81" i="6"/>
  <c r="FX81" i="6"/>
  <c r="EN81" i="6"/>
  <c r="DD81" i="6"/>
  <c r="BT81" i="6"/>
  <c r="AJ81" i="6"/>
  <c r="PP80" i="6"/>
  <c r="OF80" i="6"/>
  <c r="MV80" i="6"/>
  <c r="LL80" i="6"/>
  <c r="KB80" i="6"/>
  <c r="IR80" i="6"/>
  <c r="HH80" i="6"/>
  <c r="FX80" i="6"/>
  <c r="EN80" i="6"/>
  <c r="DD80" i="6"/>
  <c r="BT80" i="6"/>
  <c r="AJ80" i="6"/>
  <c r="PP79" i="6"/>
  <c r="OF79" i="6"/>
  <c r="MV79" i="6"/>
  <c r="LL79" i="6"/>
  <c r="KB79" i="6"/>
  <c r="IR79" i="6"/>
  <c r="HH79" i="6"/>
  <c r="FX79" i="6"/>
  <c r="EN79" i="6"/>
  <c r="DD79" i="6"/>
  <c r="BT79" i="6"/>
  <c r="AJ79" i="6"/>
  <c r="PP78" i="6"/>
  <c r="OF78" i="6"/>
  <c r="MV78" i="6"/>
  <c r="LL78" i="6"/>
  <c r="KB78" i="6"/>
  <c r="IR78" i="6"/>
  <c r="HH78" i="6"/>
  <c r="FX78" i="6"/>
  <c r="EN78" i="6"/>
  <c r="DD78" i="6"/>
  <c r="BT78" i="6"/>
  <c r="AJ78" i="6"/>
  <c r="PP77" i="6"/>
  <c r="OF77" i="6"/>
  <c r="MV77" i="6"/>
  <c r="LL77" i="6"/>
  <c r="KB77" i="6"/>
  <c r="IR77" i="6"/>
  <c r="HH77" i="6"/>
  <c r="FX77" i="6"/>
  <c r="EN77" i="6"/>
  <c r="DD77" i="6"/>
  <c r="BT77" i="6"/>
  <c r="AJ77" i="6"/>
  <c r="PP76" i="6"/>
  <c r="OF76" i="6"/>
  <c r="MV76" i="6"/>
  <c r="LL76" i="6"/>
  <c r="KB76" i="6"/>
  <c r="IR76" i="6"/>
  <c r="HH76" i="6"/>
  <c r="FX76" i="6"/>
  <c r="EN76" i="6"/>
  <c r="DD76" i="6"/>
  <c r="BT76" i="6"/>
  <c r="AJ76" i="6"/>
  <c r="PP75" i="6"/>
  <c r="OF75" i="6"/>
  <c r="MV75" i="6"/>
  <c r="LL75" i="6"/>
  <c r="KB75" i="6"/>
  <c r="IR75" i="6"/>
  <c r="HH75" i="6"/>
  <c r="FX75" i="6"/>
  <c r="EN75" i="6"/>
  <c r="DD75" i="6"/>
  <c r="BT75" i="6"/>
  <c r="AJ75" i="6"/>
  <c r="PP74" i="6"/>
  <c r="OF74" i="6"/>
  <c r="MV74" i="6"/>
  <c r="LL74" i="6"/>
  <c r="KB74" i="6"/>
  <c r="IR74" i="6"/>
  <c r="HH74" i="6"/>
  <c r="FX74" i="6"/>
  <c r="EN74" i="6"/>
  <c r="DD74" i="6"/>
  <c r="BT74" i="6"/>
  <c r="AJ74" i="6"/>
  <c r="PP73" i="6"/>
  <c r="OF73" i="6"/>
  <c r="MV73" i="6"/>
  <c r="LL73" i="6"/>
  <c r="KB73" i="6"/>
  <c r="IR73" i="6"/>
  <c r="HH73" i="6"/>
  <c r="FX73" i="6"/>
  <c r="EN73" i="6"/>
  <c r="DD73" i="6"/>
  <c r="BT73" i="6"/>
  <c r="AJ73" i="6"/>
  <c r="PP72" i="6"/>
  <c r="OF72" i="6"/>
  <c r="MV72" i="6"/>
  <c r="LL72" i="6"/>
  <c r="KB72" i="6"/>
  <c r="IR72" i="6"/>
  <c r="HH72" i="6"/>
  <c r="FX72" i="6"/>
  <c r="EN72" i="6"/>
  <c r="DD72" i="6"/>
  <c r="BT72" i="6"/>
  <c r="AJ72" i="6"/>
  <c r="PP71" i="6"/>
  <c r="OF71" i="6"/>
  <c r="MV71" i="6"/>
  <c r="LL71" i="6"/>
  <c r="KB71" i="6"/>
  <c r="IR71" i="6"/>
  <c r="HH71" i="6"/>
  <c r="FX71" i="6"/>
  <c r="EN71" i="6"/>
  <c r="DD71" i="6"/>
  <c r="BT71" i="6"/>
  <c r="AJ71" i="6"/>
  <c r="PP70" i="6"/>
  <c r="OF70" i="6"/>
  <c r="MV70" i="6"/>
  <c r="LL70" i="6"/>
  <c r="KB70" i="6"/>
  <c r="IR70" i="6"/>
  <c r="HH70" i="6"/>
  <c r="FX70" i="6"/>
  <c r="EN70" i="6"/>
  <c r="DD70" i="6"/>
  <c r="BT70" i="6"/>
  <c r="AJ70" i="6"/>
  <c r="PP69" i="6"/>
  <c r="OF69" i="6"/>
  <c r="MV69" i="6"/>
  <c r="LL69" i="6"/>
  <c r="KB69" i="6"/>
  <c r="IR69" i="6"/>
  <c r="HH69" i="6"/>
  <c r="FX69" i="6"/>
  <c r="EN69" i="6"/>
  <c r="DD69" i="6"/>
  <c r="BT69" i="6"/>
  <c r="AJ69" i="6"/>
  <c r="PP68" i="6"/>
  <c r="OF68" i="6"/>
  <c r="MV68" i="6"/>
  <c r="LL68" i="6"/>
  <c r="KB68" i="6"/>
  <c r="IR68" i="6"/>
  <c r="HH68" i="6"/>
  <c r="FX68" i="6"/>
  <c r="EN68" i="6"/>
  <c r="DD68" i="6"/>
  <c r="BT68" i="6"/>
  <c r="AJ68" i="6"/>
  <c r="PP67" i="6"/>
  <c r="OF67" i="6"/>
  <c r="MV67" i="6"/>
  <c r="LL67" i="6"/>
  <c r="KB67" i="6"/>
  <c r="IR67" i="6"/>
  <c r="HH67" i="6"/>
  <c r="FX67" i="6"/>
  <c r="EN67" i="6"/>
  <c r="DD67" i="6"/>
  <c r="BT67" i="6"/>
  <c r="AJ67" i="6"/>
  <c r="PP66" i="6"/>
  <c r="OF66" i="6"/>
  <c r="MV66" i="6"/>
  <c r="LL66" i="6"/>
  <c r="KB66" i="6"/>
  <c r="IR66" i="6"/>
  <c r="HH66" i="6"/>
  <c r="FX66" i="6"/>
  <c r="EN66" i="6"/>
  <c r="DD66" i="6"/>
  <c r="BT66" i="6"/>
  <c r="AJ66" i="6"/>
  <c r="PP65" i="6"/>
  <c r="OF65" i="6"/>
  <c r="MV65" i="6"/>
  <c r="LL65" i="6"/>
  <c r="KB65" i="6"/>
  <c r="IR65" i="6"/>
  <c r="HH65" i="6"/>
  <c r="FX65" i="6"/>
  <c r="EN65" i="6"/>
  <c r="DD65" i="6"/>
  <c r="BT65" i="6"/>
  <c r="AJ65" i="6"/>
  <c r="OJ1" i="6" l="1"/>
  <c r="MZ1" i="6"/>
  <c r="LP1" i="6"/>
  <c r="KF1" i="6"/>
  <c r="IV1" i="6"/>
  <c r="HL1" i="6"/>
  <c r="GB1" i="6"/>
  <c r="ER1" i="6"/>
  <c r="DH1" i="6"/>
  <c r="BX1" i="6"/>
  <c r="AN1" i="6"/>
  <c r="D1" i="6"/>
  <c r="OI5" i="6" l="1"/>
  <c r="MY5" i="6"/>
  <c r="LO5" i="6"/>
  <c r="KE5" i="6"/>
  <c r="IU5" i="6"/>
  <c r="HK5" i="6"/>
  <c r="GA5" i="6"/>
  <c r="EQ5" i="6"/>
  <c r="DG5" i="6"/>
  <c r="BW5" i="6"/>
  <c r="AM5" i="6"/>
  <c r="C5" i="6"/>
  <c r="AJ64" i="6" l="1"/>
  <c r="AJ63" i="6"/>
  <c r="AJ62" i="6"/>
  <c r="AJ61" i="6"/>
  <c r="AJ60" i="6"/>
  <c r="AJ59" i="6"/>
  <c r="AJ58" i="6"/>
  <c r="AJ57" i="6"/>
  <c r="AJ56" i="6"/>
  <c r="AJ55" i="6"/>
  <c r="AJ54" i="6"/>
  <c r="AJ53" i="6"/>
  <c r="AJ52" i="6"/>
  <c r="AJ51" i="6"/>
  <c r="AJ50" i="6"/>
  <c r="AJ49" i="6"/>
  <c r="AJ48" i="6"/>
  <c r="AJ47" i="6"/>
  <c r="AJ46" i="6"/>
  <c r="AJ45" i="6"/>
  <c r="AJ44" i="6"/>
  <c r="AJ43" i="6"/>
  <c r="AJ42" i="6"/>
  <c r="AJ41" i="6"/>
  <c r="AJ40" i="6"/>
  <c r="AJ39" i="6"/>
  <c r="AJ38" i="6"/>
  <c r="AJ37" i="6"/>
  <c r="AJ36" i="6"/>
  <c r="AJ35" i="6"/>
  <c r="AJ34" i="6"/>
  <c r="AJ33" i="6"/>
  <c r="AJ32" i="6"/>
  <c r="AJ31" i="6"/>
  <c r="AJ30" i="6"/>
  <c r="AJ29" i="6"/>
  <c r="AJ28" i="6"/>
  <c r="AJ27" i="6"/>
  <c r="AJ26" i="6"/>
  <c r="AJ25" i="6"/>
  <c r="AJ24" i="6"/>
  <c r="AJ23" i="6"/>
  <c r="AJ22" i="6"/>
  <c r="AJ21" i="6"/>
  <c r="AJ20" i="6"/>
  <c r="AJ19" i="6"/>
  <c r="AJ18" i="6"/>
  <c r="AJ17" i="6"/>
  <c r="AJ16" i="6"/>
  <c r="AJ15" i="6"/>
  <c r="AJ14" i="6"/>
  <c r="AJ13" i="6"/>
  <c r="AJ12" i="6"/>
  <c r="AJ11" i="6"/>
  <c r="AJ10" i="6"/>
  <c r="AJ9" i="6"/>
  <c r="AJ8" i="6"/>
  <c r="AJ7" i="6"/>
  <c r="AF6" i="6"/>
  <c r="AE6" i="6"/>
  <c r="AD6" i="6"/>
  <c r="AC6" i="6"/>
  <c r="AB6" i="6"/>
  <c r="AA6" i="6"/>
  <c r="Z6" i="6"/>
  <c r="Y6" i="6"/>
  <c r="X6" i="6"/>
  <c r="W6" i="6"/>
  <c r="V6" i="6"/>
  <c r="U6" i="6"/>
  <c r="T6" i="6"/>
  <c r="S6" i="6"/>
  <c r="R6" i="6"/>
  <c r="Q6" i="6"/>
  <c r="P6" i="6"/>
  <c r="O6" i="6"/>
  <c r="N6" i="6"/>
  <c r="M6" i="6"/>
  <c r="L6" i="6"/>
  <c r="K6" i="6"/>
  <c r="J6" i="6"/>
  <c r="I6" i="6"/>
  <c r="H6" i="6"/>
  <c r="G6" i="6"/>
  <c r="F6" i="6"/>
  <c r="E6" i="6"/>
  <c r="AF5" i="6"/>
  <c r="AE5" i="6"/>
  <c r="AD5" i="6"/>
  <c r="AC5" i="6"/>
  <c r="AB5" i="6"/>
  <c r="AA5" i="6"/>
  <c r="Z5" i="6"/>
  <c r="Y5" i="6"/>
  <c r="X5" i="6"/>
  <c r="W5" i="6"/>
  <c r="V5" i="6"/>
  <c r="U5" i="6"/>
  <c r="T5" i="6"/>
  <c r="S5" i="6"/>
  <c r="R5" i="6"/>
  <c r="Q5" i="6"/>
  <c r="P5" i="6"/>
  <c r="O5" i="6"/>
  <c r="N5" i="6"/>
  <c r="M5" i="6"/>
  <c r="L5" i="6"/>
  <c r="K5" i="6"/>
  <c r="J5" i="6"/>
  <c r="I5" i="6"/>
  <c r="H5" i="6"/>
  <c r="G5" i="6"/>
  <c r="F5" i="6"/>
  <c r="E5" i="6"/>
  <c r="BT64" i="6"/>
  <c r="BT63" i="6"/>
  <c r="BT62" i="6"/>
  <c r="BT61" i="6"/>
  <c r="BT60" i="6"/>
  <c r="BT59" i="6"/>
  <c r="BT58" i="6"/>
  <c r="BT57" i="6"/>
  <c r="BT56" i="6"/>
  <c r="BT55" i="6"/>
  <c r="BT54" i="6"/>
  <c r="BT53" i="6"/>
  <c r="BT52" i="6"/>
  <c r="BT51" i="6"/>
  <c r="BT50" i="6"/>
  <c r="BT49" i="6"/>
  <c r="BT48" i="6"/>
  <c r="BT47" i="6"/>
  <c r="BT46" i="6"/>
  <c r="BT45" i="6"/>
  <c r="BT44" i="6"/>
  <c r="BT43" i="6"/>
  <c r="BT42" i="6"/>
  <c r="BT41" i="6"/>
  <c r="BT40" i="6"/>
  <c r="BT39" i="6"/>
  <c r="BT38" i="6"/>
  <c r="BT37" i="6"/>
  <c r="BT36" i="6"/>
  <c r="BT35" i="6"/>
  <c r="BT34" i="6"/>
  <c r="BT33" i="6"/>
  <c r="BT32" i="6"/>
  <c r="BT31" i="6"/>
  <c r="BT30" i="6"/>
  <c r="BT29" i="6"/>
  <c r="BT28" i="6"/>
  <c r="BT27" i="6"/>
  <c r="BT26" i="6"/>
  <c r="BT25" i="6"/>
  <c r="BT24" i="6"/>
  <c r="BT23" i="6"/>
  <c r="BT22" i="6"/>
  <c r="BT21" i="6"/>
  <c r="BT20" i="6"/>
  <c r="BT19" i="6"/>
  <c r="BT18" i="6"/>
  <c r="BT17" i="6"/>
  <c r="BT16" i="6"/>
  <c r="BT15" i="6"/>
  <c r="BT14" i="6"/>
  <c r="BT13" i="6"/>
  <c r="BT12" i="6"/>
  <c r="BT11" i="6"/>
  <c r="BT10" i="6"/>
  <c r="BT9" i="6"/>
  <c r="BT8" i="6"/>
  <c r="BK6" i="6"/>
  <c r="BJ6" i="6"/>
  <c r="BI6" i="6"/>
  <c r="BH6" i="6"/>
  <c r="BG6" i="6"/>
  <c r="BF6" i="6"/>
  <c r="BE6" i="6"/>
  <c r="BD6" i="6"/>
  <c r="BC6" i="6"/>
  <c r="BB6" i="6"/>
  <c r="BA6" i="6"/>
  <c r="AZ6" i="6"/>
  <c r="AY6" i="6"/>
  <c r="AX6" i="6"/>
  <c r="AW6" i="6"/>
  <c r="AV6" i="6"/>
  <c r="AU6" i="6"/>
  <c r="AT6" i="6"/>
  <c r="AS6" i="6"/>
  <c r="AR6" i="6"/>
  <c r="AQ6" i="6"/>
  <c r="AP6" i="6"/>
  <c r="AO6" i="6"/>
  <c r="BK5" i="6"/>
  <c r="BJ5" i="6"/>
  <c r="BI5" i="6"/>
  <c r="BH5" i="6"/>
  <c r="BG5" i="6"/>
  <c r="BF5" i="6"/>
  <c r="BE5" i="6"/>
  <c r="BD5" i="6"/>
  <c r="BC5" i="6"/>
  <c r="BB5" i="6"/>
  <c r="BA5" i="6"/>
  <c r="AZ5" i="6"/>
  <c r="AY5" i="6"/>
  <c r="AX5" i="6"/>
  <c r="AW5" i="6"/>
  <c r="AV5" i="6"/>
  <c r="AU5" i="6"/>
  <c r="AT5" i="6"/>
  <c r="AS5" i="6"/>
  <c r="AR5" i="6"/>
  <c r="AQ5" i="6"/>
  <c r="AP5" i="6"/>
  <c r="AO5" i="6"/>
  <c r="DD64" i="6"/>
  <c r="DD63" i="6"/>
  <c r="DD62" i="6"/>
  <c r="DD61" i="6"/>
  <c r="DD60" i="6"/>
  <c r="DD59" i="6"/>
  <c r="DD58" i="6"/>
  <c r="DD57" i="6"/>
  <c r="DD56" i="6"/>
  <c r="DD55" i="6"/>
  <c r="DD54" i="6"/>
  <c r="DD53" i="6"/>
  <c r="DD52" i="6"/>
  <c r="DD51" i="6"/>
  <c r="DD50" i="6"/>
  <c r="DD49" i="6"/>
  <c r="DD48" i="6"/>
  <c r="DD47" i="6"/>
  <c r="DD46" i="6"/>
  <c r="DD45" i="6"/>
  <c r="DD44" i="6"/>
  <c r="DD43" i="6"/>
  <c r="DD42" i="6"/>
  <c r="DD41" i="6"/>
  <c r="DD40" i="6"/>
  <c r="DD39" i="6"/>
  <c r="DD38" i="6"/>
  <c r="DD37" i="6"/>
  <c r="DD36" i="6"/>
  <c r="DD35" i="6"/>
  <c r="DD34" i="6"/>
  <c r="DD33" i="6"/>
  <c r="DD32" i="6"/>
  <c r="DD31" i="6"/>
  <c r="DD30" i="6"/>
  <c r="DD29" i="6"/>
  <c r="DD28" i="6"/>
  <c r="DD27" i="6"/>
  <c r="DD26" i="6"/>
  <c r="DD25" i="6"/>
  <c r="DD24" i="6"/>
  <c r="DD23" i="6"/>
  <c r="DD22" i="6"/>
  <c r="DD21" i="6"/>
  <c r="DD20" i="6"/>
  <c r="DD19" i="6"/>
  <c r="DD18" i="6"/>
  <c r="DD17" i="6"/>
  <c r="DD16" i="6"/>
  <c r="DD15" i="6"/>
  <c r="DD14" i="6"/>
  <c r="DD13" i="6"/>
  <c r="DD12" i="6"/>
  <c r="DD11" i="6"/>
  <c r="DD10" i="6"/>
  <c r="DD9" i="6"/>
  <c r="DD8" i="6"/>
  <c r="DD7" i="6"/>
  <c r="CZ6" i="6"/>
  <c r="CY6" i="6"/>
  <c r="CX6" i="6"/>
  <c r="CW6" i="6"/>
  <c r="CV6" i="6"/>
  <c r="CU6" i="6"/>
  <c r="CT6" i="6"/>
  <c r="CS6" i="6"/>
  <c r="CR6" i="6"/>
  <c r="CQ6" i="6"/>
  <c r="CP6" i="6"/>
  <c r="CO6" i="6"/>
  <c r="CN6" i="6"/>
  <c r="CM6" i="6"/>
  <c r="CL6" i="6"/>
  <c r="CK6" i="6"/>
  <c r="CJ6" i="6"/>
  <c r="CI6" i="6"/>
  <c r="CH6" i="6"/>
  <c r="CG6" i="6"/>
  <c r="CF6" i="6"/>
  <c r="CE6" i="6"/>
  <c r="CD6" i="6"/>
  <c r="CC6" i="6"/>
  <c r="CB6" i="6"/>
  <c r="CA6" i="6"/>
  <c r="BZ6" i="6"/>
  <c r="BY6" i="6"/>
  <c r="CZ5" i="6"/>
  <c r="CY5" i="6"/>
  <c r="CX5" i="6"/>
  <c r="CW5" i="6"/>
  <c r="CV5" i="6"/>
  <c r="CU5" i="6"/>
  <c r="CT5" i="6"/>
  <c r="CS5" i="6"/>
  <c r="CR5" i="6"/>
  <c r="CQ5" i="6"/>
  <c r="CP5" i="6"/>
  <c r="CO5" i="6"/>
  <c r="CN5" i="6"/>
  <c r="CM5" i="6"/>
  <c r="CL5" i="6"/>
  <c r="CK5" i="6"/>
  <c r="CJ5" i="6"/>
  <c r="CI5" i="6"/>
  <c r="CH5" i="6"/>
  <c r="CG5" i="6"/>
  <c r="CF5" i="6"/>
  <c r="CE5" i="6"/>
  <c r="CD5" i="6"/>
  <c r="CC5" i="6"/>
  <c r="CB5" i="6"/>
  <c r="CA5" i="6"/>
  <c r="BZ5" i="6"/>
  <c r="BY5" i="6"/>
  <c r="PP64" i="6"/>
  <c r="OF64" i="6"/>
  <c r="MV64" i="6"/>
  <c r="LL64" i="6"/>
  <c r="KB64" i="6"/>
  <c r="IR64" i="6"/>
  <c r="HH64" i="6"/>
  <c r="FX64" i="6"/>
  <c r="EN64" i="6"/>
  <c r="PP63" i="6"/>
  <c r="OF63" i="6"/>
  <c r="MV63" i="6"/>
  <c r="LL63" i="6"/>
  <c r="KB63" i="6"/>
  <c r="IR63" i="6"/>
  <c r="HH63" i="6"/>
  <c r="FX63" i="6"/>
  <c r="EN63" i="6"/>
  <c r="PP62" i="6"/>
  <c r="OF62" i="6"/>
  <c r="MV62" i="6"/>
  <c r="LL62" i="6"/>
  <c r="KB62" i="6"/>
  <c r="IR62" i="6"/>
  <c r="HH62" i="6"/>
  <c r="FX62" i="6"/>
  <c r="EN62" i="6"/>
  <c r="PP61" i="6"/>
  <c r="OF61" i="6"/>
  <c r="MV61" i="6"/>
  <c r="LL61" i="6"/>
  <c r="KB61" i="6"/>
  <c r="IR61" i="6"/>
  <c r="HH61" i="6"/>
  <c r="FX61" i="6"/>
  <c r="EN61" i="6"/>
  <c r="PP60" i="6"/>
  <c r="OF60" i="6"/>
  <c r="MV60" i="6"/>
  <c r="LL60" i="6"/>
  <c r="KB60" i="6"/>
  <c r="IR60" i="6"/>
  <c r="HH60" i="6"/>
  <c r="FX60" i="6"/>
  <c r="EN60" i="6"/>
  <c r="PP59" i="6"/>
  <c r="OF59" i="6"/>
  <c r="MV59" i="6"/>
  <c r="LL59" i="6"/>
  <c r="KB59" i="6"/>
  <c r="IR59" i="6"/>
  <c r="HH59" i="6"/>
  <c r="FX59" i="6"/>
  <c r="EN59" i="6"/>
  <c r="PP58" i="6"/>
  <c r="OF58" i="6"/>
  <c r="MV58" i="6"/>
  <c r="LL58" i="6"/>
  <c r="KB58" i="6"/>
  <c r="IR58" i="6"/>
  <c r="HH58" i="6"/>
  <c r="FX58" i="6"/>
  <c r="EN58" i="6"/>
  <c r="PP57" i="6"/>
  <c r="OF57" i="6"/>
  <c r="MV57" i="6"/>
  <c r="LL57" i="6"/>
  <c r="KB57" i="6"/>
  <c r="IR57" i="6"/>
  <c r="HH57" i="6"/>
  <c r="FX57" i="6"/>
  <c r="EN57" i="6"/>
  <c r="PP56" i="6"/>
  <c r="OF56" i="6"/>
  <c r="MV56" i="6"/>
  <c r="LL56" i="6"/>
  <c r="KB56" i="6"/>
  <c r="IR56" i="6"/>
  <c r="HH56" i="6"/>
  <c r="FX56" i="6"/>
  <c r="EN56" i="6"/>
  <c r="PP55" i="6"/>
  <c r="OF55" i="6"/>
  <c r="MV55" i="6"/>
  <c r="LL55" i="6"/>
  <c r="KB55" i="6"/>
  <c r="IR55" i="6"/>
  <c r="HH55" i="6"/>
  <c r="FX55" i="6"/>
  <c r="EN55" i="6"/>
  <c r="PP54" i="6"/>
  <c r="OF54" i="6"/>
  <c r="MV54" i="6"/>
  <c r="LL54" i="6"/>
  <c r="KB54" i="6"/>
  <c r="IR54" i="6"/>
  <c r="HH54" i="6"/>
  <c r="FX54" i="6"/>
  <c r="EN54" i="6"/>
  <c r="PP53" i="6"/>
  <c r="OF53" i="6"/>
  <c r="MV53" i="6"/>
  <c r="LL53" i="6"/>
  <c r="KB53" i="6"/>
  <c r="IR53" i="6"/>
  <c r="HH53" i="6"/>
  <c r="FX53" i="6"/>
  <c r="EN53" i="6"/>
  <c r="PP52" i="6"/>
  <c r="OF52" i="6"/>
  <c r="MV52" i="6"/>
  <c r="LL52" i="6"/>
  <c r="KB52" i="6"/>
  <c r="IR52" i="6"/>
  <c r="HH52" i="6"/>
  <c r="FX52" i="6"/>
  <c r="EN52" i="6"/>
  <c r="PP51" i="6"/>
  <c r="OF51" i="6"/>
  <c r="MV51" i="6"/>
  <c r="LL51" i="6"/>
  <c r="KB51" i="6"/>
  <c r="IR51" i="6"/>
  <c r="HH51" i="6"/>
  <c r="FX51" i="6"/>
  <c r="EN51" i="6"/>
  <c r="PP50" i="6"/>
  <c r="OF50" i="6"/>
  <c r="MV50" i="6"/>
  <c r="LL50" i="6"/>
  <c r="KB50" i="6"/>
  <c r="IR50" i="6"/>
  <c r="HH50" i="6"/>
  <c r="FX50" i="6"/>
  <c r="EN50" i="6"/>
  <c r="PP49" i="6"/>
  <c r="OF49" i="6"/>
  <c r="MV49" i="6"/>
  <c r="LL49" i="6"/>
  <c r="KB49" i="6"/>
  <c r="IR49" i="6"/>
  <c r="HH49" i="6"/>
  <c r="FX49" i="6"/>
  <c r="EN49" i="6"/>
  <c r="PP48" i="6"/>
  <c r="OF48" i="6"/>
  <c r="MV48" i="6"/>
  <c r="LL48" i="6"/>
  <c r="KB48" i="6"/>
  <c r="IR48" i="6"/>
  <c r="HH48" i="6"/>
  <c r="FX48" i="6"/>
  <c r="EN48" i="6"/>
  <c r="PP47" i="6"/>
  <c r="OF47" i="6"/>
  <c r="MV47" i="6"/>
  <c r="LL47" i="6"/>
  <c r="KB47" i="6"/>
  <c r="IR47" i="6"/>
  <c r="HH47" i="6"/>
  <c r="FX47" i="6"/>
  <c r="EN47" i="6"/>
  <c r="PP46" i="6"/>
  <c r="OF46" i="6"/>
  <c r="MV46" i="6"/>
  <c r="LL46" i="6"/>
  <c r="KB46" i="6"/>
  <c r="IR46" i="6"/>
  <c r="HH46" i="6"/>
  <c r="FX46" i="6"/>
  <c r="EN46" i="6"/>
  <c r="PP45" i="6"/>
  <c r="OF45" i="6"/>
  <c r="MV45" i="6"/>
  <c r="LL45" i="6"/>
  <c r="KB45" i="6"/>
  <c r="IR45" i="6"/>
  <c r="HH45" i="6"/>
  <c r="FX45" i="6"/>
  <c r="EN45" i="6"/>
  <c r="PP44" i="6"/>
  <c r="OF44" i="6"/>
  <c r="MV44" i="6"/>
  <c r="LL44" i="6"/>
  <c r="KB44" i="6"/>
  <c r="IR44" i="6"/>
  <c r="HH44" i="6"/>
  <c r="FX44" i="6"/>
  <c r="EN44" i="6"/>
  <c r="PP43" i="6"/>
  <c r="OF43" i="6"/>
  <c r="MV43" i="6"/>
  <c r="LL43" i="6"/>
  <c r="KB43" i="6"/>
  <c r="IR43" i="6"/>
  <c r="HH43" i="6"/>
  <c r="FX43" i="6"/>
  <c r="EN43" i="6"/>
  <c r="PP42" i="6"/>
  <c r="OF42" i="6"/>
  <c r="MV42" i="6"/>
  <c r="LL42" i="6"/>
  <c r="KB42" i="6"/>
  <c r="IR42" i="6"/>
  <c r="HH42" i="6"/>
  <c r="FX42" i="6"/>
  <c r="EN42" i="6"/>
  <c r="PP41" i="6"/>
  <c r="OF41" i="6"/>
  <c r="MV41" i="6"/>
  <c r="LL41" i="6"/>
  <c r="KB41" i="6"/>
  <c r="IR41" i="6"/>
  <c r="HH41" i="6"/>
  <c r="FX41" i="6"/>
  <c r="EN41" i="6"/>
  <c r="PP40" i="6"/>
  <c r="OF40" i="6"/>
  <c r="MV40" i="6"/>
  <c r="LL40" i="6"/>
  <c r="KB40" i="6"/>
  <c r="IR40" i="6"/>
  <c r="HH40" i="6"/>
  <c r="FX40" i="6"/>
  <c r="EN40" i="6"/>
  <c r="PP39" i="6"/>
  <c r="OF39" i="6"/>
  <c r="MV39" i="6"/>
  <c r="LL39" i="6"/>
  <c r="KB39" i="6"/>
  <c r="IR39" i="6"/>
  <c r="HH39" i="6"/>
  <c r="FX39" i="6"/>
  <c r="EN39" i="6"/>
  <c r="PP38" i="6"/>
  <c r="OF38" i="6"/>
  <c r="MV38" i="6"/>
  <c r="LL38" i="6"/>
  <c r="KB38" i="6"/>
  <c r="IR38" i="6"/>
  <c r="HH38" i="6"/>
  <c r="FX38" i="6"/>
  <c r="EN38" i="6"/>
  <c r="PP37" i="6"/>
  <c r="OF37" i="6"/>
  <c r="MV37" i="6"/>
  <c r="LL37" i="6"/>
  <c r="KB37" i="6"/>
  <c r="IR37" i="6"/>
  <c r="HH37" i="6"/>
  <c r="FX37" i="6"/>
  <c r="EN37" i="6"/>
  <c r="PP36" i="6"/>
  <c r="OF36" i="6"/>
  <c r="MV36" i="6"/>
  <c r="LL36" i="6"/>
  <c r="KB36" i="6"/>
  <c r="IR36" i="6"/>
  <c r="HH36" i="6"/>
  <c r="FX36" i="6"/>
  <c r="EN36" i="6"/>
  <c r="PP35" i="6"/>
  <c r="OF35" i="6"/>
  <c r="MV35" i="6"/>
  <c r="LL35" i="6"/>
  <c r="KB35" i="6"/>
  <c r="IR35" i="6"/>
  <c r="HH35" i="6"/>
  <c r="FX35" i="6"/>
  <c r="EN35" i="6"/>
  <c r="PP34" i="6"/>
  <c r="OF34" i="6"/>
  <c r="MV34" i="6"/>
  <c r="LL34" i="6"/>
  <c r="KB34" i="6"/>
  <c r="IR34" i="6"/>
  <c r="HH34" i="6"/>
  <c r="FX34" i="6"/>
  <c r="EN34" i="6"/>
  <c r="PP33" i="6"/>
  <c r="OF33" i="6"/>
  <c r="MV33" i="6"/>
  <c r="LL33" i="6"/>
  <c r="KB33" i="6"/>
  <c r="IR33" i="6"/>
  <c r="HH33" i="6"/>
  <c r="FX33" i="6"/>
  <c r="EN33" i="6"/>
  <c r="PP32" i="6"/>
  <c r="OF32" i="6"/>
  <c r="MV32" i="6"/>
  <c r="LL32" i="6"/>
  <c r="KB32" i="6"/>
  <c r="IR32" i="6"/>
  <c r="HH32" i="6"/>
  <c r="FX32" i="6"/>
  <c r="EN32" i="6"/>
  <c r="PP31" i="6"/>
  <c r="OF31" i="6"/>
  <c r="MV31" i="6"/>
  <c r="LL31" i="6"/>
  <c r="KB31" i="6"/>
  <c r="IR31" i="6"/>
  <c r="HH31" i="6"/>
  <c r="FX31" i="6"/>
  <c r="EN31" i="6"/>
  <c r="PP30" i="6"/>
  <c r="OF30" i="6"/>
  <c r="MV30" i="6"/>
  <c r="LL30" i="6"/>
  <c r="KB30" i="6"/>
  <c r="IR30" i="6"/>
  <c r="HH30" i="6"/>
  <c r="FX30" i="6"/>
  <c r="EN30" i="6"/>
  <c r="PP29" i="6"/>
  <c r="OF29" i="6"/>
  <c r="MV29" i="6"/>
  <c r="LL29" i="6"/>
  <c r="KB29" i="6"/>
  <c r="IR29" i="6"/>
  <c r="HH29" i="6"/>
  <c r="FX29" i="6"/>
  <c r="EN29" i="6"/>
  <c r="PP28" i="6"/>
  <c r="OF28" i="6"/>
  <c r="MV28" i="6"/>
  <c r="LL28" i="6"/>
  <c r="KB28" i="6"/>
  <c r="IR28" i="6"/>
  <c r="HH28" i="6"/>
  <c r="FX28" i="6"/>
  <c r="EN28" i="6"/>
  <c r="PP27" i="6"/>
  <c r="OF27" i="6"/>
  <c r="MV27" i="6"/>
  <c r="LL27" i="6"/>
  <c r="KB27" i="6"/>
  <c r="IR27" i="6"/>
  <c r="HH27" i="6"/>
  <c r="FX27" i="6"/>
  <c r="EN27" i="6"/>
  <c r="PP26" i="6"/>
  <c r="OF26" i="6"/>
  <c r="MV26" i="6"/>
  <c r="LL26" i="6"/>
  <c r="KB26" i="6"/>
  <c r="IR26" i="6"/>
  <c r="HH26" i="6"/>
  <c r="FX26" i="6"/>
  <c r="EN26" i="6"/>
  <c r="PP25" i="6"/>
  <c r="OF25" i="6"/>
  <c r="MV25" i="6"/>
  <c r="LL25" i="6"/>
  <c r="KB25" i="6"/>
  <c r="IR25" i="6"/>
  <c r="HH25" i="6"/>
  <c r="FX25" i="6"/>
  <c r="EN25" i="6"/>
  <c r="PP24" i="6"/>
  <c r="OF24" i="6"/>
  <c r="MV24" i="6"/>
  <c r="LL24" i="6"/>
  <c r="KB24" i="6"/>
  <c r="IR24" i="6"/>
  <c r="HH24" i="6"/>
  <c r="FX24" i="6"/>
  <c r="EN24" i="6"/>
  <c r="PP23" i="6"/>
  <c r="OF23" i="6"/>
  <c r="MV23" i="6"/>
  <c r="LL23" i="6"/>
  <c r="KB23" i="6"/>
  <c r="IR23" i="6"/>
  <c r="HH23" i="6"/>
  <c r="FX23" i="6"/>
  <c r="EN23" i="6"/>
  <c r="PP22" i="6"/>
  <c r="OF22" i="6"/>
  <c r="MV22" i="6"/>
  <c r="LL22" i="6"/>
  <c r="KB22" i="6"/>
  <c r="IR22" i="6"/>
  <c r="HH22" i="6"/>
  <c r="FX22" i="6"/>
  <c r="EN22" i="6"/>
  <c r="PP21" i="6"/>
  <c r="OF21" i="6"/>
  <c r="MV21" i="6"/>
  <c r="LL21" i="6"/>
  <c r="KB21" i="6"/>
  <c r="IR21" i="6"/>
  <c r="HH21" i="6"/>
  <c r="FX21" i="6"/>
  <c r="EN21" i="6"/>
  <c r="PP20" i="6"/>
  <c r="OF20" i="6"/>
  <c r="MV20" i="6"/>
  <c r="LL20" i="6"/>
  <c r="KB20" i="6"/>
  <c r="IR20" i="6"/>
  <c r="HH20" i="6"/>
  <c r="FX20" i="6"/>
  <c r="EN20" i="6"/>
  <c r="PP19" i="6"/>
  <c r="OF19" i="6"/>
  <c r="MV19" i="6"/>
  <c r="LL19" i="6"/>
  <c r="KB19" i="6"/>
  <c r="IR19" i="6"/>
  <c r="HH19" i="6"/>
  <c r="FX19" i="6"/>
  <c r="EN19" i="6"/>
  <c r="PP18" i="6"/>
  <c r="OF18" i="6"/>
  <c r="MV18" i="6"/>
  <c r="LL18" i="6"/>
  <c r="KB18" i="6"/>
  <c r="IR18" i="6"/>
  <c r="HH18" i="6"/>
  <c r="FX18" i="6"/>
  <c r="EN18" i="6"/>
  <c r="PP17" i="6"/>
  <c r="OF17" i="6"/>
  <c r="MV17" i="6"/>
  <c r="LL17" i="6"/>
  <c r="KB17" i="6"/>
  <c r="IR17" i="6"/>
  <c r="HH17" i="6"/>
  <c r="FX17" i="6"/>
  <c r="EN17" i="6"/>
  <c r="PP16" i="6"/>
  <c r="OF16" i="6"/>
  <c r="MV16" i="6"/>
  <c r="LL16" i="6"/>
  <c r="KB16" i="6"/>
  <c r="IR16" i="6"/>
  <c r="HH16" i="6"/>
  <c r="FX16" i="6"/>
  <c r="EN16" i="6"/>
  <c r="PP15" i="6"/>
  <c r="OF15" i="6"/>
  <c r="MV15" i="6"/>
  <c r="LL15" i="6"/>
  <c r="KB15" i="6"/>
  <c r="IR15" i="6"/>
  <c r="HH15" i="6"/>
  <c r="FX15" i="6"/>
  <c r="EN15" i="6"/>
  <c r="PP14" i="6"/>
  <c r="OF14" i="6"/>
  <c r="MV14" i="6"/>
  <c r="LL14" i="6"/>
  <c r="KB14" i="6"/>
  <c r="IR14" i="6"/>
  <c r="HH14" i="6"/>
  <c r="FX14" i="6"/>
  <c r="EN14" i="6"/>
  <c r="PP13" i="6"/>
  <c r="OF13" i="6"/>
  <c r="MV13" i="6"/>
  <c r="LL13" i="6"/>
  <c r="KB13" i="6"/>
  <c r="IR13" i="6"/>
  <c r="HH13" i="6"/>
  <c r="FX13" i="6"/>
  <c r="EN13" i="6"/>
  <c r="PP12" i="6"/>
  <c r="OF12" i="6"/>
  <c r="MV12" i="6"/>
  <c r="LL12" i="6"/>
  <c r="KB12" i="6"/>
  <c r="IR12" i="6"/>
  <c r="HH12" i="6"/>
  <c r="FX12" i="6"/>
  <c r="EN12" i="6"/>
  <c r="PP11" i="6"/>
  <c r="OF11" i="6"/>
  <c r="MV11" i="6"/>
  <c r="LL11" i="6"/>
  <c r="KB11" i="6"/>
  <c r="IR11" i="6"/>
  <c r="HH11" i="6"/>
  <c r="FX11" i="6"/>
  <c r="EN11" i="6"/>
  <c r="PP10" i="6"/>
  <c r="OF10" i="6"/>
  <c r="MV10" i="6"/>
  <c r="LL10" i="6"/>
  <c r="KB10" i="6"/>
  <c r="IR10" i="6"/>
  <c r="HH10" i="6"/>
  <c r="FX10" i="6"/>
  <c r="EN10" i="6"/>
  <c r="PP9" i="6"/>
  <c r="OF9" i="6"/>
  <c r="MV9" i="6"/>
  <c r="LL9" i="6"/>
  <c r="KB9" i="6"/>
  <c r="IR9" i="6"/>
  <c r="HH9" i="6"/>
  <c r="FX9" i="6"/>
  <c r="EN9" i="6"/>
  <c r="PP8" i="6"/>
  <c r="OF8" i="6"/>
  <c r="MV8" i="6"/>
  <c r="LL8" i="6"/>
  <c r="KB8" i="6"/>
  <c r="IR8" i="6"/>
  <c r="HH8" i="6"/>
  <c r="FX8" i="6"/>
  <c r="EN8" i="6"/>
  <c r="PP7" i="6"/>
  <c r="OF7" i="6"/>
  <c r="MV7" i="6"/>
  <c r="LL7" i="6"/>
  <c r="KB7" i="6"/>
  <c r="IR7" i="6"/>
  <c r="HH7" i="6"/>
  <c r="FX7" i="6"/>
  <c r="EN7" i="6"/>
  <c r="PL6" i="6"/>
  <c r="PK6" i="6"/>
  <c r="PJ6" i="6"/>
  <c r="PI6" i="6"/>
  <c r="PH6" i="6"/>
  <c r="PG6" i="6"/>
  <c r="PF6" i="6"/>
  <c r="PE6" i="6"/>
  <c r="PD6" i="6"/>
  <c r="PC6" i="6"/>
  <c r="PB6" i="6"/>
  <c r="PA6" i="6"/>
  <c r="OZ6" i="6"/>
  <c r="OY6" i="6"/>
  <c r="OX6" i="6"/>
  <c r="OW6" i="6"/>
  <c r="OV6" i="6"/>
  <c r="OU6" i="6"/>
  <c r="OT6" i="6"/>
  <c r="OS6" i="6"/>
  <c r="OR6" i="6"/>
  <c r="OQ6" i="6"/>
  <c r="OP6" i="6"/>
  <c r="OO6" i="6"/>
  <c r="ON6" i="6"/>
  <c r="OM6" i="6"/>
  <c r="OL6" i="6"/>
  <c r="OK6" i="6"/>
  <c r="OB6" i="6"/>
  <c r="OA6" i="6"/>
  <c r="NZ6" i="6"/>
  <c r="NY6" i="6"/>
  <c r="NX6" i="6"/>
  <c r="NW6" i="6"/>
  <c r="NV6" i="6"/>
  <c r="NU6" i="6"/>
  <c r="NT6" i="6"/>
  <c r="NS6" i="6"/>
  <c r="NR6" i="6"/>
  <c r="NQ6" i="6"/>
  <c r="NP6" i="6"/>
  <c r="NO6" i="6"/>
  <c r="NN6" i="6"/>
  <c r="NM6" i="6"/>
  <c r="NL6" i="6"/>
  <c r="NK6" i="6"/>
  <c r="NJ6" i="6"/>
  <c r="NI6" i="6"/>
  <c r="NH6" i="6"/>
  <c r="NG6" i="6"/>
  <c r="NF6" i="6"/>
  <c r="NE6" i="6"/>
  <c r="ND6" i="6"/>
  <c r="NC6" i="6"/>
  <c r="NB6" i="6"/>
  <c r="NA6" i="6"/>
  <c r="MR6" i="6"/>
  <c r="MQ6" i="6"/>
  <c r="MP6" i="6"/>
  <c r="MO6" i="6"/>
  <c r="MN6" i="6"/>
  <c r="MM6" i="6"/>
  <c r="ML6" i="6"/>
  <c r="MK6" i="6"/>
  <c r="MJ6" i="6"/>
  <c r="MI6" i="6"/>
  <c r="MH6" i="6"/>
  <c r="MG6" i="6"/>
  <c r="MF6" i="6"/>
  <c r="ME6" i="6"/>
  <c r="MD6" i="6"/>
  <c r="MC6" i="6"/>
  <c r="MB6" i="6"/>
  <c r="MA6" i="6"/>
  <c r="LZ6" i="6"/>
  <c r="LY6" i="6"/>
  <c r="LX6" i="6"/>
  <c r="LW6" i="6"/>
  <c r="LV6" i="6"/>
  <c r="LU6" i="6"/>
  <c r="LT6" i="6"/>
  <c r="LS6" i="6"/>
  <c r="LR6" i="6"/>
  <c r="LQ6" i="6"/>
  <c r="LH6" i="6"/>
  <c r="LG6" i="6"/>
  <c r="LF6" i="6"/>
  <c r="LE6" i="6"/>
  <c r="LD6" i="6"/>
  <c r="LC6" i="6"/>
  <c r="LB6" i="6"/>
  <c r="LA6" i="6"/>
  <c r="KZ6" i="6"/>
  <c r="KY6" i="6"/>
  <c r="KX6" i="6"/>
  <c r="KW6" i="6"/>
  <c r="KV6" i="6"/>
  <c r="KU6" i="6"/>
  <c r="KT6" i="6"/>
  <c r="KS6" i="6"/>
  <c r="KR6" i="6"/>
  <c r="KQ6" i="6"/>
  <c r="KP6" i="6"/>
  <c r="KO6" i="6"/>
  <c r="KN6" i="6"/>
  <c r="KM6" i="6"/>
  <c r="KL6" i="6"/>
  <c r="KK6" i="6"/>
  <c r="KJ6" i="6"/>
  <c r="KI6" i="6"/>
  <c r="KH6" i="6"/>
  <c r="KG6" i="6"/>
  <c r="JX6" i="6"/>
  <c r="JW6" i="6"/>
  <c r="JV6" i="6"/>
  <c r="JU6" i="6"/>
  <c r="JT6" i="6"/>
  <c r="JS6" i="6"/>
  <c r="JR6" i="6"/>
  <c r="JQ6" i="6"/>
  <c r="JP6" i="6"/>
  <c r="JO6" i="6"/>
  <c r="JN6" i="6"/>
  <c r="JM6" i="6"/>
  <c r="JL6" i="6"/>
  <c r="JK6" i="6"/>
  <c r="JJ6" i="6"/>
  <c r="JI6" i="6"/>
  <c r="JH6" i="6"/>
  <c r="JG6" i="6"/>
  <c r="JF6" i="6"/>
  <c r="JE6" i="6"/>
  <c r="JD6" i="6"/>
  <c r="JC6" i="6"/>
  <c r="JB6" i="6"/>
  <c r="JA6" i="6"/>
  <c r="IZ6" i="6"/>
  <c r="IY6" i="6"/>
  <c r="IX6" i="6"/>
  <c r="IW6" i="6"/>
  <c r="IN6" i="6"/>
  <c r="IM6" i="6"/>
  <c r="IL6" i="6"/>
  <c r="IK6" i="6"/>
  <c r="IJ6" i="6"/>
  <c r="II6" i="6"/>
  <c r="IH6" i="6"/>
  <c r="IG6" i="6"/>
  <c r="IF6" i="6"/>
  <c r="IE6" i="6"/>
  <c r="ID6" i="6"/>
  <c r="IC6" i="6"/>
  <c r="IB6" i="6"/>
  <c r="IA6" i="6"/>
  <c r="HZ6" i="6"/>
  <c r="HY6" i="6"/>
  <c r="HX6" i="6"/>
  <c r="HW6" i="6"/>
  <c r="HV6" i="6"/>
  <c r="HU6" i="6"/>
  <c r="HT6" i="6"/>
  <c r="HS6" i="6"/>
  <c r="HR6" i="6"/>
  <c r="HQ6" i="6"/>
  <c r="HP6" i="6"/>
  <c r="HO6" i="6"/>
  <c r="HN6" i="6"/>
  <c r="HM6" i="6"/>
  <c r="HD6" i="6"/>
  <c r="HC6" i="6"/>
  <c r="HB6" i="6"/>
  <c r="HA6" i="6"/>
  <c r="GZ6" i="6"/>
  <c r="GY6" i="6"/>
  <c r="GX6" i="6"/>
  <c r="GW6" i="6"/>
  <c r="GV6" i="6"/>
  <c r="GU6" i="6"/>
  <c r="GT6" i="6"/>
  <c r="GS6" i="6"/>
  <c r="GR6" i="6"/>
  <c r="GQ6" i="6"/>
  <c r="GP6" i="6"/>
  <c r="GO6" i="6"/>
  <c r="GN6" i="6"/>
  <c r="GM6" i="6"/>
  <c r="GL6" i="6"/>
  <c r="GK6" i="6"/>
  <c r="GJ6" i="6"/>
  <c r="GI6" i="6"/>
  <c r="GH6" i="6"/>
  <c r="GG6" i="6"/>
  <c r="GF6" i="6"/>
  <c r="GE6" i="6"/>
  <c r="GD6" i="6"/>
  <c r="GC6" i="6"/>
  <c r="FT6" i="6"/>
  <c r="FS6" i="6"/>
  <c r="FR6" i="6"/>
  <c r="FQ6" i="6"/>
  <c r="FP6" i="6"/>
  <c r="FO6" i="6"/>
  <c r="FN6" i="6"/>
  <c r="FM6" i="6"/>
  <c r="FL6" i="6"/>
  <c r="FK6" i="6"/>
  <c r="FJ6" i="6"/>
  <c r="FI6" i="6"/>
  <c r="FH6" i="6"/>
  <c r="FG6" i="6"/>
  <c r="FF6" i="6"/>
  <c r="FE6" i="6"/>
  <c r="FD6" i="6"/>
  <c r="FC6" i="6"/>
  <c r="FB6" i="6"/>
  <c r="FA6" i="6"/>
  <c r="EZ6" i="6"/>
  <c r="EY6" i="6"/>
  <c r="EX6" i="6"/>
  <c r="EW6" i="6"/>
  <c r="EV6" i="6"/>
  <c r="EU6" i="6"/>
  <c r="ET6" i="6"/>
  <c r="ES6" i="6"/>
  <c r="EJ6" i="6"/>
  <c r="EI6" i="6"/>
  <c r="EH6" i="6"/>
  <c r="EG6" i="6"/>
  <c r="EF6" i="6"/>
  <c r="EE6" i="6"/>
  <c r="ED6" i="6"/>
  <c r="EC6" i="6"/>
  <c r="EB6" i="6"/>
  <c r="EA6" i="6"/>
  <c r="DZ6" i="6"/>
  <c r="DY6" i="6"/>
  <c r="DX6" i="6"/>
  <c r="DW6" i="6"/>
  <c r="DV6" i="6"/>
  <c r="DU6" i="6"/>
  <c r="DT6" i="6"/>
  <c r="DS6" i="6"/>
  <c r="DR6" i="6"/>
  <c r="DQ6" i="6"/>
  <c r="DP6" i="6"/>
  <c r="DO6" i="6"/>
  <c r="DN6" i="6"/>
  <c r="DM6" i="6"/>
  <c r="DL6" i="6"/>
  <c r="DK6" i="6"/>
  <c r="DJ6" i="6"/>
  <c r="DI6" i="6"/>
  <c r="PL5" i="6"/>
  <c r="PK5" i="6"/>
  <c r="PJ5" i="6"/>
  <c r="PI5" i="6"/>
  <c r="PH5" i="6"/>
  <c r="PG5" i="6"/>
  <c r="PF5" i="6"/>
  <c r="PE5" i="6"/>
  <c r="PD5" i="6"/>
  <c r="PC5" i="6"/>
  <c r="PB5" i="6"/>
  <c r="PA5" i="6"/>
  <c r="OZ5" i="6"/>
  <c r="OY5" i="6"/>
  <c r="OX5" i="6"/>
  <c r="OW5" i="6"/>
  <c r="OV5" i="6"/>
  <c r="OU5" i="6"/>
  <c r="OT5" i="6"/>
  <c r="OS5" i="6"/>
  <c r="OR5" i="6"/>
  <c r="OQ5" i="6"/>
  <c r="OP5" i="6"/>
  <c r="OO5" i="6"/>
  <c r="ON5" i="6"/>
  <c r="OM5" i="6"/>
  <c r="OL5" i="6"/>
  <c r="OK5" i="6"/>
  <c r="OB5" i="6"/>
  <c r="OA5" i="6"/>
  <c r="NZ5" i="6"/>
  <c r="NY5" i="6"/>
  <c r="NX5" i="6"/>
  <c r="NW5" i="6"/>
  <c r="NV5" i="6"/>
  <c r="NU5" i="6"/>
  <c r="NT5" i="6"/>
  <c r="NS5" i="6"/>
  <c r="NR5" i="6"/>
  <c r="NQ5" i="6"/>
  <c r="NP5" i="6"/>
  <c r="NO5" i="6"/>
  <c r="NN5" i="6"/>
  <c r="NM5" i="6"/>
  <c r="NL5" i="6"/>
  <c r="NK5" i="6"/>
  <c r="NJ5" i="6"/>
  <c r="NI5" i="6"/>
  <c r="NH5" i="6"/>
  <c r="NG5" i="6"/>
  <c r="NF5" i="6"/>
  <c r="NE5" i="6"/>
  <c r="ND5" i="6"/>
  <c r="NC5" i="6"/>
  <c r="NB5" i="6"/>
  <c r="NA5" i="6"/>
  <c r="MR5" i="6"/>
  <c r="MQ5" i="6"/>
  <c r="MP5" i="6"/>
  <c r="MO5" i="6"/>
  <c r="MN5" i="6"/>
  <c r="MM5" i="6"/>
  <c r="ML5" i="6"/>
  <c r="MK5" i="6"/>
  <c r="MJ5" i="6"/>
  <c r="MI5" i="6"/>
  <c r="MH5" i="6"/>
  <c r="MG5" i="6"/>
  <c r="MF5" i="6"/>
  <c r="ME5" i="6"/>
  <c r="MD5" i="6"/>
  <c r="MC5" i="6"/>
  <c r="MB5" i="6"/>
  <c r="MA5" i="6"/>
  <c r="LZ5" i="6"/>
  <c r="LY5" i="6"/>
  <c r="LX5" i="6"/>
  <c r="LW5" i="6"/>
  <c r="LV5" i="6"/>
  <c r="LU5" i="6"/>
  <c r="LT5" i="6"/>
  <c r="LS5" i="6"/>
  <c r="LR5" i="6"/>
  <c r="LQ5" i="6"/>
  <c r="LH5" i="6"/>
  <c r="LG5" i="6"/>
  <c r="LF5" i="6"/>
  <c r="LE5" i="6"/>
  <c r="LD5" i="6"/>
  <c r="LC5" i="6"/>
  <c r="LB5" i="6"/>
  <c r="LA5" i="6"/>
  <c r="KZ5" i="6"/>
  <c r="KY5" i="6"/>
  <c r="KX5" i="6"/>
  <c r="KW5" i="6"/>
  <c r="KV5" i="6"/>
  <c r="KU5" i="6"/>
  <c r="KT5" i="6"/>
  <c r="KS5" i="6"/>
  <c r="KR5" i="6"/>
  <c r="KQ5" i="6"/>
  <c r="KP5" i="6"/>
  <c r="KO5" i="6"/>
  <c r="KN5" i="6"/>
  <c r="KM5" i="6"/>
  <c r="KL5" i="6"/>
  <c r="KK5" i="6"/>
  <c r="KJ5" i="6"/>
  <c r="KI5" i="6"/>
  <c r="KH5" i="6"/>
  <c r="KG5" i="6"/>
  <c r="JX5" i="6"/>
  <c r="JW5" i="6"/>
  <c r="JV5" i="6"/>
  <c r="JU5" i="6"/>
  <c r="JT5" i="6"/>
  <c r="JS5" i="6"/>
  <c r="JR5" i="6"/>
  <c r="JQ5" i="6"/>
  <c r="JP5" i="6"/>
  <c r="JO5" i="6"/>
  <c r="JN5" i="6"/>
  <c r="JM5" i="6"/>
  <c r="JL5" i="6"/>
  <c r="JK5" i="6"/>
  <c r="JJ5" i="6"/>
  <c r="JI5" i="6"/>
  <c r="JH5" i="6"/>
  <c r="JG5" i="6"/>
  <c r="JF5" i="6"/>
  <c r="JE5" i="6"/>
  <c r="JD5" i="6"/>
  <c r="JC5" i="6"/>
  <c r="JB5" i="6"/>
  <c r="JA5" i="6"/>
  <c r="IZ5" i="6"/>
  <c r="IY5" i="6"/>
  <c r="IX5" i="6"/>
  <c r="IW5" i="6"/>
  <c r="IN5" i="6"/>
  <c r="IM5" i="6"/>
  <c r="IL5" i="6"/>
  <c r="IK5" i="6"/>
  <c r="IJ5" i="6"/>
  <c r="II5" i="6"/>
  <c r="IH5" i="6"/>
  <c r="IG5" i="6"/>
  <c r="IF5" i="6"/>
  <c r="IE5" i="6"/>
  <c r="ID5" i="6"/>
  <c r="IC5" i="6"/>
  <c r="IB5" i="6"/>
  <c r="IA5" i="6"/>
  <c r="HZ5" i="6"/>
  <c r="HY5" i="6"/>
  <c r="HX5" i="6"/>
  <c r="HW5" i="6"/>
  <c r="HV5" i="6"/>
  <c r="HU5" i="6"/>
  <c r="HT5" i="6"/>
  <c r="HS5" i="6"/>
  <c r="HR5" i="6"/>
  <c r="HQ5" i="6"/>
  <c r="HP5" i="6"/>
  <c r="HO5" i="6"/>
  <c r="HN5" i="6"/>
  <c r="HM5" i="6"/>
  <c r="HD5" i="6"/>
  <c r="HC5" i="6"/>
  <c r="HB5" i="6"/>
  <c r="HA5" i="6"/>
  <c r="GZ5" i="6"/>
  <c r="GY5" i="6"/>
  <c r="GX5" i="6"/>
  <c r="GW5" i="6"/>
  <c r="GV5" i="6"/>
  <c r="GU5" i="6"/>
  <c r="GT5" i="6"/>
  <c r="GS5" i="6"/>
  <c r="GR5" i="6"/>
  <c r="GQ5" i="6"/>
  <c r="GP5" i="6"/>
  <c r="GO5" i="6"/>
  <c r="GN5" i="6"/>
  <c r="GM5" i="6"/>
  <c r="GL5" i="6"/>
  <c r="GK5" i="6"/>
  <c r="GJ5" i="6"/>
  <c r="GI5" i="6"/>
  <c r="GH5" i="6"/>
  <c r="GG5" i="6"/>
  <c r="GF5" i="6"/>
  <c r="GE5" i="6"/>
  <c r="GD5" i="6"/>
  <c r="GC5" i="6"/>
  <c r="FT5" i="6"/>
  <c r="FS5" i="6"/>
  <c r="FR5" i="6"/>
  <c r="FQ5" i="6"/>
  <c r="FP5" i="6"/>
  <c r="FO5" i="6"/>
  <c r="FN5" i="6"/>
  <c r="FM5" i="6"/>
  <c r="FL5" i="6"/>
  <c r="FK5" i="6"/>
  <c r="FJ5" i="6"/>
  <c r="FI5" i="6"/>
  <c r="FH5" i="6"/>
  <c r="FG5" i="6"/>
  <c r="FF5" i="6"/>
  <c r="FE5" i="6"/>
  <c r="FD5" i="6"/>
  <c r="FC5" i="6"/>
  <c r="FB5" i="6"/>
  <c r="FA5" i="6"/>
  <c r="EZ5" i="6"/>
  <c r="EY5" i="6"/>
  <c r="EX5" i="6"/>
  <c r="EW5" i="6"/>
  <c r="EV5" i="6"/>
  <c r="EU5" i="6"/>
  <c r="ET5" i="6"/>
  <c r="ES5" i="6"/>
  <c r="EJ5" i="6"/>
  <c r="EI5" i="6"/>
  <c r="EH5" i="6"/>
  <c r="EG5" i="6"/>
  <c r="EF5" i="6"/>
  <c r="EE5" i="6"/>
  <c r="ED5" i="6"/>
  <c r="EC5" i="6"/>
  <c r="EB5" i="6"/>
  <c r="EA5" i="6"/>
  <c r="DZ5" i="6"/>
  <c r="DY5" i="6"/>
  <c r="DX5" i="6"/>
  <c r="DW5" i="6"/>
  <c r="DV5" i="6"/>
  <c r="DU5" i="6"/>
  <c r="DT5" i="6"/>
  <c r="DS5" i="6"/>
  <c r="DR5" i="6"/>
  <c r="DQ5" i="6"/>
  <c r="DP5" i="6"/>
  <c r="DO5" i="6"/>
  <c r="DN5" i="6"/>
  <c r="DM5" i="6"/>
  <c r="DL5" i="6"/>
  <c r="DK5" i="6"/>
  <c r="DJ5" i="6"/>
  <c r="DI5" i="6"/>
  <c r="H15" i="5"/>
  <c r="B123" i="6" l="1"/>
  <c r="B119" i="6"/>
  <c r="OH95" i="6"/>
  <c r="B23" i="6"/>
  <c r="B35" i="6"/>
  <c r="KD73" i="6"/>
  <c r="B24" i="6"/>
  <c r="B108" i="6"/>
  <c r="MX39" i="6"/>
  <c r="B52" i="6"/>
  <c r="B21" i="6"/>
  <c r="IT97" i="6"/>
  <c r="B111" i="6"/>
  <c r="MX7" i="6"/>
  <c r="LN109" i="6"/>
  <c r="AL9" i="6"/>
  <c r="LN13" i="6"/>
  <c r="B105" i="6"/>
  <c r="LN111" i="6"/>
  <c r="MX93" i="6"/>
  <c r="B93" i="6"/>
  <c r="B34" i="6"/>
  <c r="IT11" i="6"/>
  <c r="B47" i="6"/>
  <c r="B73" i="6"/>
  <c r="EP43" i="6"/>
  <c r="B56" i="6"/>
  <c r="B115" i="6"/>
  <c r="FZ99" i="6"/>
  <c r="B75" i="6"/>
  <c r="OH83" i="6"/>
  <c r="B106" i="6"/>
  <c r="B13" i="6"/>
  <c r="EP25" i="6"/>
  <c r="FZ79" i="6"/>
  <c r="IT69" i="6"/>
  <c r="B104" i="6"/>
  <c r="B54" i="6"/>
  <c r="DF99" i="6"/>
  <c r="HJ15" i="6"/>
  <c r="B15" i="6"/>
  <c r="B102" i="6"/>
  <c r="B58" i="6"/>
  <c r="OH53" i="6"/>
  <c r="IT89" i="6"/>
  <c r="HJ71" i="6"/>
  <c r="B10" i="6"/>
  <c r="HJ57" i="6"/>
  <c r="EP115" i="6"/>
  <c r="IT93" i="6"/>
  <c r="EP55" i="6"/>
  <c r="HJ97" i="6"/>
  <c r="LN25" i="6"/>
  <c r="OH49" i="6"/>
  <c r="KD47" i="6"/>
  <c r="AL49" i="6"/>
  <c r="DF75" i="6"/>
  <c r="B80" i="6"/>
  <c r="EP123" i="6"/>
  <c r="FZ91" i="6"/>
  <c r="KD53" i="6"/>
  <c r="FZ47" i="6"/>
  <c r="B12" i="6"/>
  <c r="FZ35" i="6"/>
  <c r="IT85" i="6"/>
  <c r="LN123" i="6"/>
  <c r="IT19" i="6"/>
  <c r="LN73" i="6"/>
  <c r="OH43" i="6"/>
  <c r="DF33" i="6"/>
  <c r="OH13" i="6"/>
  <c r="BV73" i="6"/>
  <c r="EP41" i="6"/>
  <c r="B88" i="6"/>
  <c r="HJ21" i="6"/>
  <c r="EP51" i="6"/>
  <c r="B17" i="6"/>
  <c r="IT107" i="6"/>
  <c r="IT95" i="6"/>
  <c r="HJ19" i="6"/>
  <c r="FZ97" i="6"/>
  <c r="IT31" i="6"/>
  <c r="DF53" i="6"/>
  <c r="B28" i="6"/>
  <c r="FZ45" i="6"/>
  <c r="FZ13" i="6"/>
  <c r="EP63" i="6"/>
  <c r="DF117" i="6"/>
  <c r="LN23" i="6"/>
  <c r="BV113" i="6"/>
  <c r="B91" i="6"/>
  <c r="IT119" i="6"/>
  <c r="HJ95" i="6"/>
  <c r="FZ67" i="6"/>
  <c r="FZ33" i="6"/>
  <c r="MX45" i="6"/>
  <c r="BV91" i="6"/>
  <c r="HJ89" i="6"/>
  <c r="AL31" i="6"/>
  <c r="KD51" i="6"/>
  <c r="AL63" i="6"/>
  <c r="B30" i="6"/>
  <c r="OH71" i="6"/>
  <c r="EP95" i="6"/>
  <c r="LN83" i="6"/>
  <c r="LN75" i="6"/>
  <c r="BV83" i="6"/>
  <c r="DF9" i="6"/>
  <c r="BV61" i="6"/>
  <c r="AL121" i="6"/>
  <c r="EP33" i="6"/>
  <c r="EP85" i="6"/>
  <c r="HJ103" i="6"/>
  <c r="OH23" i="6"/>
  <c r="AL43" i="6"/>
  <c r="OH107" i="6"/>
  <c r="OH93" i="6"/>
  <c r="FZ103" i="6"/>
  <c r="EP105" i="6"/>
  <c r="EP27" i="6"/>
  <c r="EP23" i="6"/>
  <c r="DF85" i="6"/>
  <c r="DF7" i="6"/>
  <c r="KD23" i="6"/>
  <c r="B101" i="6"/>
  <c r="B26" i="6"/>
  <c r="B67" i="6"/>
  <c r="KD103" i="6"/>
  <c r="HJ59" i="6"/>
  <c r="OH39" i="6"/>
  <c r="B82" i="6"/>
  <c r="FZ21" i="6"/>
  <c r="DF107" i="6"/>
  <c r="OH123" i="6"/>
  <c r="DF43" i="6"/>
  <c r="FZ39" i="6"/>
  <c r="KD11" i="6"/>
  <c r="MX53" i="6"/>
  <c r="IT39" i="6"/>
  <c r="BV49" i="6"/>
  <c r="B76" i="6"/>
  <c r="B71" i="6"/>
  <c r="DF81" i="6"/>
  <c r="EP107" i="6"/>
  <c r="IT21" i="6"/>
  <c r="B109" i="6"/>
  <c r="B121" i="6"/>
  <c r="EP59" i="6"/>
  <c r="HJ79" i="6"/>
  <c r="KD83" i="6"/>
  <c r="HJ11" i="6"/>
  <c r="KD71" i="6"/>
  <c r="MX89" i="6"/>
  <c r="BV11" i="6"/>
  <c r="MX11" i="6"/>
  <c r="AL41" i="6"/>
  <c r="FZ85" i="6"/>
  <c r="OH113" i="6"/>
  <c r="AL107" i="6"/>
  <c r="HJ85" i="6"/>
  <c r="B45" i="6"/>
  <c r="FZ87" i="6"/>
  <c r="FZ29" i="6"/>
  <c r="EP101" i="6"/>
  <c r="EP17" i="6"/>
  <c r="HJ43" i="6"/>
  <c r="BV95" i="6"/>
  <c r="OH17" i="6"/>
  <c r="DF59" i="6"/>
  <c r="DF77" i="6"/>
  <c r="DF27" i="6"/>
  <c r="BV35" i="6"/>
  <c r="IT105" i="6"/>
  <c r="BV117" i="6"/>
  <c r="B79" i="6"/>
  <c r="FZ37" i="6"/>
  <c r="EP81" i="6"/>
  <c r="EP49" i="6"/>
  <c r="DF111" i="6"/>
  <c r="KD43" i="6"/>
  <c r="BV71" i="6"/>
  <c r="DF21" i="6"/>
  <c r="MX67" i="6"/>
  <c r="IT55" i="6"/>
  <c r="AL99" i="6"/>
  <c r="B59" i="6"/>
  <c r="LN103" i="6"/>
  <c r="OH73" i="6"/>
  <c r="EP15" i="6"/>
  <c r="HJ117" i="6"/>
  <c r="OH55" i="6"/>
  <c r="AL73" i="6"/>
  <c r="AL27" i="6"/>
  <c r="OH85" i="6"/>
  <c r="BV87" i="6"/>
  <c r="B87" i="6"/>
  <c r="DF115" i="6"/>
  <c r="LN11" i="6"/>
  <c r="OH11" i="6"/>
  <c r="MX47" i="6"/>
  <c r="LN91" i="6"/>
  <c r="DF101" i="6"/>
  <c r="EP31" i="6"/>
  <c r="LN15" i="6"/>
  <c r="AL123" i="6"/>
  <c r="BV69" i="6"/>
  <c r="BV67" i="6"/>
  <c r="AL85" i="6"/>
  <c r="HJ83" i="6"/>
  <c r="EP47" i="6"/>
  <c r="BV59" i="6"/>
  <c r="MX9" i="6"/>
  <c r="KD7" i="6"/>
  <c r="FZ19" i="6"/>
  <c r="B95" i="6"/>
  <c r="LN35" i="6"/>
  <c r="B118" i="6"/>
  <c r="B68" i="6"/>
  <c r="IT27" i="6"/>
  <c r="EP35" i="6"/>
  <c r="MX33" i="6"/>
  <c r="B99" i="6"/>
  <c r="BV101" i="6"/>
  <c r="BV89" i="6"/>
  <c r="MX83" i="6"/>
  <c r="BV31" i="6"/>
  <c r="EP87" i="6"/>
  <c r="HJ113" i="6"/>
  <c r="LN37" i="6"/>
  <c r="HJ33" i="6"/>
  <c r="DF45" i="6"/>
  <c r="B48" i="6"/>
  <c r="B62" i="6"/>
  <c r="BV29" i="6"/>
  <c r="DF95" i="6"/>
  <c r="OH59" i="6"/>
  <c r="B61" i="6"/>
  <c r="B65" i="6"/>
  <c r="DF31" i="6"/>
  <c r="FZ65" i="6"/>
  <c r="IT35" i="6"/>
  <c r="EP119" i="6"/>
  <c r="IT87" i="6"/>
  <c r="LN45" i="6"/>
  <c r="OH99" i="6"/>
  <c r="KD107" i="6"/>
  <c r="DF67" i="6"/>
  <c r="FZ71" i="6"/>
  <c r="KD99" i="6"/>
  <c r="MX49" i="6"/>
  <c r="DF83" i="6"/>
  <c r="OH61" i="6"/>
  <c r="DF79" i="6"/>
  <c r="DF91" i="6"/>
  <c r="DF41" i="6"/>
  <c r="BV103" i="6"/>
  <c r="EP111" i="6"/>
  <c r="BV77" i="6"/>
  <c r="KD69" i="6"/>
  <c r="AL55" i="6"/>
  <c r="BV15" i="6"/>
  <c r="AL79" i="6"/>
  <c r="AL19" i="6"/>
  <c r="HJ31" i="6"/>
  <c r="BV23" i="6"/>
  <c r="MX87" i="6"/>
  <c r="DF13" i="6"/>
  <c r="DF61" i="6"/>
  <c r="BV93" i="6"/>
  <c r="BV79" i="6"/>
  <c r="IT41" i="6"/>
  <c r="AL89" i="6"/>
  <c r="AL105" i="6"/>
  <c r="LN47" i="6"/>
  <c r="OH69" i="6"/>
  <c r="AL93" i="6"/>
  <c r="B57" i="6"/>
  <c r="IT101" i="6"/>
  <c r="EP37" i="6"/>
  <c r="B9" i="6"/>
  <c r="EP13" i="6"/>
  <c r="LN21" i="6"/>
  <c r="OH117" i="6"/>
  <c r="MX111" i="6"/>
  <c r="MX13" i="6"/>
  <c r="AL37" i="6"/>
  <c r="B27" i="6"/>
  <c r="AL97" i="6"/>
  <c r="HJ107" i="6"/>
  <c r="LN61" i="6"/>
  <c r="KD123" i="6"/>
  <c r="KD55" i="6"/>
  <c r="BV37" i="6"/>
  <c r="DF15" i="6"/>
  <c r="HJ29" i="6"/>
  <c r="MX113" i="6"/>
  <c r="AL39" i="6"/>
  <c r="OH33" i="6"/>
  <c r="OH9" i="6"/>
  <c r="FZ69" i="6"/>
  <c r="DF93" i="6"/>
  <c r="AL7" i="6"/>
  <c r="KD97" i="6"/>
  <c r="MX51" i="6"/>
  <c r="EP67" i="6"/>
  <c r="B43" i="6"/>
  <c r="KD17" i="6"/>
  <c r="B42" i="6"/>
  <c r="B55" i="6"/>
  <c r="FZ61" i="6"/>
  <c r="DF23" i="6"/>
  <c r="KD13" i="6"/>
  <c r="B16" i="6"/>
  <c r="AL83" i="6"/>
  <c r="AL95" i="6"/>
  <c r="LN51" i="6"/>
  <c r="AL23" i="6"/>
  <c r="DF65" i="6"/>
  <c r="FZ59" i="6"/>
  <c r="KD21" i="6"/>
  <c r="FZ23" i="6"/>
  <c r="EP53" i="6"/>
  <c r="B86" i="6"/>
  <c r="B14" i="6"/>
  <c r="AL61" i="6"/>
  <c r="BV85" i="6"/>
  <c r="MX105" i="6"/>
  <c r="B89" i="6"/>
  <c r="B96" i="6"/>
  <c r="BV25" i="6"/>
  <c r="EP57" i="6"/>
  <c r="HJ91" i="6"/>
  <c r="DF105" i="6"/>
  <c r="HJ39" i="6"/>
  <c r="KD33" i="6"/>
  <c r="MX59" i="6"/>
  <c r="IT59" i="6"/>
  <c r="EP61" i="6"/>
  <c r="AL51" i="6"/>
  <c r="HJ23" i="6"/>
  <c r="KD87" i="6"/>
  <c r="DF113" i="6"/>
  <c r="KD39" i="6"/>
  <c r="AL59" i="6"/>
  <c r="BV41" i="6"/>
  <c r="AL111" i="6"/>
  <c r="AL53" i="6"/>
  <c r="DF51" i="6"/>
  <c r="BV13" i="6"/>
  <c r="FZ53" i="6"/>
  <c r="MX15" i="6"/>
  <c r="OH51" i="6"/>
  <c r="OH27" i="6"/>
  <c r="MX103" i="6"/>
  <c r="EP99" i="6"/>
  <c r="AL67" i="6"/>
  <c r="IT109" i="6"/>
  <c r="OH67" i="6"/>
  <c r="AL117" i="6"/>
  <c r="AL65" i="6"/>
  <c r="OH35" i="6"/>
  <c r="FZ107" i="6"/>
  <c r="AL77" i="6"/>
  <c r="LN107" i="6"/>
  <c r="HJ69" i="6"/>
  <c r="MX29" i="6"/>
  <c r="AL25" i="6"/>
  <c r="B37" i="6"/>
  <c r="BV99" i="6"/>
  <c r="IT75" i="6"/>
  <c r="B66" i="6"/>
  <c r="AL101" i="6"/>
  <c r="HJ123" i="6"/>
  <c r="LN43" i="6"/>
  <c r="LN31" i="6"/>
  <c r="IT29" i="6"/>
  <c r="AL113" i="6"/>
  <c r="B19" i="6"/>
  <c r="OH15" i="6"/>
  <c r="MX63" i="6"/>
  <c r="KD37" i="6"/>
  <c r="IT121" i="6"/>
  <c r="HJ119" i="6"/>
  <c r="AL13" i="6"/>
  <c r="B32" i="6"/>
  <c r="DF71" i="6"/>
  <c r="KD57" i="6"/>
  <c r="MX75" i="6"/>
  <c r="MX61" i="6"/>
  <c r="LN121" i="6"/>
  <c r="DF97" i="6"/>
  <c r="DF87" i="6"/>
  <c r="MX97" i="6"/>
  <c r="IT45" i="6"/>
  <c r="LN101" i="6"/>
  <c r="DF103" i="6"/>
  <c r="B51" i="6"/>
  <c r="EP103" i="6"/>
  <c r="MX43" i="6"/>
  <c r="B113" i="6"/>
  <c r="DF19" i="6"/>
  <c r="BV19" i="6"/>
  <c r="HJ115" i="6"/>
  <c r="B85" i="6"/>
  <c r="OH37" i="6"/>
  <c r="OH63" i="6"/>
  <c r="KD113" i="6"/>
  <c r="OH29" i="6"/>
  <c r="BV43" i="6"/>
  <c r="EP93" i="6"/>
  <c r="IT9" i="6"/>
  <c r="EP11" i="6"/>
  <c r="FZ111" i="6"/>
  <c r="B74" i="6"/>
  <c r="MX65" i="6"/>
  <c r="MX37" i="6"/>
  <c r="AL75" i="6"/>
  <c r="LN77" i="6"/>
  <c r="B120" i="6"/>
  <c r="OH87" i="6"/>
  <c r="AL15" i="6"/>
  <c r="DF47" i="6"/>
  <c r="OH81" i="6"/>
  <c r="BV119" i="6"/>
  <c r="FZ27" i="6"/>
  <c r="IT57" i="6"/>
  <c r="LN95" i="6"/>
  <c r="HJ105" i="6"/>
  <c r="FZ89" i="6"/>
  <c r="B20" i="6"/>
  <c r="DF49" i="6"/>
  <c r="LN115" i="6"/>
  <c r="MX73" i="6"/>
  <c r="FZ73" i="6"/>
  <c r="MX35" i="6"/>
  <c r="OH115" i="6"/>
  <c r="OH65" i="6"/>
  <c r="MX81" i="6"/>
  <c r="BV7" i="6"/>
  <c r="B44" i="6"/>
  <c r="BV97" i="6"/>
  <c r="IT99" i="6"/>
  <c r="MX69" i="6"/>
  <c r="LN119" i="6"/>
  <c r="LN17" i="6"/>
  <c r="DF35" i="6"/>
  <c r="AL71" i="6"/>
  <c r="EP91" i="6"/>
  <c r="LN93" i="6"/>
  <c r="OH31" i="6"/>
  <c r="OH7" i="6"/>
  <c r="MX117" i="6"/>
  <c r="EP65" i="6"/>
  <c r="AL11" i="6"/>
  <c r="KD41" i="6"/>
  <c r="FZ7" i="6"/>
  <c r="KD81" i="6"/>
  <c r="FZ83" i="6"/>
  <c r="MX101" i="6"/>
  <c r="OH89" i="6"/>
  <c r="MX25" i="6"/>
  <c r="B64" i="6"/>
  <c r="OH45" i="6"/>
  <c r="MX41" i="6"/>
  <c r="KD101" i="6"/>
  <c r="IT63" i="6"/>
  <c r="OH111" i="6"/>
  <c r="AL47" i="6"/>
  <c r="B90" i="6"/>
  <c r="KD91" i="6"/>
  <c r="KD109" i="6"/>
  <c r="HJ87" i="6"/>
  <c r="HJ25" i="6"/>
  <c r="OH77" i="6"/>
  <c r="HJ13" i="6"/>
  <c r="B39" i="6"/>
  <c r="AL33" i="6"/>
  <c r="HJ73" i="6"/>
  <c r="LN63" i="6"/>
  <c r="KD59" i="6"/>
  <c r="KD85" i="6"/>
  <c r="BV63" i="6"/>
  <c r="B41" i="6"/>
  <c r="B114" i="6"/>
  <c r="LN55" i="6"/>
  <c r="B117" i="6"/>
  <c r="BV9" i="6"/>
  <c r="MX91" i="6"/>
  <c r="FZ75" i="6"/>
  <c r="B81" i="6"/>
  <c r="LN69" i="6"/>
  <c r="MX71" i="6"/>
  <c r="IT53" i="6"/>
  <c r="MX17" i="6"/>
  <c r="AL35" i="6"/>
  <c r="DF89" i="6"/>
  <c r="OH103" i="6"/>
  <c r="BV115" i="6"/>
  <c r="AL17" i="6"/>
  <c r="B107" i="6"/>
  <c r="LN85" i="6"/>
  <c r="LN33" i="6"/>
  <c r="OH97" i="6"/>
  <c r="KD49" i="6"/>
  <c r="B94" i="6"/>
  <c r="MX23" i="6"/>
  <c r="MX99" i="6"/>
  <c r="BV47" i="6"/>
  <c r="MX77" i="6"/>
  <c r="AL81" i="6"/>
  <c r="EP19" i="6"/>
  <c r="HJ53" i="6"/>
  <c r="KD89" i="6"/>
  <c r="FZ77" i="6"/>
  <c r="AL45" i="6"/>
  <c r="B103" i="6"/>
  <c r="AL21" i="6"/>
  <c r="DF123" i="6"/>
  <c r="B40" i="6"/>
  <c r="BV107" i="6"/>
  <c r="KD15" i="6"/>
  <c r="MX55" i="6"/>
  <c r="LN99" i="6"/>
  <c r="LN117" i="6"/>
  <c r="EP77" i="6"/>
  <c r="B83" i="6"/>
  <c r="OH105" i="6"/>
  <c r="OH47" i="6"/>
  <c r="KD67" i="6"/>
  <c r="KD93" i="6"/>
  <c r="IT47" i="6"/>
  <c r="AL91" i="6"/>
  <c r="B112" i="6"/>
  <c r="BV65" i="6"/>
  <c r="IT81" i="6"/>
  <c r="MX31" i="6"/>
  <c r="LN65" i="6"/>
  <c r="KD115" i="6"/>
  <c r="DF17" i="6"/>
  <c r="FZ25" i="6"/>
  <c r="IT15" i="6"/>
  <c r="DF69" i="6"/>
  <c r="FZ43" i="6"/>
  <c r="EP89" i="6"/>
  <c r="IT33" i="6"/>
  <c r="LN89" i="6"/>
  <c r="IT23" i="6"/>
  <c r="B36" i="6"/>
  <c r="LN9" i="6"/>
  <c r="KD79" i="6"/>
  <c r="HJ121" i="6"/>
  <c r="HJ35" i="6"/>
  <c r="KD111" i="6"/>
  <c r="HJ9" i="6"/>
  <c r="B69" i="6"/>
  <c r="HJ93" i="6"/>
  <c r="HJ27" i="6"/>
  <c r="FZ117" i="6"/>
  <c r="EP97" i="6"/>
  <c r="LN79" i="6"/>
  <c r="HJ17" i="6"/>
  <c r="B18" i="6"/>
  <c r="MX57" i="6"/>
  <c r="MX19" i="6"/>
  <c r="KD9" i="6"/>
  <c r="IT71" i="6"/>
  <c r="HJ99" i="6"/>
  <c r="HJ37" i="6"/>
  <c r="EP7" i="6"/>
  <c r="HJ55" i="6"/>
  <c r="BV121" i="6"/>
  <c r="HJ75" i="6"/>
  <c r="BV45" i="6"/>
  <c r="B46" i="6"/>
  <c r="B22" i="6"/>
  <c r="HJ67" i="6"/>
  <c r="B11" i="6"/>
  <c r="MX121" i="6"/>
  <c r="LN59" i="6"/>
  <c r="B122" i="6"/>
  <c r="MX107" i="6"/>
  <c r="KD61" i="6"/>
  <c r="LN87" i="6"/>
  <c r="HJ63" i="6"/>
  <c r="KD25" i="6"/>
  <c r="OH109" i="6"/>
  <c r="BV53" i="6"/>
  <c r="MX95" i="6"/>
  <c r="AL109" i="6"/>
  <c r="BV21" i="6"/>
  <c r="B8" i="6"/>
  <c r="IT51" i="6"/>
  <c r="KD19" i="6"/>
  <c r="MX85" i="6"/>
  <c r="IT73" i="6"/>
  <c r="B38" i="6"/>
  <c r="KD35" i="6"/>
  <c r="LN67" i="6"/>
  <c r="AL29" i="6"/>
  <c r="LN27" i="6"/>
  <c r="OH41" i="6"/>
  <c r="DF11" i="6"/>
  <c r="FZ101" i="6"/>
  <c r="IT113" i="6"/>
  <c r="EP79" i="6"/>
  <c r="BV39" i="6"/>
  <c r="B29" i="6"/>
  <c r="MX79" i="6"/>
  <c r="LN39" i="6"/>
  <c r="B33" i="6"/>
  <c r="OH75" i="6"/>
  <c r="OH57" i="6"/>
  <c r="LN19" i="6"/>
  <c r="KD63" i="6"/>
  <c r="HJ51" i="6"/>
  <c r="EP9" i="6"/>
  <c r="B84" i="6"/>
  <c r="LN41" i="6"/>
  <c r="LN71" i="6"/>
  <c r="IT65" i="6"/>
  <c r="HJ101" i="6"/>
  <c r="OH91" i="6"/>
  <c r="EP21" i="6"/>
  <c r="B116" i="6"/>
  <c r="OH79" i="6"/>
  <c r="OH25" i="6"/>
  <c r="KD105" i="6"/>
  <c r="KD29" i="6"/>
  <c r="IT49" i="6"/>
  <c r="AL69" i="6"/>
  <c r="FZ17" i="6"/>
  <c r="FZ105" i="6"/>
  <c r="BV51" i="6"/>
  <c r="EP45" i="6"/>
  <c r="KD119" i="6"/>
  <c r="EP73" i="6"/>
  <c r="IT111" i="6"/>
  <c r="BV81" i="6"/>
  <c r="B98" i="6"/>
  <c r="HJ109" i="6"/>
  <c r="HJ41" i="6"/>
  <c r="FZ41" i="6"/>
  <c r="EP109" i="6"/>
  <c r="IT13" i="6"/>
  <c r="FZ115" i="6"/>
  <c r="B70" i="6"/>
  <c r="EP75" i="6"/>
  <c r="EP39" i="6"/>
  <c r="DF119" i="6"/>
  <c r="DF39" i="6"/>
  <c r="KD77" i="6"/>
  <c r="FZ57" i="6"/>
  <c r="B110" i="6"/>
  <c r="KD95" i="6"/>
  <c r="IT91" i="6"/>
  <c r="HJ77" i="6"/>
  <c r="FZ123" i="6"/>
  <c r="MX115" i="6"/>
  <c r="FZ121" i="6"/>
  <c r="HJ47" i="6"/>
  <c r="EP117" i="6"/>
  <c r="AL57" i="6"/>
  <c r="FZ9" i="6"/>
  <c r="AL119" i="6"/>
  <c r="FZ95" i="6"/>
  <c r="FZ49" i="6"/>
  <c r="HJ45" i="6"/>
  <c r="KD45" i="6"/>
  <c r="KD31" i="6"/>
  <c r="DF109" i="6"/>
  <c r="B72" i="6"/>
  <c r="BV111" i="6"/>
  <c r="EP83" i="6"/>
  <c r="BV109" i="6"/>
  <c r="FZ15" i="6"/>
  <c r="IT79" i="6"/>
  <c r="FZ31" i="6"/>
  <c r="B50" i="6"/>
  <c r="IT83" i="6"/>
  <c r="IT7" i="6"/>
  <c r="MX119" i="6"/>
  <c r="BV17" i="6"/>
  <c r="B77" i="6"/>
  <c r="LN97" i="6"/>
  <c r="OH119" i="6"/>
  <c r="EP71" i="6"/>
  <c r="BV33" i="6"/>
  <c r="EP69" i="6"/>
  <c r="DF29" i="6"/>
  <c r="KD65" i="6"/>
  <c r="MX27" i="6"/>
  <c r="LN53" i="6"/>
  <c r="AL115" i="6"/>
  <c r="B31" i="6"/>
  <c r="IT43" i="6"/>
  <c r="LN7" i="6"/>
  <c r="BV105" i="6"/>
  <c r="DF121" i="6"/>
  <c r="AL103" i="6"/>
  <c r="LN113" i="6"/>
  <c r="OH101" i="6"/>
  <c r="IT67" i="6"/>
  <c r="EP121" i="6"/>
  <c r="IT115" i="6"/>
  <c r="FZ93" i="6"/>
  <c r="DF73" i="6"/>
  <c r="IT37" i="6"/>
  <c r="KD75" i="6"/>
  <c r="B92" i="6"/>
  <c r="BV75" i="6"/>
  <c r="KD121" i="6"/>
  <c r="AL87" i="6"/>
  <c r="HJ65" i="6"/>
  <c r="EP29" i="6"/>
  <c r="MX21" i="6"/>
  <c r="IT77" i="6"/>
  <c r="IT61" i="6"/>
  <c r="B25" i="6"/>
  <c r="DF57" i="6"/>
  <c r="HJ111" i="6"/>
  <c r="FZ11" i="6"/>
  <c r="FZ109" i="6"/>
  <c r="OH121" i="6"/>
  <c r="B100" i="6"/>
  <c r="LN49" i="6"/>
  <c r="B49" i="6"/>
  <c r="HJ61" i="6"/>
  <c r="LN81" i="6"/>
  <c r="HJ7" i="6"/>
  <c r="HJ81" i="6"/>
  <c r="BV55" i="6"/>
  <c r="FZ81" i="6"/>
  <c r="EP113" i="6"/>
  <c r="MX123" i="6"/>
  <c r="FZ119" i="6"/>
  <c r="LN57" i="6"/>
  <c r="IT117" i="6"/>
  <c r="FZ63" i="6"/>
  <c r="B78" i="6"/>
  <c r="IT25" i="6"/>
  <c r="DF25" i="6"/>
  <c r="KD27" i="6"/>
  <c r="DF37" i="6"/>
  <c r="IT17" i="6"/>
  <c r="MX109" i="6"/>
  <c r="BV123" i="6"/>
  <c r="FZ51" i="6"/>
  <c r="LN105" i="6"/>
  <c r="HJ49" i="6"/>
  <c r="IT103" i="6"/>
  <c r="IT123" i="6"/>
  <c r="B97" i="6"/>
  <c r="KD117" i="6"/>
  <c r="B53" i="6"/>
  <c r="OH21" i="6"/>
  <c r="B63" i="6"/>
  <c r="LN29" i="6"/>
  <c r="DF63" i="6"/>
  <c r="OH19" i="6"/>
  <c r="B60" i="6"/>
  <c r="BV57" i="6"/>
  <c r="FZ55" i="6"/>
  <c r="FZ113" i="6"/>
  <c r="BV27" i="6"/>
  <c r="DF55" i="6"/>
  <c r="H46" i="5"/>
  <c r="H52" i="5"/>
  <c r="H39" i="5"/>
  <c r="H48" i="5"/>
  <c r="H73" i="5"/>
  <c r="H20" i="5"/>
  <c r="H44" i="5"/>
  <c r="H42" i="5"/>
  <c r="H50" i="5"/>
  <c r="H30" i="5"/>
  <c r="H66" i="5"/>
  <c r="H22" i="5"/>
  <c r="H61" i="5"/>
  <c r="H65" i="5"/>
  <c r="H41" i="5"/>
  <c r="H38" i="5"/>
  <c r="H16" i="5"/>
  <c r="H63" i="5"/>
  <c r="H71" i="5"/>
  <c r="H57" i="5"/>
  <c r="H67" i="5"/>
  <c r="H26" i="5"/>
  <c r="H70" i="5"/>
  <c r="H27" i="5"/>
  <c r="H59" i="5"/>
  <c r="H64" i="5"/>
  <c r="H35" i="5"/>
  <c r="H45" i="5"/>
  <c r="H56" i="5"/>
  <c r="H29" i="5"/>
  <c r="H47" i="5"/>
  <c r="H32" i="5"/>
  <c r="H28" i="5"/>
  <c r="H40" i="5"/>
  <c r="H55" i="5"/>
  <c r="H19" i="5"/>
  <c r="H49" i="5"/>
  <c r="H43" i="5"/>
  <c r="H62" i="5"/>
  <c r="H36" i="5"/>
  <c r="H53" i="5"/>
  <c r="H23" i="5"/>
  <c r="H58" i="5"/>
  <c r="H18" i="5"/>
  <c r="H33" i="5"/>
  <c r="H69" i="5"/>
  <c r="H21" i="5"/>
  <c r="H51" i="5"/>
  <c r="H34" i="5"/>
  <c r="H68" i="5"/>
  <c r="H24" i="5"/>
  <c r="H37" i="5"/>
  <c r="H25" i="5"/>
  <c r="H72" i="5"/>
  <c r="H31" i="5"/>
  <c r="H60" i="5"/>
  <c r="H17" i="5"/>
  <c r="H54" i="5"/>
  <c r="B124" i="6" l="1"/>
  <c r="I15" i="5" l="1"/>
  <c r="I54" i="5" l="1"/>
  <c r="I32" i="5"/>
  <c r="I55" i="5"/>
  <c r="I27" i="5"/>
  <c r="I25" i="5"/>
  <c r="I63" i="5"/>
  <c r="I73" i="5"/>
  <c r="I49" i="5"/>
  <c r="I56" i="5"/>
  <c r="I72" i="5"/>
  <c r="I65" i="5"/>
  <c r="I18" i="5"/>
  <c r="I39" i="5"/>
  <c r="I69" i="5"/>
  <c r="I23" i="5"/>
  <c r="I70" i="5"/>
  <c r="I62" i="5"/>
  <c r="I16" i="5"/>
  <c r="I52" i="5"/>
  <c r="I47" i="5"/>
  <c r="I30" i="5"/>
  <c r="I31" i="5"/>
  <c r="I33" i="5"/>
  <c r="I40" i="5"/>
  <c r="I24" i="5"/>
  <c r="I44" i="5"/>
  <c r="I35" i="5"/>
  <c r="I38" i="5"/>
  <c r="I53" i="5"/>
  <c r="I22" i="5"/>
  <c r="I37" i="5"/>
  <c r="I29" i="5"/>
  <c r="I21" i="5"/>
  <c r="I17" i="5"/>
  <c r="I26" i="5"/>
  <c r="I61" i="5"/>
  <c r="I57" i="5"/>
  <c r="I45" i="5"/>
  <c r="I41" i="5"/>
  <c r="I64" i="5"/>
  <c r="I68" i="5"/>
  <c r="I19" i="5"/>
  <c r="I46" i="5"/>
  <c r="I20" i="5"/>
  <c r="I59" i="5"/>
  <c r="I43" i="5"/>
  <c r="I58" i="5"/>
  <c r="I28" i="5"/>
  <c r="I60" i="5"/>
  <c r="I51" i="5"/>
  <c r="I71" i="5"/>
  <c r="I48" i="5"/>
  <c r="I36" i="5"/>
  <c r="I66" i="5"/>
  <c r="I67" i="5"/>
  <c r="I50" i="5"/>
  <c r="I42" i="5"/>
  <c r="I34" i="5"/>
  <c r="T25" i="5"/>
  <c r="U25" i="5" s="1"/>
  <c r="T43" i="5"/>
  <c r="U43" i="5" s="1"/>
  <c r="T49" i="5"/>
  <c r="U49" i="5" s="1"/>
  <c r="T73" i="5"/>
  <c r="U73" i="5" s="1"/>
  <c r="T20" i="5"/>
  <c r="U20" i="5" s="1"/>
  <c r="T45" i="5"/>
  <c r="U45" i="5" s="1"/>
  <c r="T18" i="5"/>
  <c r="U18" i="5" s="1"/>
  <c r="T44" i="5"/>
  <c r="U44" i="5" s="1"/>
  <c r="T39" i="5"/>
  <c r="U39" i="5" s="1"/>
  <c r="T16" i="5"/>
  <c r="U16" i="5" s="1"/>
  <c r="T36" i="5"/>
  <c r="U36" i="5" s="1"/>
  <c r="T53" i="5"/>
  <c r="U53" i="5" s="1"/>
  <c r="T34" i="5"/>
  <c r="U34" i="5" s="1"/>
  <c r="T22" i="5"/>
  <c r="U22" i="5" s="1"/>
  <c r="T47" i="5"/>
  <c r="U47" i="5" s="1"/>
  <c r="T24" i="5"/>
  <c r="U24" i="5" s="1"/>
  <c r="T52" i="5"/>
  <c r="U52" i="5" s="1"/>
  <c r="T50" i="5"/>
  <c r="U50" i="5" s="1"/>
  <c r="T38" i="5"/>
  <c r="U38" i="5" s="1"/>
  <c r="T55" i="5"/>
  <c r="U55" i="5" s="1"/>
  <c r="T32" i="5"/>
  <c r="U32" i="5" s="1"/>
  <c r="T58" i="5"/>
  <c r="U58" i="5" s="1"/>
  <c r="T60" i="5"/>
  <c r="U60" i="5" s="1"/>
  <c r="T69" i="5"/>
  <c r="U69" i="5" s="1"/>
  <c r="T66" i="5"/>
  <c r="U66" i="5" s="1"/>
  <c r="T54" i="5"/>
  <c r="U54" i="5" s="1"/>
  <c r="T63" i="5"/>
  <c r="U63" i="5" s="1"/>
  <c r="T40" i="5"/>
  <c r="U40" i="5" s="1"/>
  <c r="T26" i="5"/>
  <c r="U26" i="5" s="1"/>
  <c r="T42" i="5"/>
  <c r="U42" i="5" s="1"/>
  <c r="T61" i="5"/>
  <c r="U61" i="5" s="1"/>
  <c r="T19" i="5"/>
  <c r="U19" i="5" s="1"/>
  <c r="T68" i="5"/>
  <c r="U68" i="5" s="1"/>
  <c r="T17" i="5"/>
  <c r="U17" i="5" s="1"/>
  <c r="T35" i="5"/>
  <c r="U35" i="5" s="1"/>
  <c r="T70" i="5"/>
  <c r="U70" i="5" s="1"/>
  <c r="T71" i="5"/>
  <c r="U71" i="5" s="1"/>
  <c r="T48" i="5"/>
  <c r="U48" i="5" s="1"/>
  <c r="T21" i="5"/>
  <c r="U21" i="5" s="1"/>
  <c r="T33" i="5"/>
  <c r="U33" i="5" s="1"/>
  <c r="T51" i="5"/>
  <c r="U51" i="5" s="1"/>
  <c r="T15" i="5"/>
  <c r="U15" i="5" s="1"/>
  <c r="T30" i="5"/>
  <c r="U30" i="5" s="1"/>
  <c r="T56" i="5"/>
  <c r="U56" i="5" s="1"/>
  <c r="T41" i="5"/>
  <c r="U41" i="5" s="1"/>
  <c r="T29" i="5"/>
  <c r="U29" i="5" s="1"/>
  <c r="T67" i="5"/>
  <c r="U67" i="5" s="1"/>
  <c r="T23" i="5"/>
  <c r="U23" i="5" s="1"/>
  <c r="T46" i="5"/>
  <c r="U46" i="5" s="1"/>
  <c r="T64" i="5"/>
  <c r="U64" i="5" s="1"/>
  <c r="T27" i="5"/>
  <c r="U27" i="5" s="1"/>
  <c r="T57" i="5"/>
  <c r="U57" i="5" s="1"/>
  <c r="T59" i="5"/>
  <c r="U59" i="5" s="1"/>
  <c r="T37" i="5"/>
  <c r="U37" i="5" s="1"/>
  <c r="T65" i="5"/>
  <c r="U65" i="5" s="1"/>
  <c r="T28" i="5"/>
  <c r="U28" i="5" s="1"/>
  <c r="T31" i="5"/>
  <c r="U31" i="5" s="1"/>
  <c r="T62" i="5"/>
  <c r="U62" i="5" s="1"/>
  <c r="T72" i="5"/>
  <c r="U72" i="5" s="1"/>
  <c r="W73" i="5" l="1"/>
  <c r="G73" i="5" s="1"/>
  <c r="W38" i="5"/>
  <c r="G38" i="5" s="1"/>
  <c r="W48" i="5"/>
  <c r="G48" i="5" s="1"/>
  <c r="W43" i="5"/>
  <c r="G43" i="5" s="1"/>
  <c r="W52" i="5"/>
  <c r="G52" i="5" s="1"/>
  <c r="W58" i="5"/>
  <c r="G58" i="5" s="1"/>
  <c r="W55" i="5"/>
  <c r="G55" i="5" s="1"/>
  <c r="W47" i="5"/>
  <c r="G47" i="5" s="1"/>
  <c r="W21" i="5"/>
  <c r="G21" i="5" s="1"/>
  <c r="W62" i="5"/>
  <c r="G62" i="5" s="1"/>
  <c r="W60" i="5"/>
  <c r="G60" i="5" s="1"/>
  <c r="W27" i="5"/>
  <c r="G27" i="5" s="1"/>
  <c r="W34" i="5"/>
  <c r="G34" i="5" s="1"/>
  <c r="W56" i="5"/>
  <c r="G56" i="5" s="1"/>
  <c r="W39" i="5"/>
  <c r="G39" i="5" s="1"/>
  <c r="W54" i="5"/>
  <c r="G54" i="5" s="1"/>
  <c r="W26" i="5"/>
  <c r="G26" i="5" s="1"/>
  <c r="W45" i="5"/>
  <c r="G45" i="5" s="1"/>
  <c r="W29" i="5"/>
  <c r="G29" i="5" s="1"/>
  <c r="W70" i="5"/>
  <c r="G70" i="5" s="1"/>
  <c r="W68" i="5"/>
  <c r="G68" i="5" s="1"/>
  <c r="W35" i="5"/>
  <c r="G35" i="5" s="1"/>
  <c r="W42" i="5"/>
  <c r="G42" i="5" s="1"/>
  <c r="W64" i="5"/>
  <c r="G64" i="5" s="1"/>
  <c r="W41" i="5"/>
  <c r="G41" i="5" s="1"/>
  <c r="W17" i="5"/>
  <c r="G17" i="5" s="1"/>
  <c r="W37" i="5"/>
  <c r="G37" i="5" s="1"/>
  <c r="W51" i="5"/>
  <c r="G51" i="5" s="1"/>
  <c r="W66" i="5"/>
  <c r="G66" i="5" s="1"/>
  <c r="W22" i="5"/>
  <c r="G22" i="5" s="1"/>
  <c r="W63" i="5"/>
  <c r="G63" i="5" s="1"/>
  <c r="W53" i="5"/>
  <c r="G53" i="5" s="1"/>
  <c r="W59" i="5"/>
  <c r="G59" i="5" s="1"/>
  <c r="W44" i="5"/>
  <c r="G44" i="5" s="1"/>
  <c r="W49" i="5"/>
  <c r="G49" i="5" s="1"/>
  <c r="W69" i="5"/>
  <c r="G69" i="5" s="1"/>
  <c r="W67" i="5"/>
  <c r="G67" i="5" s="1"/>
  <c r="W16" i="5"/>
  <c r="G16" i="5" s="1"/>
  <c r="W72" i="5"/>
  <c r="G72" i="5" s="1"/>
  <c r="W61" i="5"/>
  <c r="G61" i="5" s="1"/>
  <c r="W28" i="5"/>
  <c r="G28" i="5" s="1"/>
  <c r="W20" i="5"/>
  <c r="G20" i="5" s="1"/>
  <c r="W25" i="5"/>
  <c r="G25" i="5" s="1"/>
  <c r="W24" i="5"/>
  <c r="G24" i="5" s="1"/>
  <c r="W18" i="5"/>
  <c r="G18" i="5" s="1"/>
  <c r="W57" i="5"/>
  <c r="G57" i="5" s="1"/>
  <c r="W32" i="5"/>
  <c r="G32" i="5" s="1"/>
  <c r="W23" i="5"/>
  <c r="G23" i="5" s="1"/>
  <c r="W50" i="5"/>
  <c r="G50" i="5" s="1"/>
  <c r="W30" i="5"/>
  <c r="G30" i="5" s="1"/>
  <c r="W71" i="5"/>
  <c r="G71" i="5" s="1"/>
  <c r="W36" i="5"/>
  <c r="G36" i="5" s="1"/>
  <c r="W33" i="5"/>
  <c r="G33" i="5" s="1"/>
  <c r="W40" i="5"/>
  <c r="G40" i="5" s="1"/>
  <c r="W31" i="5"/>
  <c r="G31" i="5" s="1"/>
  <c r="W19" i="5"/>
  <c r="G19" i="5" s="1"/>
  <c r="W46" i="5"/>
  <c r="G46" i="5" s="1"/>
  <c r="W65" i="5"/>
  <c r="G65" i="5" s="1"/>
  <c r="W15" i="5"/>
  <c r="G15" i="5" s="1"/>
</calcChain>
</file>

<file path=xl/sharedStrings.xml><?xml version="1.0" encoding="utf-8"?>
<sst xmlns="http://schemas.openxmlformats.org/spreadsheetml/2006/main" count="1695" uniqueCount="29">
  <si>
    <t>Employee Name</t>
  </si>
  <si>
    <t>sick hours used</t>
  </si>
  <si>
    <t>Business Name:</t>
  </si>
  <si>
    <t>Business Address:</t>
  </si>
  <si>
    <t>Total</t>
  </si>
  <si>
    <t>Business Calendar Year Start Date:</t>
  </si>
  <si>
    <t>If the employee is no longer employed, please enter their final date of employment below</t>
  </si>
  <si>
    <t>sick balance total</t>
  </si>
  <si>
    <t>Hours worked before onboard</t>
  </si>
  <si>
    <t>hours worked in NYC</t>
  </si>
  <si>
    <t>(Calendar Year is any 12-month period determined by employer; Start Date example, 04/01/2014.)</t>
  </si>
  <si>
    <t>Hours Worked Row</t>
  </si>
  <si>
    <t>Sick Leave Row</t>
  </si>
  <si>
    <t>Safe and Sick Leave Timekeeping Tool</t>
  </si>
  <si>
    <t xml:space="preserve">    </t>
  </si>
  <si>
    <t>End</t>
  </si>
  <si>
    <t>Start</t>
  </si>
  <si>
    <t>Week</t>
  </si>
  <si>
    <t>Timekeeping Period</t>
  </si>
  <si>
    <t>Daily</t>
  </si>
  <si>
    <t>Weekly</t>
  </si>
  <si>
    <t>Biweekly</t>
  </si>
  <si>
    <t>Safe &amp; Sick Leave Accrual Start Date</t>
  </si>
  <si>
    <t>(Timekeeping Period identifies the worksheet being used to track hours work, and sick leave usage for the year)</t>
  </si>
  <si>
    <t>(Annual Tracker)</t>
  </si>
  <si>
    <t>End Date:</t>
  </si>
  <si>
    <r>
      <t xml:space="preserve">This timekeeping tool can assist you in keeping track of safe and sick leave accruals, usage, and balances for each of your employees. In order for the tool to show accurate balances, you must accurately enter each employee’s actual hours worked and actual safe and sick leave hours used. The tool is not designed or intended to be the only record you keep to ensure that your employees are able to use the safe and sick leave they earn. You should preserve payroll and other business records, such as safe and sick leave policies, for at least three years to comply with the recordkeeping requirement of the Paid Safe and Sick Leave Law. Visit </t>
    </r>
    <r>
      <rPr>
        <b/>
        <sz val="10"/>
        <color theme="1"/>
        <rFont val="Calibri"/>
        <family val="2"/>
        <scheme val="minor"/>
      </rPr>
      <t>nyc.gov/PaidSickLeave</t>
    </r>
    <r>
      <rPr>
        <sz val="10"/>
        <color theme="1"/>
        <rFont val="Calibri"/>
        <family val="2"/>
        <scheme val="minor"/>
      </rPr>
      <t xml:space="preserve"> or call </t>
    </r>
    <r>
      <rPr>
        <b/>
        <sz val="10"/>
        <color theme="1"/>
        <rFont val="Calibri"/>
        <family val="2"/>
        <scheme val="minor"/>
      </rPr>
      <t>311</t>
    </r>
    <r>
      <rPr>
        <sz val="10"/>
        <color theme="1"/>
        <rFont val="Calibri"/>
        <family val="2"/>
        <scheme val="minor"/>
      </rPr>
      <t xml:space="preserve"> (212-NEW-YORK outside NYC) for answers to all your questions about Paid Safe and Sick Leave.
IMPORTANT NOTE: Due to different requirements for large and small employers, this tool is ONLY for use by employers with fewer than 100 employees in New York State. Use of this tool by employers with 100 or more employees in New York State may result in failures to comply with the law.
The calculations in this tool reflect minimum requirements. If your safe and sick leave policy provides for accrual rates or balances that exceed legal minimums, use of this tool is not appropriate.
                                                                                                                                                                                                                                                                                                                                                                                                                                                                                                                                                                                                                                            Instructions:
1. This is a Summary Page that provides an overview of the Safe and Sick Leave earned and used by your employees and their available balances.
2. In the section above, enter your Business Name, Business Address, Business Calendar Year Start Date, and Timekeeping Period.
3. In the section below, please enter each Employee’s Name, the Safe and Sick Leave Accrual Start Date, Previous Year's Unused Leave Balance (if zero leave blank), and Final Date of Employment (if applicable). For the Accrual Start Date, enter the actual employment start date. Enter all dates as MM/DD/YYYY (Month/Day/Year).
4. At the bottom of this document there are three orange tabs. Select the appropriate tab to complete timesheets for your employees. By entering data about hours worked and sick leave used into these timesheets, information on the Summary Page will be automatically calculated and filled in. </t>
    </r>
  </si>
  <si>
    <t>Previous Year's Unused Leave Balance (Hours)</t>
  </si>
  <si>
    <t>Previous Year's Unused Leave Balance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</si>
</sst>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quot;hours&quot;"/>
    <numFmt numFmtId="166" formatCode="0\ &quot;minutes&quot;"/>
  </numFmts>
  <fonts count="21" x14ac:knownFonts="1">
    <font>
      <sz val="11"/>
      <color theme="1"/>
      <name val="Calibri"/>
      <family val="2"/>
      <scheme val="minor"/>
    </font>
    <font>
      <sz val="18"/>
      <color theme="1"/>
      <name val="Calibri"/>
      <family val="2"/>
      <scheme val="minor"/>
    </font>
    <font>
      <sz val="10"/>
      <color theme="1"/>
      <name val="Calibri"/>
      <family val="2"/>
      <scheme val="minor"/>
    </font>
    <font>
      <b/>
      <sz val="10"/>
      <color theme="1"/>
      <name val="Calibri"/>
      <family val="2"/>
      <scheme val="minor"/>
    </font>
    <font>
      <b/>
      <sz val="12"/>
      <color theme="9" tint="-0.499984740745262"/>
      <name val="Calibri"/>
      <family val="2"/>
      <scheme val="minor"/>
    </font>
    <font>
      <sz val="12"/>
      <color theme="1"/>
      <name val="Calibri"/>
      <family val="2"/>
      <scheme val="minor"/>
    </font>
    <font>
      <sz val="8"/>
      <color theme="1"/>
      <name val="Calibri"/>
      <family val="2"/>
      <scheme val="minor"/>
    </font>
    <font>
      <sz val="11"/>
      <color theme="8" tint="-0.499984740745262"/>
      <name val="Calibri"/>
      <family val="2"/>
      <scheme val="minor"/>
    </font>
    <font>
      <sz val="8"/>
      <color theme="1" tint="0.499984740745262"/>
      <name val="Calibri"/>
      <family val="2"/>
      <scheme val="minor"/>
    </font>
    <font>
      <sz val="10"/>
      <color theme="8" tint="-0.499984740745262"/>
      <name val="Calibri"/>
      <family val="2"/>
      <scheme val="minor"/>
    </font>
    <font>
      <sz val="10"/>
      <color theme="5"/>
      <name val="Calibri"/>
      <family val="2"/>
      <scheme val="minor"/>
    </font>
    <font>
      <b/>
      <sz val="11"/>
      <color theme="8" tint="-0.499984740745262"/>
      <name val="Calibri"/>
      <family val="2"/>
      <scheme val="minor"/>
    </font>
    <font>
      <b/>
      <sz val="28"/>
      <color theme="9" tint="-0.249977111117893"/>
      <name val="Calibri"/>
      <family val="2"/>
      <scheme val="minor"/>
    </font>
    <font>
      <b/>
      <sz val="20"/>
      <color theme="0"/>
      <name val="Calibri"/>
      <family val="2"/>
      <scheme val="minor"/>
    </font>
    <font>
      <sz val="12"/>
      <color theme="9" tint="-0.499984740745262"/>
      <name val="Calibri"/>
      <family val="2"/>
      <scheme val="minor"/>
    </font>
    <font>
      <b/>
      <i/>
      <sz val="18"/>
      <color theme="1" tint="0.499984740745262"/>
      <name val="Calibri"/>
      <family val="2"/>
      <scheme val="minor"/>
    </font>
    <font>
      <b/>
      <sz val="16"/>
      <color theme="0" tint="-0.249977111117893"/>
      <name val="Calibri"/>
      <family val="2"/>
      <scheme val="minor"/>
    </font>
    <font>
      <sz val="10"/>
      <color rgb="FFC00000"/>
      <name val="Calibri"/>
      <family val="2"/>
      <scheme val="minor"/>
    </font>
    <font>
      <b/>
      <sz val="12"/>
      <color theme="8" tint="-0.499984740745262"/>
      <name val="Calibri"/>
      <family val="2"/>
      <scheme val="minor"/>
    </font>
    <font>
      <sz val="8"/>
      <color theme="8" tint="-0.499984740745262"/>
      <name val="Calibri"/>
      <family val="2"/>
      <scheme val="minor"/>
    </font>
    <font>
      <b/>
      <sz val="12"/>
      <color theme="9"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FFFF00"/>
        <bgColor indexed="64"/>
      </patternFill>
    </fill>
  </fills>
  <borders count="97">
    <border>
      <left/>
      <right/>
      <top/>
      <bottom/>
      <diagonal/>
    </border>
    <border>
      <left/>
      <right/>
      <top style="thin">
        <color theme="9" tint="-0.24994659260841701"/>
      </top>
      <bottom style="thin">
        <color theme="9" tint="-0.24994659260841701"/>
      </bottom>
      <diagonal/>
    </border>
    <border>
      <left/>
      <right/>
      <top style="hair">
        <color theme="9" tint="-0.24994659260841701"/>
      </top>
      <bottom style="hair">
        <color theme="9"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right/>
      <top/>
      <bottom style="thin">
        <color theme="8" tint="-0.499984740745262"/>
      </bottom>
      <diagonal/>
    </border>
    <border>
      <left style="thin">
        <color theme="8" tint="0.79998168889431442"/>
      </left>
      <right style="thin">
        <color theme="8" tint="0.79998168889431442"/>
      </right>
      <top style="thin">
        <color theme="8" tint="-0.499984740745262"/>
      </top>
      <bottom style="thin">
        <color theme="8" tint="0.79998168889431442"/>
      </bottom>
      <diagonal/>
    </border>
    <border>
      <left style="thin">
        <color theme="8" tint="-0.499984740745262"/>
      </left>
      <right/>
      <top style="thin">
        <color theme="8" tint="-0.499984740745262"/>
      </top>
      <bottom/>
      <diagonal/>
    </border>
    <border>
      <left style="thin">
        <color theme="8" tint="-0.499984740745262"/>
      </left>
      <right/>
      <top/>
      <bottom/>
      <diagonal/>
    </border>
    <border>
      <left style="thin">
        <color theme="8" tint="-0.499984740745262"/>
      </left>
      <right/>
      <top/>
      <bottom style="thin">
        <color theme="8" tint="-0.499984740745262"/>
      </bottom>
      <diagonal/>
    </border>
    <border>
      <left/>
      <right style="thin">
        <color theme="8" tint="-0.499984740745262"/>
      </right>
      <top/>
      <bottom/>
      <diagonal/>
    </border>
    <border>
      <left/>
      <right style="thin">
        <color theme="8" tint="0.79998168889431442"/>
      </right>
      <top style="thin">
        <color theme="8" tint="-0.499984740745262"/>
      </top>
      <bottom style="thin">
        <color theme="8" tint="0.79998168889431442"/>
      </bottom>
      <diagonal/>
    </border>
    <border>
      <left style="thin">
        <color theme="8" tint="0.79998168889431442"/>
      </left>
      <right style="thin">
        <color theme="8" tint="-0.499984740745262"/>
      </right>
      <top style="thin">
        <color theme="8" tint="-0.499984740745262"/>
      </top>
      <bottom style="thin">
        <color theme="8" tint="0.79998168889431442"/>
      </bottom>
      <diagonal/>
    </border>
    <border>
      <left style="thin">
        <color theme="8" tint="0.79998168889431442"/>
      </left>
      <right style="thin">
        <color theme="8" tint="-0.499984740745262"/>
      </right>
      <top style="thin">
        <color theme="8" tint="0.79998168889431442"/>
      </top>
      <bottom/>
      <diagonal/>
    </border>
    <border>
      <left/>
      <right style="thin">
        <color theme="8" tint="-0.499984740745262"/>
      </right>
      <top/>
      <bottom style="thin">
        <color theme="8" tint="-0.499984740745262"/>
      </bottom>
      <diagonal/>
    </border>
    <border>
      <left style="thin">
        <color theme="9" tint="-0.24994659260841701"/>
      </left>
      <right/>
      <top style="thin">
        <color theme="9" tint="-0.24994659260841701"/>
      </top>
      <bottom/>
      <diagonal/>
    </border>
    <border>
      <left/>
      <right/>
      <top style="thin">
        <color theme="9" tint="-0.24994659260841701"/>
      </top>
      <bottom/>
      <diagonal/>
    </border>
    <border>
      <left style="thin">
        <color theme="9" tint="-0.24994659260841701"/>
      </left>
      <right/>
      <top/>
      <bottom/>
      <diagonal/>
    </border>
    <border>
      <left style="thin">
        <color theme="9" tint="-0.24994659260841701"/>
      </left>
      <right/>
      <top/>
      <bottom style="hair">
        <color theme="9" tint="-0.24994659260841701"/>
      </bottom>
      <diagonal/>
    </border>
    <border>
      <left/>
      <right/>
      <top/>
      <bottom style="hair">
        <color theme="9" tint="-0.24994659260841701"/>
      </bottom>
      <diagonal/>
    </border>
    <border>
      <left style="thin">
        <color theme="9" tint="-0.24994659260841701"/>
      </left>
      <right/>
      <top style="hair">
        <color theme="9" tint="-0.24994659260841701"/>
      </top>
      <bottom style="thin">
        <color theme="9" tint="-0.24994659260841701"/>
      </bottom>
      <diagonal/>
    </border>
    <border>
      <left/>
      <right/>
      <top style="hair">
        <color theme="9" tint="-0.24994659260841701"/>
      </top>
      <bottom style="thin">
        <color theme="9" tint="-0.24994659260841701"/>
      </bottom>
      <diagonal/>
    </border>
    <border>
      <left style="thin">
        <color theme="9" tint="-0.24994659260841701"/>
      </left>
      <right/>
      <top style="hair">
        <color theme="9" tint="-0.24994659260841701"/>
      </top>
      <bottom style="hair">
        <color theme="9" tint="-0.24994659260841701"/>
      </bottom>
      <diagonal/>
    </border>
    <border>
      <left/>
      <right/>
      <top style="thin">
        <color theme="8" tint="-0.24994659260841701"/>
      </top>
      <bottom/>
      <diagonal/>
    </border>
    <border>
      <left/>
      <right style="thin">
        <color theme="8" tint="0.79998168889431442"/>
      </right>
      <top style="thin">
        <color theme="8" tint="0.79995117038483843"/>
      </top>
      <bottom style="thin">
        <color theme="8" tint="0.79998168889431442"/>
      </bottom>
      <diagonal/>
    </border>
    <border>
      <left style="thin">
        <color theme="8" tint="-0.24994659260841701"/>
      </left>
      <right/>
      <top style="thin">
        <color theme="8" tint="-0.24994659260841701"/>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theme="9" tint="-0.24994659260841701"/>
      </right>
      <top style="thin">
        <color theme="9" tint="-0.24994659260841701"/>
      </top>
      <bottom/>
      <diagonal/>
    </border>
    <border>
      <left/>
      <right style="thin">
        <color theme="9" tint="-0.24994659260841701"/>
      </right>
      <top/>
      <bottom/>
      <diagonal/>
    </border>
    <border>
      <left/>
      <right style="thin">
        <color theme="9" tint="-0.24994659260841701"/>
      </right>
      <top/>
      <bottom style="hair">
        <color theme="9" tint="-0.24994659260841701"/>
      </bottom>
      <diagonal/>
    </border>
    <border>
      <left/>
      <right style="thin">
        <color theme="9" tint="-0.24994659260841701"/>
      </right>
      <top style="hair">
        <color theme="9" tint="-0.24994659260841701"/>
      </top>
      <bottom style="hair">
        <color theme="9" tint="-0.24994659260841701"/>
      </bottom>
      <diagonal/>
    </border>
    <border>
      <left/>
      <right style="thin">
        <color theme="9" tint="-0.24994659260841701"/>
      </right>
      <top style="hair">
        <color theme="9" tint="-0.24994659260841701"/>
      </top>
      <bottom style="thin">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theme="8" tint="0.79998168889431442"/>
      </right>
      <top style="medium">
        <color indexed="64"/>
      </top>
      <bottom style="thin">
        <color theme="8" tint="0.79998168889431442"/>
      </bottom>
      <diagonal/>
    </border>
    <border>
      <left style="thin">
        <color theme="8" tint="0.79998168889431442"/>
      </left>
      <right style="thin">
        <color theme="8" tint="0.79998168889431442"/>
      </right>
      <top style="medium">
        <color indexed="64"/>
      </top>
      <bottom style="thin">
        <color theme="8" tint="0.79998168889431442"/>
      </bottom>
      <diagonal/>
    </border>
    <border>
      <left style="thin">
        <color theme="8" tint="0.79995117038483843"/>
      </left>
      <right style="medium">
        <color indexed="64"/>
      </right>
      <top style="medium">
        <color indexed="64"/>
      </top>
      <bottom style="thin">
        <color theme="8" tint="0.79995117038483843"/>
      </bottom>
      <diagonal/>
    </border>
    <border>
      <left style="medium">
        <color indexed="64"/>
      </left>
      <right style="thin">
        <color theme="8" tint="0.79998168889431442"/>
      </right>
      <top style="thin">
        <color theme="8" tint="0.79998168889431442"/>
      </top>
      <bottom style="thin">
        <color theme="8" tint="0.79998168889431442"/>
      </bottom>
      <diagonal/>
    </border>
    <border>
      <left style="thin">
        <color theme="8" tint="0.79995117038483843"/>
      </left>
      <right style="medium">
        <color indexed="64"/>
      </right>
      <top style="thin">
        <color theme="8" tint="0.79995117038483843"/>
      </top>
      <bottom style="thin">
        <color theme="8" tint="0.79995117038483843"/>
      </bottom>
      <diagonal/>
    </border>
    <border>
      <left style="thin">
        <color theme="8" tint="0.79995117038483843"/>
      </left>
      <right style="medium">
        <color indexed="64"/>
      </right>
      <top style="thin">
        <color theme="8" tint="0.79995117038483843"/>
      </top>
      <bottom style="thin">
        <color theme="8" tint="0.79998168889431442"/>
      </bottom>
      <diagonal/>
    </border>
    <border>
      <left style="thin">
        <color theme="8" tint="0.79995117038483843"/>
      </left>
      <right style="medium">
        <color indexed="64"/>
      </right>
      <top/>
      <bottom style="thin">
        <color theme="8" tint="0.79995117038483843"/>
      </bottom>
      <diagonal/>
    </border>
    <border>
      <left style="medium">
        <color indexed="64"/>
      </left>
      <right style="thin">
        <color theme="8" tint="0.79998168889431442"/>
      </right>
      <top style="thin">
        <color theme="8" tint="0.79998168889431442"/>
      </top>
      <bottom style="medium">
        <color indexed="64"/>
      </bottom>
      <diagonal/>
    </border>
    <border>
      <left style="thin">
        <color theme="8" tint="0.79998168889431442"/>
      </left>
      <right style="thin">
        <color theme="8" tint="0.79998168889431442"/>
      </right>
      <top style="thin">
        <color theme="8" tint="0.79998168889431442"/>
      </top>
      <bottom style="medium">
        <color indexed="64"/>
      </bottom>
      <diagonal/>
    </border>
    <border>
      <left/>
      <right/>
      <top style="thin">
        <color theme="8" tint="-0.499984740745262"/>
      </top>
      <bottom/>
      <diagonal/>
    </border>
    <border>
      <left/>
      <right style="thin">
        <color theme="8" tint="-0.499984740745262"/>
      </right>
      <top style="thin">
        <color theme="8" tint="-0.499984740745262"/>
      </top>
      <bottom style="thin">
        <color theme="8" tint="0.79998168889431442"/>
      </bottom>
      <diagonal/>
    </border>
    <border>
      <left/>
      <right style="thin">
        <color theme="8" tint="-0.499984740745262"/>
      </right>
      <top style="thin">
        <color theme="8" tint="0.79998168889431442"/>
      </top>
      <bottom style="thin">
        <color theme="8" tint="0.79998168889431442"/>
      </bottom>
      <diagonal/>
    </border>
    <border>
      <left/>
      <right style="thin">
        <color theme="8" tint="-0.499984740745262"/>
      </right>
      <top style="thin">
        <color theme="8" tint="0.79998168889431442"/>
      </top>
      <bottom style="thin">
        <color theme="8" tint="-0.499984740745262"/>
      </bottom>
      <diagonal/>
    </border>
    <border>
      <left/>
      <right style="thin">
        <color theme="8" tint="0.79998168889431442"/>
      </right>
      <top style="thin">
        <color theme="8" tint="0.79998168889431442"/>
      </top>
      <bottom/>
      <diagonal/>
    </border>
    <border>
      <left style="thin">
        <color theme="8" tint="0.79998168889431442"/>
      </left>
      <right style="medium">
        <color indexed="64"/>
      </right>
      <top style="medium">
        <color indexed="64"/>
      </top>
      <bottom style="thin">
        <color theme="8" tint="0.79998168889431442"/>
      </bottom>
      <diagonal/>
    </border>
    <border>
      <left style="thin">
        <color theme="8" tint="0.79998168889431442"/>
      </left>
      <right style="medium">
        <color indexed="64"/>
      </right>
      <top style="thin">
        <color theme="8" tint="0.79998168889431442"/>
      </top>
      <bottom style="thin">
        <color theme="8" tint="0.79998168889431442"/>
      </bottom>
      <diagonal/>
    </border>
    <border>
      <left style="medium">
        <color indexed="64"/>
      </left>
      <right style="thin">
        <color theme="8" tint="0.79998168889431442"/>
      </right>
      <top style="thin">
        <color theme="8" tint="-0.499984740745262"/>
      </top>
      <bottom style="thin">
        <color theme="8" tint="0.79998168889431442"/>
      </bottom>
      <diagonal/>
    </border>
    <border>
      <left style="thin">
        <color theme="8" tint="0.79998168889431442"/>
      </left>
      <right style="medium">
        <color indexed="64"/>
      </right>
      <top style="thin">
        <color theme="8" tint="-0.499984740745262"/>
      </top>
      <bottom style="thin">
        <color theme="8" tint="0.79998168889431442"/>
      </bottom>
      <diagonal/>
    </border>
    <border>
      <left style="thin">
        <color theme="8" tint="0.79998168889431442"/>
      </left>
      <right style="medium">
        <color indexed="64"/>
      </right>
      <top style="thin">
        <color theme="8" tint="0.79998168889431442"/>
      </top>
      <bottom style="medium">
        <color indexed="64"/>
      </bottom>
      <diagonal/>
    </border>
    <border>
      <left style="medium">
        <color indexed="64"/>
      </left>
      <right style="thin">
        <color theme="8" tint="0.79995117038483843"/>
      </right>
      <top style="thin">
        <color theme="8" tint="0.79998168889431442"/>
      </top>
      <bottom style="thin">
        <color theme="8" tint="0.79998168889431442"/>
      </bottom>
      <diagonal/>
    </border>
    <border>
      <left/>
      <right style="thin">
        <color theme="8" tint="-0.24994659260841701"/>
      </right>
      <top style="thin">
        <color theme="8" tint="0.79995117038483843"/>
      </top>
      <bottom style="thin">
        <color theme="8" tint="0.79995117038483843"/>
      </bottom>
      <diagonal/>
    </border>
    <border>
      <left style="thick">
        <color theme="8" tint="-0.499984740745262"/>
      </left>
      <right style="thin">
        <color theme="8" tint="-0.499984740745262"/>
      </right>
      <top style="thin">
        <color theme="8" tint="-0.499984740745262"/>
      </top>
      <bottom/>
      <diagonal/>
    </border>
    <border>
      <left style="thin">
        <color theme="8" tint="0.59996337778862885"/>
      </left>
      <right style="thick">
        <color theme="8" tint="-0.499984740745262"/>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right style="thick">
        <color theme="8" tint="-0.499984740745262"/>
      </right>
      <top style="thin">
        <color theme="8" tint="-0.499984740745262"/>
      </top>
      <bottom/>
      <diagonal/>
    </border>
    <border>
      <left style="thick">
        <color theme="8" tint="-0.499984740745262"/>
      </left>
      <right style="thin">
        <color theme="8" tint="-0.499984740745262"/>
      </right>
      <top/>
      <bottom/>
      <diagonal/>
    </border>
    <border>
      <left style="thin">
        <color theme="8" tint="0.59996337778862885"/>
      </left>
      <right style="thick">
        <color theme="8" tint="-0.499984740745262"/>
      </right>
      <top style="thin">
        <color theme="8" tint="0.59996337778862885"/>
      </top>
      <bottom style="thin">
        <color theme="8" tint="-0.499984740745262"/>
      </bottom>
      <diagonal/>
    </border>
    <border>
      <left style="thin">
        <color theme="8" tint="0.59996337778862885"/>
      </left>
      <right style="thin">
        <color theme="8" tint="0.59996337778862885"/>
      </right>
      <top style="thin">
        <color theme="8" tint="0.59996337778862885"/>
      </top>
      <bottom style="thin">
        <color theme="8" tint="-0.499984740745262"/>
      </bottom>
      <diagonal/>
    </border>
    <border>
      <left/>
      <right style="thick">
        <color theme="8" tint="-0.499984740745262"/>
      </right>
      <top/>
      <bottom/>
      <diagonal/>
    </border>
    <border>
      <left style="thin">
        <color theme="8" tint="0.59996337778862885"/>
      </left>
      <right style="thick">
        <color theme="8" tint="-0.499984740745262"/>
      </right>
      <top style="thin">
        <color theme="8" tint="-0.499984740745262"/>
      </top>
      <bottom style="thin">
        <color theme="8" tint="0.59996337778862885"/>
      </bottom>
      <diagonal/>
    </border>
    <border>
      <left style="thin">
        <color theme="8" tint="0.59996337778862885"/>
      </left>
      <right style="thin">
        <color theme="8" tint="0.59996337778862885"/>
      </right>
      <top style="thin">
        <color theme="8" tint="-0.499984740745262"/>
      </top>
      <bottom style="thin">
        <color theme="8" tint="0.59996337778862885"/>
      </bottom>
      <diagonal/>
    </border>
    <border>
      <left style="thin">
        <color theme="8" tint="0.59996337778862885"/>
      </left>
      <right style="thick">
        <color theme="8" tint="-0.499984740745262"/>
      </right>
      <top style="thin">
        <color theme="8" tint="0.59996337778862885"/>
      </top>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ck">
        <color theme="8" tint="-0.499984740745262"/>
      </right>
      <top style="thick">
        <color theme="8" tint="-0.499984740745262"/>
      </top>
      <bottom style="thin">
        <color theme="8" tint="0.59996337778862885"/>
      </bottom>
      <diagonal/>
    </border>
    <border>
      <left style="thin">
        <color theme="8" tint="0.59996337778862885"/>
      </left>
      <right style="thin">
        <color theme="8" tint="0.59996337778862885"/>
      </right>
      <top style="thick">
        <color theme="8" tint="-0.499984740745262"/>
      </top>
      <bottom style="thin">
        <color theme="8" tint="0.59996337778862885"/>
      </bottom>
      <diagonal/>
    </border>
    <border>
      <left style="thin">
        <color theme="8" tint="0.59996337778862885"/>
      </left>
      <right style="thin">
        <color theme="8" tint="-0.499984740745262"/>
      </right>
      <top style="thin">
        <color theme="8" tint="0.59996337778862885"/>
      </top>
      <bottom style="thin">
        <color theme="8" tint="-0.499984740745262"/>
      </bottom>
      <diagonal/>
    </border>
    <border>
      <left style="thin">
        <color theme="8" tint="-0.499984740745262"/>
      </left>
      <right style="thin">
        <color theme="8" tint="0.59996337778862885"/>
      </right>
      <top style="thin">
        <color theme="8" tint="0.59996337778862885"/>
      </top>
      <bottom style="thick">
        <color theme="8" tint="-0.499984740745262"/>
      </bottom>
      <diagonal/>
    </border>
    <border>
      <left style="thin">
        <color theme="8" tint="-0.499984740745262"/>
      </left>
      <right/>
      <top style="thin">
        <color theme="8" tint="0.59996337778862885"/>
      </top>
      <bottom/>
      <diagonal/>
    </border>
    <border>
      <left style="thin">
        <color theme="8" tint="0.59996337778862885"/>
      </left>
      <right style="thin">
        <color theme="8" tint="-0.499984740745262"/>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499984740745262"/>
      </left>
      <right style="thin">
        <color theme="8" tint="0.59996337778862885"/>
      </right>
      <top style="thin">
        <color theme="8" tint="0.59996337778862885"/>
      </top>
      <bottom style="thin">
        <color theme="8" tint="0.59996337778862885"/>
      </bottom>
      <diagonal/>
    </border>
    <border>
      <left style="thin">
        <color theme="8" tint="-0.499984740745262"/>
      </left>
      <right/>
      <top style="thin">
        <color theme="8" tint="0.59996337778862885"/>
      </top>
      <bottom style="thin">
        <color theme="8" tint="0.59996337778862885"/>
      </bottom>
      <diagonal/>
    </border>
    <border>
      <left style="thin">
        <color theme="8" tint="0.59996337778862885"/>
      </left>
      <right style="thin">
        <color theme="8" tint="-0.499984740745262"/>
      </right>
      <top style="thin">
        <color theme="8" tint="-0.499984740745262"/>
      </top>
      <bottom style="thin">
        <color theme="8" tint="0.59996337778862885"/>
      </bottom>
      <diagonal/>
    </border>
    <border>
      <left style="thin">
        <color theme="8" tint="-0.499984740745262"/>
      </left>
      <right style="thin">
        <color theme="8" tint="0.59996337778862885"/>
      </right>
      <top style="thin">
        <color theme="8" tint="-0.499984740745262"/>
      </top>
      <bottom style="thin">
        <color theme="8" tint="0.59996337778862885"/>
      </bottom>
      <diagonal/>
    </border>
    <border>
      <left style="thin">
        <color theme="8" tint="-0.499984740745262"/>
      </left>
      <right/>
      <top style="thin">
        <color theme="8" tint="-0.499984740745262"/>
      </top>
      <bottom style="thin">
        <color theme="8" tint="0.59996337778862885"/>
      </bottom>
      <diagonal/>
    </border>
    <border>
      <left style="thin">
        <color theme="8" tint="0.59996337778862885"/>
      </left>
      <right style="thin">
        <color theme="8" tint="0.59996337778862885"/>
      </right>
      <top style="thin">
        <color theme="8" tint="-0.499984740745262"/>
      </top>
      <bottom/>
      <diagonal/>
    </border>
    <border>
      <left style="thin">
        <color theme="8" tint="0.59996337778862885"/>
      </left>
      <right style="thick">
        <color theme="8" tint="-0.499984740745262"/>
      </right>
      <top style="thin">
        <color theme="8" tint="-0.499984740745262"/>
      </top>
      <bottom/>
      <diagonal/>
    </border>
    <border>
      <left style="thin">
        <color theme="8" tint="0.59996337778862885"/>
      </left>
      <right style="thin">
        <color theme="8" tint="0.59996337778862885"/>
      </right>
      <top/>
      <bottom style="thin">
        <color theme="8" tint="-0.499984740745262"/>
      </bottom>
      <diagonal/>
    </border>
    <border>
      <left style="thin">
        <color theme="8" tint="0.59996337778862885"/>
      </left>
      <right style="thick">
        <color theme="8" tint="-0.499984740745262"/>
      </right>
      <top/>
      <bottom style="thin">
        <color theme="8" tint="-0.499984740745262"/>
      </bottom>
      <diagonal/>
    </border>
    <border>
      <left/>
      <right/>
      <top/>
      <bottom style="thin">
        <color indexed="64"/>
      </bottom>
      <diagonal/>
    </border>
    <border>
      <left/>
      <right style="thick">
        <color theme="8" tint="-0.499984740745262"/>
      </right>
      <top/>
      <bottom style="thin">
        <color indexed="64"/>
      </bottom>
      <diagonal/>
    </border>
    <border>
      <left style="thin">
        <color theme="8" tint="-0.499984740745262"/>
      </left>
      <right/>
      <top/>
      <bottom style="thin">
        <color indexed="64"/>
      </bottom>
      <diagonal/>
    </border>
    <border>
      <left style="thin">
        <color theme="8" tint="0.79998168889431442"/>
      </left>
      <right/>
      <top style="medium">
        <color indexed="64"/>
      </top>
      <bottom style="thin">
        <color theme="8" tint="0.79998168889431442"/>
      </bottom>
      <diagonal/>
    </border>
    <border>
      <left style="thin">
        <color theme="8" tint="0.79998168889431442"/>
      </left>
      <right/>
      <top style="thin">
        <color theme="8" tint="0.79998168889431442"/>
      </top>
      <bottom style="thin">
        <color theme="8" tint="0.79998168889431442"/>
      </bottom>
      <diagonal/>
    </border>
    <border>
      <left style="thin">
        <color theme="8" tint="0.79998168889431442"/>
      </left>
      <right/>
      <top style="thin">
        <color theme="8" tint="-0.499984740745262"/>
      </top>
      <bottom style="thin">
        <color theme="8" tint="0.79998168889431442"/>
      </bottom>
      <diagonal/>
    </border>
    <border>
      <left style="thin">
        <color theme="8" tint="0.79998168889431442"/>
      </left>
      <right/>
      <top style="thin">
        <color theme="8" tint="0.79998168889431442"/>
      </top>
      <bottom style="medium">
        <color indexed="64"/>
      </bottom>
      <diagonal/>
    </border>
    <border>
      <left style="thin">
        <color theme="8" tint="0.79995117038483843"/>
      </left>
      <right style="thin">
        <color theme="8" tint="0.79998168889431442"/>
      </right>
      <top style="thin">
        <color theme="8" tint="0.79995117038483843"/>
      </top>
      <bottom style="thin">
        <color theme="8" tint="-0.24994659260841701"/>
      </bottom>
      <diagonal/>
    </border>
    <border>
      <left/>
      <right style="thin">
        <color theme="8" tint="-0.24994659260841701"/>
      </right>
      <top style="thin">
        <color theme="8" tint="0.79995117038483843"/>
      </top>
      <bottom style="thin">
        <color theme="8" tint="-0.24994659260841701"/>
      </bottom>
      <diagonal/>
    </border>
    <border>
      <left/>
      <right style="thin">
        <color theme="8" tint="0.79998168889431442"/>
      </right>
      <top style="thin">
        <color theme="8" tint="0.79995117038483843"/>
      </top>
      <bottom style="thin">
        <color theme="8" tint="-0.24994659260841701"/>
      </bottom>
      <diagonal/>
    </border>
    <border>
      <left/>
      <right style="medium">
        <color indexed="64"/>
      </right>
      <top style="thin">
        <color theme="8" tint="0.79995117038483843"/>
      </top>
      <bottom style="medium">
        <color indexed="64"/>
      </bottom>
      <diagonal/>
    </border>
  </borders>
  <cellStyleXfs count="1">
    <xf numFmtId="0" fontId="0" fillId="0" borderId="0"/>
  </cellStyleXfs>
  <cellXfs count="171">
    <xf numFmtId="0" fontId="0" fillId="0" borderId="0" xfId="0"/>
    <xf numFmtId="0" fontId="10" fillId="0" borderId="5" xfId="0" applyFont="1" applyBorder="1" applyAlignment="1" applyProtection="1">
      <alignment horizontal="center"/>
      <protection locked="0"/>
    </xf>
    <xf numFmtId="0" fontId="2" fillId="0" borderId="8" xfId="0" applyFont="1" applyBorder="1" applyAlignment="1" applyProtection="1">
      <alignment horizontal="center"/>
      <protection locked="0"/>
    </xf>
    <xf numFmtId="14" fontId="0" fillId="0" borderId="5" xfId="0" applyNumberFormat="1" applyBorder="1" applyAlignment="1" applyProtection="1">
      <alignment horizontal="center" vertical="center"/>
      <protection locked="0"/>
    </xf>
    <xf numFmtId="0" fontId="0" fillId="0" borderId="0" xfId="0" applyProtection="1"/>
    <xf numFmtId="0" fontId="12" fillId="0" borderId="0" xfId="0" applyFont="1" applyAlignment="1" applyProtection="1">
      <alignment vertical="center"/>
    </xf>
    <xf numFmtId="0" fontId="0" fillId="0" borderId="0" xfId="0" applyFill="1" applyProtection="1"/>
    <xf numFmtId="0" fontId="0" fillId="2" borderId="17" xfId="0" applyFill="1" applyBorder="1" applyProtection="1"/>
    <xf numFmtId="0" fontId="1" fillId="2" borderId="18" xfId="0" applyFont="1" applyFill="1" applyBorder="1" applyAlignment="1" applyProtection="1">
      <alignment vertical="center"/>
    </xf>
    <xf numFmtId="0" fontId="0" fillId="2" borderId="18" xfId="0" applyFill="1" applyBorder="1" applyProtection="1"/>
    <xf numFmtId="0" fontId="4" fillId="2" borderId="19" xfId="0" applyFont="1" applyFill="1" applyBorder="1" applyProtection="1"/>
    <xf numFmtId="0" fontId="0" fillId="2" borderId="20" xfId="0" applyFill="1" applyBorder="1" applyProtection="1"/>
    <xf numFmtId="0" fontId="0" fillId="2" borderId="21" xfId="0" applyFill="1" applyBorder="1" applyProtection="1"/>
    <xf numFmtId="0" fontId="0" fillId="2" borderId="22" xfId="0" applyFill="1" applyBorder="1" applyProtection="1"/>
    <xf numFmtId="0" fontId="0" fillId="2" borderId="23" xfId="0" applyFill="1" applyBorder="1" applyProtection="1"/>
    <xf numFmtId="0" fontId="0" fillId="0" borderId="0" xfId="0" applyAlignment="1" applyProtection="1">
      <alignment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7" fillId="4" borderId="27" xfId="0" applyFont="1" applyFill="1" applyBorder="1" applyAlignment="1" applyProtection="1">
      <alignment horizontal="center" wrapText="1"/>
    </xf>
    <xf numFmtId="0" fontId="7" fillId="4" borderId="25" xfId="0" applyFont="1" applyFill="1" applyBorder="1" applyAlignment="1" applyProtection="1">
      <alignment horizontal="center" wrapText="1"/>
    </xf>
    <xf numFmtId="14" fontId="5" fillId="3" borderId="28" xfId="0" applyNumberFormat="1" applyFont="1" applyFill="1" applyBorder="1" applyAlignment="1" applyProtection="1">
      <alignment horizontal="center" vertical="center"/>
      <protection locked="0"/>
    </xf>
    <xf numFmtId="0" fontId="0" fillId="2" borderId="31" xfId="0" applyFill="1" applyBorder="1" applyProtection="1"/>
    <xf numFmtId="0" fontId="5" fillId="2" borderId="32" xfId="0" applyFont="1" applyFill="1" applyBorder="1" applyAlignment="1" applyProtection="1">
      <alignment horizontal="center" vertical="center"/>
    </xf>
    <xf numFmtId="0" fontId="0" fillId="2" borderId="0" xfId="0" applyFill="1" applyBorder="1" applyProtection="1"/>
    <xf numFmtId="0" fontId="5" fillId="2" borderId="32" xfId="0" applyFont="1" applyFill="1" applyBorder="1" applyAlignment="1" applyProtection="1">
      <alignment vertical="center"/>
    </xf>
    <xf numFmtId="0" fontId="0" fillId="2" borderId="33" xfId="0" applyFill="1" applyBorder="1" applyProtection="1"/>
    <xf numFmtId="0" fontId="0" fillId="2" borderId="35" xfId="0" applyFill="1" applyBorder="1" applyProtection="1"/>
    <xf numFmtId="0" fontId="16" fillId="0" borderId="0" xfId="0" applyFont="1" applyAlignment="1" applyProtection="1">
      <alignment horizontal="left" vertical="center"/>
    </xf>
    <xf numFmtId="0" fontId="0" fillId="0" borderId="37" xfId="0" applyBorder="1" applyAlignment="1" applyProtection="1">
      <alignment horizontal="center" vertical="center"/>
      <protection locked="0"/>
    </xf>
    <xf numFmtId="14" fontId="0" fillId="0" borderId="38" xfId="0" applyNumberFormat="1" applyBorder="1" applyAlignment="1" applyProtection="1">
      <alignment horizontal="center" vertical="center"/>
      <protection locked="0"/>
    </xf>
    <xf numFmtId="14" fontId="0" fillId="0" borderId="39" xfId="0" applyNumberForma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14" fontId="0" fillId="0" borderId="41" xfId="0" applyNumberFormat="1" applyBorder="1" applyAlignment="1" applyProtection="1">
      <alignment horizontal="center" vertical="center"/>
      <protection locked="0"/>
    </xf>
    <xf numFmtId="14" fontId="0" fillId="0" borderId="42" xfId="0" applyNumberFormat="1" applyBorder="1" applyAlignment="1" applyProtection="1">
      <alignment horizontal="center" vertical="center"/>
      <protection locked="0"/>
    </xf>
    <xf numFmtId="14" fontId="0" fillId="0" borderId="43" xfId="0" applyNumberForma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14" fontId="0" fillId="0" borderId="45" xfId="0" applyNumberFormat="1" applyBorder="1" applyAlignment="1" applyProtection="1">
      <alignment horizontal="center" vertical="center"/>
      <protection locked="0"/>
    </xf>
    <xf numFmtId="0" fontId="2" fillId="0" borderId="37"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52" xfId="0" applyFont="1" applyBorder="1" applyAlignment="1" applyProtection="1">
      <alignment horizontal="center"/>
      <protection locked="0"/>
    </xf>
    <xf numFmtId="0" fontId="2" fillId="0" borderId="53" xfId="0" applyFont="1" applyBorder="1" applyAlignment="1" applyProtection="1">
      <alignment horizontal="center"/>
      <protection locked="0"/>
    </xf>
    <xf numFmtId="0" fontId="2" fillId="0" borderId="54" xfId="0" applyFont="1" applyBorder="1" applyAlignment="1" applyProtection="1">
      <alignment horizontal="center"/>
      <protection locked="0"/>
    </xf>
    <xf numFmtId="0" fontId="10" fillId="0" borderId="44" xfId="0" applyFont="1" applyBorder="1" applyAlignment="1" applyProtection="1">
      <alignment horizontal="center"/>
      <protection locked="0"/>
    </xf>
    <xf numFmtId="0" fontId="10" fillId="0" borderId="45" xfId="0" applyFont="1" applyBorder="1" applyAlignment="1" applyProtection="1">
      <alignment horizontal="center"/>
      <protection locked="0"/>
    </xf>
    <xf numFmtId="0" fontId="10" fillId="0" borderId="55" xfId="0" applyFont="1" applyBorder="1" applyAlignment="1" applyProtection="1">
      <alignment horizontal="center"/>
      <protection locked="0"/>
    </xf>
    <xf numFmtId="14" fontId="0" fillId="0" borderId="0" xfId="0" applyNumberFormat="1" applyFill="1" applyBorder="1" applyAlignment="1" applyProtection="1">
      <alignment horizontal="center"/>
    </xf>
    <xf numFmtId="0" fontId="5" fillId="0" borderId="0" xfId="0" applyFont="1" applyFill="1" applyBorder="1" applyProtection="1"/>
    <xf numFmtId="0" fontId="2" fillId="0" borderId="0" xfId="0" applyFont="1" applyFill="1" applyBorder="1" applyAlignment="1" applyProtection="1">
      <alignment horizontal="right"/>
    </xf>
    <xf numFmtId="14" fontId="5" fillId="0" borderId="0" xfId="0" applyNumberFormat="1" applyFont="1" applyFill="1" applyBorder="1" applyProtection="1"/>
    <xf numFmtId="16" fontId="6" fillId="0" borderId="0" xfId="0" applyNumberFormat="1" applyFont="1" applyFill="1" applyBorder="1" applyProtection="1"/>
    <xf numFmtId="0" fontId="12" fillId="0" borderId="0" xfId="0" applyFont="1" applyFill="1" applyBorder="1" applyAlignment="1" applyProtection="1">
      <alignment vertical="center"/>
    </xf>
    <xf numFmtId="0" fontId="20" fillId="0" borderId="0" xfId="0" applyFont="1" applyFill="1" applyBorder="1" applyAlignment="1" applyProtection="1">
      <alignment vertical="center"/>
    </xf>
    <xf numFmtId="165" fontId="0" fillId="0" borderId="38" xfId="0" applyNumberFormat="1" applyBorder="1" applyAlignment="1" applyProtection="1">
      <alignment horizontal="center" vertical="center"/>
      <protection locked="0"/>
    </xf>
    <xf numFmtId="165" fontId="0" fillId="0" borderId="5" xfId="0" applyNumberFormat="1" applyBorder="1" applyAlignment="1" applyProtection="1">
      <alignment horizontal="center" vertical="center"/>
      <protection locked="0"/>
    </xf>
    <xf numFmtId="165" fontId="0" fillId="0" borderId="45" xfId="0" applyNumberFormat="1" applyBorder="1" applyAlignment="1" applyProtection="1">
      <alignment horizontal="center" vertical="center"/>
      <protection locked="0"/>
    </xf>
    <xf numFmtId="166" fontId="0" fillId="0" borderId="38" xfId="0" applyNumberFormat="1" applyBorder="1" applyAlignment="1" applyProtection="1">
      <alignment horizontal="center" vertical="center"/>
      <protection locked="0"/>
    </xf>
    <xf numFmtId="166" fontId="0" fillId="0" borderId="5" xfId="0" applyNumberFormat="1" applyBorder="1" applyAlignment="1" applyProtection="1">
      <alignment horizontal="center" vertical="center"/>
      <protection locked="0"/>
    </xf>
    <xf numFmtId="0" fontId="2" fillId="0" borderId="89" xfId="0" applyFont="1" applyBorder="1" applyAlignment="1" applyProtection="1">
      <alignment horizontal="center"/>
      <protection locked="0"/>
    </xf>
    <xf numFmtId="0" fontId="10" fillId="0" borderId="90" xfId="0" applyFont="1" applyBorder="1" applyAlignment="1" applyProtection="1">
      <alignment horizontal="center"/>
      <protection locked="0"/>
    </xf>
    <xf numFmtId="0" fontId="2" fillId="0" borderId="91" xfId="0" applyFont="1" applyBorder="1" applyAlignment="1" applyProtection="1">
      <alignment horizontal="center"/>
      <protection locked="0"/>
    </xf>
    <xf numFmtId="0" fontId="10" fillId="0" borderId="92" xfId="0" applyFont="1" applyBorder="1" applyAlignment="1" applyProtection="1">
      <alignment horizontal="center"/>
      <protection locked="0"/>
    </xf>
    <xf numFmtId="0" fontId="15" fillId="0" borderId="0" xfId="0" applyFont="1" applyAlignment="1">
      <alignment horizontal="right" vertical="center" wrapText="1"/>
    </xf>
    <xf numFmtId="0" fontId="2" fillId="0" borderId="71" xfId="0" applyFont="1" applyBorder="1" applyAlignment="1" applyProtection="1">
      <alignment horizontal="center"/>
      <protection locked="0"/>
    </xf>
    <xf numFmtId="0" fontId="2" fillId="0" borderId="70" xfId="0" applyFont="1" applyBorder="1" applyAlignment="1" applyProtection="1">
      <alignment horizontal="center"/>
      <protection locked="0"/>
    </xf>
    <xf numFmtId="0" fontId="17" fillId="0" borderId="69" xfId="0" applyFont="1" applyBorder="1" applyAlignment="1" applyProtection="1">
      <alignment horizontal="center"/>
      <protection locked="0"/>
    </xf>
    <xf numFmtId="0" fontId="17" fillId="0" borderId="68" xfId="0" applyFont="1" applyBorder="1" applyAlignment="1" applyProtection="1">
      <alignment horizontal="center"/>
      <protection locked="0"/>
    </xf>
    <xf numFmtId="0" fontId="2" fillId="0" borderId="67" xfId="0" applyFont="1" applyBorder="1" applyAlignment="1" applyProtection="1">
      <alignment horizontal="center"/>
      <protection locked="0"/>
    </xf>
    <xf numFmtId="0" fontId="2" fillId="0" borderId="66" xfId="0" applyFont="1" applyBorder="1" applyAlignment="1" applyProtection="1">
      <alignment horizontal="center"/>
      <protection locked="0"/>
    </xf>
    <xf numFmtId="0" fontId="17" fillId="0" borderId="64" xfId="0" applyFont="1" applyBorder="1" applyAlignment="1" applyProtection="1">
      <alignment horizontal="center"/>
      <protection locked="0"/>
    </xf>
    <xf numFmtId="0" fontId="17" fillId="0" borderId="63" xfId="0" applyFont="1" applyBorder="1" applyAlignment="1" applyProtection="1">
      <alignment horizontal="center"/>
      <protection locked="0"/>
    </xf>
    <xf numFmtId="0" fontId="2" fillId="0" borderId="60"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82" xfId="0" applyFont="1" applyBorder="1" applyAlignment="1" applyProtection="1">
      <alignment horizontal="center"/>
      <protection locked="0"/>
    </xf>
    <xf numFmtId="0" fontId="2" fillId="0" borderId="83" xfId="0" applyFont="1" applyBorder="1" applyAlignment="1" applyProtection="1">
      <alignment horizontal="center"/>
      <protection locked="0"/>
    </xf>
    <xf numFmtId="0" fontId="17" fillId="0" borderId="84" xfId="0" applyFont="1" applyBorder="1" applyAlignment="1" applyProtection="1">
      <alignment horizontal="center"/>
      <protection locked="0"/>
    </xf>
    <xf numFmtId="0" fontId="17" fillId="0" borderId="85" xfId="0" applyFont="1" applyBorder="1" applyAlignment="1" applyProtection="1">
      <alignment horizontal="center"/>
      <protection locked="0"/>
    </xf>
    <xf numFmtId="16" fontId="8" fillId="0" borderId="77" xfId="0" applyNumberFormat="1" applyFont="1" applyFill="1" applyBorder="1" applyAlignment="1" applyProtection="1">
      <alignment horizontal="center"/>
      <protection hidden="1"/>
    </xf>
    <xf numFmtId="16" fontId="8" fillId="0" borderId="76" xfId="0" applyNumberFormat="1" applyFont="1" applyFill="1" applyBorder="1" applyAlignment="1" applyProtection="1">
      <alignment horizontal="center"/>
      <protection hidden="1"/>
    </xf>
    <xf numFmtId="16" fontId="8" fillId="0" borderId="73" xfId="0" applyNumberFormat="1" applyFont="1" applyFill="1" applyBorder="1" applyAlignment="1" applyProtection="1">
      <alignment horizontal="center"/>
      <protection hidden="1"/>
    </xf>
    <xf numFmtId="16" fontId="8" fillId="0" borderId="69" xfId="0" applyNumberFormat="1" applyFont="1" applyFill="1" applyBorder="1" applyAlignment="1" applyProtection="1">
      <alignment horizontal="center"/>
      <protection hidden="1"/>
    </xf>
    <xf numFmtId="1" fontId="19" fillId="0" borderId="80" xfId="0" applyNumberFormat="1" applyFont="1" applyFill="1" applyBorder="1" applyAlignment="1" applyProtection="1">
      <alignment horizontal="center"/>
      <protection hidden="1"/>
    </xf>
    <xf numFmtId="1" fontId="19" fillId="0" borderId="67" xfId="0" applyNumberFormat="1" applyFont="1" applyFill="1" applyBorder="1" applyAlignment="1" applyProtection="1">
      <alignment horizontal="center"/>
      <protection hidden="1"/>
    </xf>
    <xf numFmtId="1" fontId="9" fillId="0" borderId="72" xfId="0" applyNumberFormat="1" applyFont="1" applyFill="1" applyBorder="1" applyAlignment="1" applyProtection="1">
      <alignment horizontal="right"/>
      <protection hidden="1"/>
    </xf>
    <xf numFmtId="0" fontId="2" fillId="4" borderId="58" xfId="0" applyFont="1" applyFill="1" applyBorder="1" applyAlignment="1" applyProtection="1">
      <alignment horizontal="right"/>
      <protection hidden="1"/>
    </xf>
    <xf numFmtId="0" fontId="2" fillId="4" borderId="62" xfId="0" applyFont="1" applyFill="1" applyBorder="1" applyAlignment="1" applyProtection="1">
      <alignment horizontal="right"/>
      <protection hidden="1"/>
    </xf>
    <xf numFmtId="16" fontId="8" fillId="0" borderId="81" xfId="0" applyNumberFormat="1" applyFont="1" applyFill="1" applyBorder="1" applyAlignment="1" applyProtection="1">
      <alignment horizontal="right"/>
      <protection hidden="1"/>
    </xf>
    <xf numFmtId="0" fontId="2" fillId="0" borderId="79" xfId="0" applyFont="1" applyFill="1" applyBorder="1" applyAlignment="1" applyProtection="1">
      <alignment horizontal="right"/>
      <protection hidden="1"/>
    </xf>
    <xf numFmtId="0" fontId="8" fillId="0" borderId="78" xfId="0" applyFont="1" applyFill="1" applyBorder="1" applyAlignment="1" applyProtection="1">
      <alignment horizontal="right"/>
      <protection hidden="1"/>
    </xf>
    <xf numFmtId="0" fontId="2" fillId="0" borderId="75" xfId="0" applyFont="1" applyFill="1" applyBorder="1" applyAlignment="1" applyProtection="1">
      <alignment horizontal="right"/>
      <protection hidden="1"/>
    </xf>
    <xf numFmtId="0" fontId="8" fillId="0" borderId="74" xfId="0" applyFont="1" applyFill="1" applyBorder="1" applyAlignment="1" applyProtection="1">
      <alignment horizontal="right"/>
      <protection hidden="1"/>
    </xf>
    <xf numFmtId="0" fontId="9" fillId="0" borderId="46" xfId="0" applyFont="1" applyFill="1" applyBorder="1" applyProtection="1">
      <protection hidden="1"/>
    </xf>
    <xf numFmtId="0" fontId="9" fillId="0" borderId="61" xfId="0" applyFont="1" applyFill="1" applyBorder="1" applyProtection="1">
      <protection hidden="1"/>
    </xf>
    <xf numFmtId="0" fontId="9" fillId="0" borderId="0" xfId="0" applyFont="1" applyFill="1" applyBorder="1" applyProtection="1">
      <protection hidden="1"/>
    </xf>
    <xf numFmtId="0" fontId="9" fillId="0" borderId="65" xfId="0" applyFont="1" applyFill="1" applyBorder="1" applyProtection="1">
      <protection hidden="1"/>
    </xf>
    <xf numFmtId="0" fontId="9" fillId="0" borderId="86" xfId="0" applyFont="1" applyFill="1" applyBorder="1" applyProtection="1">
      <protection hidden="1"/>
    </xf>
    <xf numFmtId="0" fontId="9" fillId="0" borderId="87" xfId="0" applyFont="1" applyFill="1" applyBorder="1" applyProtection="1">
      <protection hidden="1"/>
    </xf>
    <xf numFmtId="0" fontId="5" fillId="0" borderId="0" xfId="0" applyFont="1" applyFill="1" applyBorder="1" applyProtection="1">
      <protection hidden="1"/>
    </xf>
    <xf numFmtId="0" fontId="12"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15" fillId="0" borderId="0" xfId="0" applyFont="1" applyAlignment="1" applyProtection="1">
      <alignment vertical="center" wrapText="1"/>
      <protection hidden="1"/>
    </xf>
    <xf numFmtId="0" fontId="0" fillId="0" borderId="0" xfId="0" applyProtection="1">
      <protection hidden="1"/>
    </xf>
    <xf numFmtId="0" fontId="5" fillId="0" borderId="0" xfId="0" applyNumberFormat="1" applyFont="1" applyFill="1" applyBorder="1" applyProtection="1">
      <protection hidden="1"/>
    </xf>
    <xf numFmtId="14" fontId="0" fillId="0" borderId="0" xfId="0" applyNumberFormat="1" applyProtection="1">
      <protection hidden="1"/>
    </xf>
    <xf numFmtId="16" fontId="6" fillId="0" borderId="0" xfId="0" applyNumberFormat="1" applyFont="1" applyFill="1" applyBorder="1" applyProtection="1">
      <protection hidden="1"/>
    </xf>
    <xf numFmtId="0" fontId="2" fillId="0" borderId="0" xfId="0" applyFont="1" applyFill="1" applyBorder="1" applyAlignment="1" applyProtection="1">
      <alignment horizontal="right"/>
      <protection hidden="1"/>
    </xf>
    <xf numFmtId="16" fontId="0" fillId="0" borderId="0" xfId="0" applyNumberFormat="1" applyProtection="1">
      <protection hidden="1"/>
    </xf>
    <xf numFmtId="0" fontId="8" fillId="0" borderId="13"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6" fillId="0" borderId="14" xfId="0" applyFont="1" applyBorder="1" applyProtection="1">
      <protection hidden="1"/>
    </xf>
    <xf numFmtId="0" fontId="9" fillId="0" borderId="50"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15" xfId="0" applyFont="1" applyBorder="1" applyAlignment="1" applyProtection="1">
      <alignment horizontal="right"/>
      <protection hidden="1"/>
    </xf>
    <xf numFmtId="0" fontId="9" fillId="0" borderId="46" xfId="0" applyFont="1" applyBorder="1" applyProtection="1">
      <protection hidden="1"/>
    </xf>
    <xf numFmtId="0" fontId="9" fillId="0" borderId="7" xfId="0" applyFont="1" applyBorder="1" applyProtection="1">
      <protection hidden="1"/>
    </xf>
    <xf numFmtId="0" fontId="2" fillId="4" borderId="47" xfId="0" applyFont="1" applyFill="1" applyBorder="1" applyProtection="1">
      <protection hidden="1"/>
    </xf>
    <xf numFmtId="0" fontId="2" fillId="4" borderId="48" xfId="0" applyFont="1" applyFill="1" applyBorder="1" applyProtection="1">
      <protection hidden="1"/>
    </xf>
    <xf numFmtId="0" fontId="2" fillId="4" borderId="49" xfId="0" applyFont="1" applyFill="1" applyBorder="1" applyProtection="1">
      <protection hidden="1"/>
    </xf>
    <xf numFmtId="0" fontId="0" fillId="0" borderId="0" xfId="0" applyAlignment="1" applyProtection="1">
      <alignment wrapText="1"/>
      <protection hidden="1"/>
    </xf>
    <xf numFmtId="0" fontId="12" fillId="0" borderId="0" xfId="0" applyFont="1" applyAlignment="1" applyProtection="1">
      <alignment vertical="center"/>
      <protection hidden="1"/>
    </xf>
    <xf numFmtId="1" fontId="0" fillId="0" borderId="0" xfId="0" applyNumberFormat="1" applyProtection="1">
      <protection hidden="1"/>
    </xf>
    <xf numFmtId="0" fontId="0" fillId="0" borderId="0" xfId="0" applyBorder="1" applyProtection="1">
      <protection hidden="1"/>
    </xf>
    <xf numFmtId="0" fontId="0" fillId="0" borderId="0" xfId="0" applyFill="1" applyProtection="1">
      <protection hidden="1"/>
    </xf>
    <xf numFmtId="0" fontId="0" fillId="0" borderId="0" xfId="0" applyFill="1" applyBorder="1" applyProtection="1">
      <protection hidden="1"/>
    </xf>
    <xf numFmtId="0" fontId="0" fillId="0" borderId="0" xfId="0" applyFill="1" applyBorder="1" applyAlignment="1" applyProtection="1">
      <alignment horizontal="center"/>
      <protection hidden="1"/>
    </xf>
    <xf numFmtId="14" fontId="0" fillId="0" borderId="0" xfId="0" applyNumberFormat="1" applyFill="1" applyBorder="1" applyAlignment="1" applyProtection="1">
      <alignment horizontal="center"/>
      <protection hidden="1"/>
    </xf>
    <xf numFmtId="14" fontId="0" fillId="6" borderId="36" xfId="0" applyNumberFormat="1" applyFill="1" applyBorder="1" applyAlignment="1" applyProtection="1">
      <alignment horizontal="center"/>
      <protection hidden="1"/>
    </xf>
    <xf numFmtId="0" fontId="0" fillId="0" borderId="0" xfId="0" applyAlignment="1" applyProtection="1">
      <alignment vertical="center"/>
      <protection hidden="1"/>
    </xf>
    <xf numFmtId="1" fontId="7" fillId="3" borderId="36" xfId="0" applyNumberFormat="1" applyFont="1" applyFill="1" applyBorder="1" applyAlignment="1" applyProtection="1">
      <alignment horizontal="center" wrapText="1"/>
      <protection hidden="1"/>
    </xf>
    <xf numFmtId="0" fontId="0" fillId="0" borderId="36" xfId="0" applyBorder="1" applyAlignment="1" applyProtection="1">
      <alignment wrapText="1"/>
      <protection hidden="1"/>
    </xf>
    <xf numFmtId="0" fontId="0" fillId="2" borderId="36" xfId="0" applyFill="1" applyBorder="1" applyAlignment="1" applyProtection="1">
      <alignment horizontal="center" wrapText="1"/>
      <protection hidden="1"/>
    </xf>
    <xf numFmtId="0" fontId="0" fillId="0" borderId="36" xfId="0" applyFill="1" applyBorder="1" applyAlignment="1" applyProtection="1">
      <alignment horizontal="center" wrapText="1"/>
      <protection hidden="1"/>
    </xf>
    <xf numFmtId="1" fontId="7" fillId="0" borderId="36" xfId="0" applyNumberFormat="1" applyFont="1" applyBorder="1" applyAlignment="1" applyProtection="1">
      <alignment horizontal="center" vertical="center"/>
      <protection hidden="1"/>
    </xf>
    <xf numFmtId="0" fontId="0" fillId="0" borderId="36" xfId="0" applyBorder="1" applyAlignment="1" applyProtection="1">
      <alignment vertical="center"/>
      <protection hidden="1"/>
    </xf>
    <xf numFmtId="0" fontId="0" fillId="0" borderId="36" xfId="0" applyBorder="1" applyAlignment="1" applyProtection="1">
      <alignment horizontal="center" vertical="center"/>
      <protection hidden="1"/>
    </xf>
    <xf numFmtId="0" fontId="7" fillId="3" borderId="0" xfId="0" applyFont="1" applyFill="1" applyBorder="1" applyAlignment="1" applyProtection="1">
      <alignment horizontal="center" wrapText="1"/>
      <protection hidden="1"/>
    </xf>
    <xf numFmtId="14" fontId="7" fillId="0" borderId="0" xfId="0" applyNumberFormat="1" applyFont="1" applyBorder="1" applyAlignment="1" applyProtection="1">
      <alignment horizontal="center" vertical="center"/>
      <protection hidden="1"/>
    </xf>
    <xf numFmtId="166" fontId="0" fillId="0" borderId="92" xfId="0" applyNumberFormat="1"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7" fillId="4" borderId="3"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0" borderId="26" xfId="0" applyFont="1" applyBorder="1" applyAlignment="1" applyProtection="1">
      <alignment horizontal="center" vertical="center"/>
      <protection hidden="1"/>
    </xf>
    <xf numFmtId="14" fontId="7" fillId="0" borderId="57" xfId="0" applyNumberFormat="1" applyFont="1" applyBorder="1" applyAlignment="1" applyProtection="1">
      <alignment vertical="center"/>
      <protection hidden="1"/>
    </xf>
    <xf numFmtId="164" fontId="7" fillId="0" borderId="56" xfId="0" applyNumberFormat="1" applyFont="1" applyBorder="1" applyAlignment="1" applyProtection="1">
      <alignment horizontal="center" vertical="center"/>
      <protection hidden="1"/>
    </xf>
    <xf numFmtId="0" fontId="7" fillId="0" borderId="95" xfId="0" applyFont="1" applyBorder="1" applyAlignment="1" applyProtection="1">
      <alignment horizontal="center" vertical="center"/>
      <protection hidden="1"/>
    </xf>
    <xf numFmtId="0" fontId="7" fillId="0" borderId="93" xfId="0" applyFont="1" applyBorder="1" applyAlignment="1" applyProtection="1">
      <alignment horizontal="center" vertical="center"/>
      <protection hidden="1"/>
    </xf>
    <xf numFmtId="14" fontId="7" fillId="0" borderId="94" xfId="0" applyNumberFormat="1" applyFont="1" applyBorder="1" applyAlignment="1" applyProtection="1">
      <alignment vertical="center"/>
      <protection hidden="1"/>
    </xf>
    <xf numFmtId="0" fontId="2" fillId="0" borderId="24"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4" xfId="0" applyFont="1" applyBorder="1" applyAlignment="1" applyProtection="1">
      <alignment horizontal="left" vertical="top" wrapText="1"/>
    </xf>
    <xf numFmtId="0" fontId="5" fillId="3" borderId="29"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30" xfId="0" applyFont="1" applyFill="1" applyBorder="1" applyAlignment="1" applyProtection="1">
      <alignment horizontal="left" vertical="center"/>
      <protection locked="0"/>
    </xf>
    <xf numFmtId="0" fontId="4" fillId="2" borderId="19" xfId="0" applyFont="1" applyFill="1" applyBorder="1" applyAlignment="1" applyProtection="1">
      <alignment horizontal="left"/>
    </xf>
    <xf numFmtId="0" fontId="4" fillId="2" borderId="0" xfId="0" applyFont="1" applyFill="1" applyBorder="1" applyAlignment="1" applyProtection="1">
      <alignment horizontal="left"/>
    </xf>
    <xf numFmtId="0" fontId="11" fillId="0" borderId="9"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13" fillId="5" borderId="0" xfId="0" applyFont="1" applyFill="1" applyBorder="1" applyAlignment="1" applyProtection="1">
      <alignment horizontal="center"/>
      <protection hidden="1"/>
    </xf>
    <xf numFmtId="0" fontId="13" fillId="5" borderId="12" xfId="0" applyFont="1" applyFill="1" applyBorder="1" applyAlignment="1" applyProtection="1">
      <alignment horizontal="center"/>
      <protection hidden="1"/>
    </xf>
    <xf numFmtId="0" fontId="13" fillId="5" borderId="7" xfId="0" applyFont="1" applyFill="1" applyBorder="1" applyAlignment="1" applyProtection="1">
      <alignment horizontal="center"/>
      <protection hidden="1"/>
    </xf>
    <xf numFmtId="0" fontId="13" fillId="5" borderId="16" xfId="0" applyFont="1" applyFill="1" applyBorder="1" applyAlignment="1" applyProtection="1">
      <alignment horizontal="center"/>
      <protection hidden="1"/>
    </xf>
    <xf numFmtId="0" fontId="15" fillId="0" borderId="0" xfId="0" applyFont="1" applyAlignment="1" applyProtection="1">
      <alignment horizontal="right" vertical="center" wrapText="1"/>
      <protection hidden="1"/>
    </xf>
    <xf numFmtId="0" fontId="11" fillId="0" borderId="88" xfId="0" applyFont="1" applyBorder="1" applyAlignment="1" applyProtection="1">
      <alignment horizontal="left" vertical="center" wrapText="1"/>
      <protection hidden="1"/>
    </xf>
    <xf numFmtId="0" fontId="15" fillId="0" borderId="0" xfId="0" applyFont="1" applyAlignment="1" applyProtection="1">
      <alignment vertical="center" wrapText="1"/>
      <protection hidden="1"/>
    </xf>
    <xf numFmtId="0" fontId="13" fillId="5" borderId="0" xfId="0" applyFont="1" applyFill="1" applyBorder="1" applyAlignment="1" applyProtection="1">
      <alignment horizontal="center" vertical="center"/>
      <protection hidden="1"/>
    </xf>
    <xf numFmtId="0" fontId="13" fillId="5" borderId="7" xfId="0" applyFont="1" applyFill="1" applyBorder="1" applyAlignment="1" applyProtection="1">
      <alignment horizontal="center" vertical="center"/>
      <protection hidden="1"/>
    </xf>
    <xf numFmtId="0" fontId="18" fillId="0" borderId="46"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cellXfs>
  <cellStyles count="1">
    <cellStyle name="Normal" xfId="0" builtinId="0"/>
  </cellStyles>
  <dxfs count="1044">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strike/>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strike/>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strike/>
      </font>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6"/>
  <sheetViews>
    <sheetView showGridLines="0" tabSelected="1" topLeftCell="A13" zoomScaleNormal="100" workbookViewId="0">
      <selection activeCell="D15" sqref="D15"/>
    </sheetView>
  </sheetViews>
  <sheetFormatPr defaultColWidth="9.140625" defaultRowHeight="15" x14ac:dyDescent="0.25"/>
  <cols>
    <col min="1" max="1" width="2.85546875" style="4" customWidth="1"/>
    <col min="2" max="2" width="34" style="4" customWidth="1"/>
    <col min="3" max="3" width="14.7109375" style="4" customWidth="1"/>
    <col min="4" max="4" width="13.85546875" style="4" customWidth="1"/>
    <col min="5" max="5" width="17.42578125" style="4" customWidth="1"/>
    <col min="6" max="6" width="22.28515625" style="4" customWidth="1"/>
    <col min="7" max="7" width="30.5703125" style="4" customWidth="1"/>
    <col min="8" max="8" width="20.28515625" style="4" customWidth="1"/>
    <col min="9" max="9" width="20.85546875" style="4" customWidth="1"/>
    <col min="10" max="10" width="10.5703125" style="4" customWidth="1"/>
    <col min="11" max="11" width="13.28515625" style="103" hidden="1" customWidth="1"/>
    <col min="12" max="12" width="13.28515625" style="122" hidden="1" customWidth="1"/>
    <col min="13" max="14" width="9.140625" style="103" hidden="1" customWidth="1"/>
    <col min="15" max="28" width="15" style="103" hidden="1" customWidth="1"/>
    <col min="29" max="29" width="12.5703125" style="103" hidden="1" customWidth="1"/>
    <col min="30" max="30" width="12" style="103" hidden="1" customWidth="1"/>
    <col min="31" max="31" width="12.140625" style="103" hidden="1" customWidth="1"/>
    <col min="32" max="32" width="22.28515625" style="103" hidden="1" customWidth="1"/>
    <col min="33" max="33" width="22.42578125" style="103" hidden="1" customWidth="1"/>
    <col min="34" max="34" width="14.140625" style="103" hidden="1" customWidth="1"/>
    <col min="35" max="35" width="13.7109375" style="4" customWidth="1"/>
    <col min="36" max="36" width="14" style="4" customWidth="1"/>
    <col min="37" max="37" width="13.140625" style="4" customWidth="1"/>
    <col min="38" max="38" width="15" style="4" customWidth="1"/>
    <col min="39" max="39" width="14.42578125" style="4" customWidth="1"/>
    <col min="40" max="40" width="10.28515625" style="4" customWidth="1"/>
    <col min="41" max="42" width="8.85546875" style="4" customWidth="1"/>
    <col min="43" max="16384" width="9.140625" style="4"/>
  </cols>
  <sheetData>
    <row r="1" spans="1:35" ht="60" customHeight="1" x14ac:dyDescent="0.25">
      <c r="C1" s="5" t="s">
        <v>13</v>
      </c>
      <c r="D1" s="5"/>
      <c r="E1" s="5"/>
      <c r="G1" s="28"/>
      <c r="H1" s="28" t="s">
        <v>24</v>
      </c>
    </row>
    <row r="2" spans="1:35" ht="15" customHeight="1" x14ac:dyDescent="0.25">
      <c r="A2" s="6"/>
      <c r="B2" s="7"/>
      <c r="C2" s="8"/>
      <c r="D2" s="8"/>
      <c r="E2" s="8"/>
      <c r="F2" s="9"/>
      <c r="G2" s="9"/>
      <c r="H2" s="9"/>
      <c r="I2" s="22"/>
      <c r="M2" s="123"/>
    </row>
    <row r="3" spans="1:35" ht="16.5" customHeight="1" x14ac:dyDescent="0.25">
      <c r="A3" s="6"/>
      <c r="B3" s="10" t="s">
        <v>2</v>
      </c>
      <c r="C3" s="152"/>
      <c r="D3" s="153"/>
      <c r="E3" s="153"/>
      <c r="F3" s="153"/>
      <c r="G3" s="153"/>
      <c r="H3" s="153"/>
      <c r="I3" s="154"/>
      <c r="L3" s="122" t="s">
        <v>19</v>
      </c>
      <c r="M3" s="123"/>
    </row>
    <row r="4" spans="1:35" ht="16.5" customHeight="1" x14ac:dyDescent="0.25">
      <c r="A4" s="6"/>
      <c r="B4" s="10" t="s">
        <v>3</v>
      </c>
      <c r="C4" s="152"/>
      <c r="D4" s="153"/>
      <c r="E4" s="153"/>
      <c r="F4" s="153"/>
      <c r="G4" s="153"/>
      <c r="H4" s="153"/>
      <c r="I4" s="154"/>
      <c r="L4" s="122" t="s">
        <v>20</v>
      </c>
      <c r="M4" s="123"/>
      <c r="O4" s="103" t="s">
        <v>25</v>
      </c>
    </row>
    <row r="5" spans="1:35" ht="16.5" customHeight="1" x14ac:dyDescent="0.25">
      <c r="A5" s="6"/>
      <c r="B5" s="10"/>
      <c r="C5" s="16"/>
      <c r="D5" s="16"/>
      <c r="E5" s="16"/>
      <c r="F5" s="16"/>
      <c r="G5" s="16"/>
      <c r="H5" s="16"/>
      <c r="I5" s="23"/>
      <c r="L5" s="122" t="s">
        <v>21</v>
      </c>
      <c r="M5" s="123"/>
      <c r="O5" s="105">
        <f ca="1">MIN(DATE(YEAR(CYStartDate)+1,MONTH(CYStartDate),DAY(CYStartDate))-1,today)</f>
        <v>365</v>
      </c>
    </row>
    <row r="6" spans="1:35" ht="16.5" customHeight="1" x14ac:dyDescent="0.25">
      <c r="A6" s="6"/>
      <c r="B6" s="155" t="s">
        <v>5</v>
      </c>
      <c r="C6" s="156"/>
      <c r="D6" s="21"/>
      <c r="E6" s="18" t="s">
        <v>10</v>
      </c>
      <c r="F6" s="24"/>
      <c r="G6" s="18"/>
      <c r="H6" s="17"/>
      <c r="I6" s="25"/>
      <c r="M6" s="123"/>
    </row>
    <row r="7" spans="1:35" ht="15.75" customHeight="1" x14ac:dyDescent="0.25">
      <c r="A7" s="6"/>
      <c r="B7" s="10" t="s">
        <v>18</v>
      </c>
      <c r="C7" s="16"/>
      <c r="D7" s="21"/>
      <c r="E7" s="18" t="s">
        <v>23</v>
      </c>
      <c r="F7" s="16"/>
      <c r="G7" s="16"/>
      <c r="H7" s="16"/>
      <c r="I7" s="23"/>
      <c r="L7" s="122" t="s">
        <v>14</v>
      </c>
      <c r="M7" s="123"/>
    </row>
    <row r="8" spans="1:35" ht="4.5" customHeight="1" x14ac:dyDescent="0.25">
      <c r="A8" s="6"/>
      <c r="B8" s="11"/>
      <c r="C8" s="12"/>
      <c r="D8" s="12"/>
      <c r="E8" s="12"/>
      <c r="F8" s="12"/>
      <c r="G8" s="12"/>
      <c r="H8" s="12"/>
      <c r="I8" s="26"/>
      <c r="M8" s="123"/>
    </row>
    <row r="9" spans="1:35" ht="225" customHeight="1" x14ac:dyDescent="0.25">
      <c r="A9" s="6"/>
      <c r="B9" s="149" t="s">
        <v>26</v>
      </c>
      <c r="C9" s="150"/>
      <c r="D9" s="150"/>
      <c r="E9" s="150"/>
      <c r="F9" s="150"/>
      <c r="G9" s="150"/>
      <c r="H9" s="150"/>
      <c r="I9" s="151"/>
      <c r="M9" s="123"/>
    </row>
    <row r="10" spans="1:35" ht="7.5" customHeight="1" x14ac:dyDescent="0.25">
      <c r="A10" s="6"/>
      <c r="B10" s="13"/>
      <c r="C10" s="14"/>
      <c r="D10" s="14"/>
      <c r="E10" s="14"/>
      <c r="F10" s="14"/>
      <c r="G10" s="14"/>
      <c r="H10" s="14"/>
      <c r="I10" s="27"/>
      <c r="M10" s="123"/>
      <c r="N10" s="123"/>
      <c r="O10" s="123"/>
      <c r="AB10" s="124"/>
    </row>
    <row r="11" spans="1:35" ht="11.25" customHeight="1" x14ac:dyDescent="0.25">
      <c r="M11" s="123"/>
      <c r="N11" s="123"/>
      <c r="O11" s="123"/>
    </row>
    <row r="12" spans="1:35" ht="11.25" customHeight="1" x14ac:dyDescent="0.25">
      <c r="O12" s="125"/>
      <c r="P12" s="125"/>
      <c r="Q12" s="125"/>
      <c r="R12" s="125"/>
      <c r="S12" s="125"/>
      <c r="T12" s="125"/>
      <c r="U12" s="125"/>
      <c r="V12" s="125"/>
      <c r="W12" s="125"/>
      <c r="X12" s="125"/>
      <c r="Y12" s="125"/>
      <c r="Z12" s="125"/>
      <c r="AA12" s="125"/>
      <c r="AB12" s="125"/>
      <c r="AC12" s="125"/>
      <c r="AD12" s="125"/>
    </row>
    <row r="13" spans="1:35" ht="26.25" customHeight="1" x14ac:dyDescent="0.25">
      <c r="O13" s="126"/>
      <c r="P13" s="127"/>
      <c r="Q13" s="127"/>
      <c r="R13" s="126"/>
      <c r="S13" s="127"/>
      <c r="T13" s="127"/>
      <c r="U13" s="126"/>
      <c r="V13" s="127"/>
      <c r="W13" s="127"/>
      <c r="X13" s="126"/>
      <c r="Y13" s="127"/>
      <c r="Z13" s="127"/>
      <c r="AA13" s="126"/>
      <c r="AB13" s="127"/>
      <c r="AC13" s="127"/>
      <c r="AD13" s="125"/>
      <c r="AF13" s="124"/>
      <c r="AH13" s="128">
        <f ca="1">TODAY()</f>
        <v>44280</v>
      </c>
      <c r="AI13" s="48"/>
    </row>
    <row r="14" spans="1:35" ht="75.75" thickBot="1" x14ac:dyDescent="0.3">
      <c r="B14" s="19" t="s">
        <v>0</v>
      </c>
      <c r="C14" s="20" t="s">
        <v>22</v>
      </c>
      <c r="D14" s="20" t="s">
        <v>27</v>
      </c>
      <c r="E14" s="20" t="s">
        <v>28</v>
      </c>
      <c r="F14" s="20" t="s">
        <v>6</v>
      </c>
      <c r="G14" s="141" t="str">
        <f ca="1">CONCATENATE("Safe and Sick Leave Balance as of ",TEXT(EndDate,"mmm d, yyyy"))</f>
        <v>Safe and Sick Leave Balance as of Dec 30, 1900</v>
      </c>
      <c r="H14" s="141" t="str">
        <f ca="1">CONCATENATE("Total Hours Worked in NYC from ",TEXT(CYStartDate,"MMM d")," to ",TEXT(EndDate,"mmm d, YYYY"))</f>
        <v>Total Hours Worked in NYC from Jan 0 to Dec 30, 1900</v>
      </c>
      <c r="I14" s="142" t="str">
        <f ca="1">CONCATENATE("Safe and Sick Leave Hours Used (",TEXT(CYStartDate,"mmm d")," to ",TEXT(EndDate,"mmm d,yyyy"),")")</f>
        <v>Safe and Sick Leave Hours Used (Jan 0 to Dec 30,1900)</v>
      </c>
      <c r="L14" s="129"/>
      <c r="N14" s="130"/>
      <c r="O14" s="131" t="s">
        <v>11</v>
      </c>
      <c r="P14" s="131" t="s">
        <v>12</v>
      </c>
      <c r="Q14" s="132" t="s">
        <v>8</v>
      </c>
      <c r="R14" s="132" t="str">
        <f ca="1">CONCATENATE("hours worked current: (",TEXT(CYStartDate,"yyyy-mm-dd")," to ",TEXT(EndDate,"yyyy-mm-dd"),")")</f>
        <v>hours worked current: (1900-01-00 to 1900-12-30)</v>
      </c>
      <c r="S14" s="133" t="str">
        <f ca="1">CONCATENATE("Sick Used current: (",TEXT(CYStartDate,"yyyy-mm-dd")," to ",TEXT(EndDate,"yyyy-mm-dd"),")")</f>
        <v>Sick Used current: (1900-01-00 to 1900-12-30)</v>
      </c>
      <c r="T14" s="132" t="str">
        <f ca="1">CONCATENATE("Sick Earned current: (",TEXT(CYStartDate,"yyyy-mm-dd")," to ",TEXT(EndDate,"yyyy-mm-dd"),")")</f>
        <v>Sick Earned current: (1900-01-00 to 1900-12-30)</v>
      </c>
      <c r="U14" s="133" t="str">
        <f ca="1">CONCATENATE("Sick Balance current: (",TEXT(CYStartDate,"yyyy-mm-dd")," to ",TEXT(EndDate,"yyyy-mm-dd"),")")</f>
        <v>Sick Balance current: (1900-01-00 to 1900-12-30)</v>
      </c>
      <c r="V14" s="133" t="str">
        <f ca="1">CONCATENATE("Sick Balance current: (",TEXT(CYStartDate,"yyyy-mm-dd")," to ",TEXT(EndDate,"yyyy-mm-dd"),")")</f>
        <v>Sick Balance current: (1900-01-00 to 1900-12-30)</v>
      </c>
      <c r="W14" s="132" t="s">
        <v>7</v>
      </c>
    </row>
    <row r="15" spans="1:35" s="15" customFormat="1" ht="21" customHeight="1" x14ac:dyDescent="0.25">
      <c r="B15" s="29"/>
      <c r="C15" s="30"/>
      <c r="D15" s="55"/>
      <c r="E15" s="58"/>
      <c r="F15" s="31"/>
      <c r="G15" s="143" t="str">
        <f ca="1">IFERROR(IF(Q15&gt;0,CONCATENATE(Q15," hours entered prior onboard"),IF(W15&gt;=0,IF(C15&lt;&gt;"",TEXT(W15/24, "[h] \hour\s, m ") &amp; "minutes",""),W15)),"")</f>
        <v/>
      </c>
      <c r="H15" s="143" t="str">
        <f t="shared" ref="H15:H46" ca="1" si="0">IFERROR(IF(C15&lt;&gt;"",SUM(INDIRECT("'"&amp;SheetName&amp;"'!B"&amp;N15)),""),"")</f>
        <v/>
      </c>
      <c r="I15" s="144" t="str">
        <f>IFERROR(IF(C15&lt;&gt;"",TEXT(S15/24, "[h] \hour\s, m ") &amp; "minutes",""),"")</f>
        <v/>
      </c>
      <c r="J15" s="4"/>
      <c r="K15" s="103"/>
      <c r="L15" s="122"/>
      <c r="M15" s="103"/>
      <c r="N15" s="134">
        <v>7</v>
      </c>
      <c r="O15" s="135" t="str">
        <f>N15&amp;":"&amp;N15</f>
        <v>7:7</v>
      </c>
      <c r="P15" s="135" t="str">
        <f>N15+1&amp;":"&amp;N15+1</f>
        <v>8:8</v>
      </c>
      <c r="Q15" s="136" t="e">
        <f t="shared" ref="Q15:Q46" ca="1" si="1">SUMIFS(INDIRECT("'"&amp;SheetName&amp;"'!" &amp; $O15),INDIRECT("'"&amp;SheetName&amp;"'!$3:$3"),"&lt;"&amp;C15,INDIRECT("'"&amp;SheetName&amp;"'!$3:$3"),"&gt;"&amp;0)</f>
        <v>#REF!</v>
      </c>
      <c r="R15" s="136" t="e">
        <f t="shared" ref="R15:R46" ca="1" si="2">SUMIFS(INDIRECT(SheetName&amp;"!" &amp; $O15),INDIRECT(SheetName&amp;"!$3:$3"),"&gt;="&amp;CYStartDate,INDIRECT(SheetName&amp;"!$3:$3"),"&lt;="&amp;EndDate)</f>
        <v>#REF!</v>
      </c>
      <c r="S15" s="136" t="e">
        <f t="shared" ref="S15:S46" ca="1" si="3">SUMIFS(INDIRECT(SheetName&amp;"!" &amp; $P15),INDIRECT(SheetName&amp;"!$3:$3"),"&gt;="&amp;CYStartDate,INDIRECT(SheetName&amp;"!$3:$3"),"&lt;="&amp;EndDate)</f>
        <v>#REF!</v>
      </c>
      <c r="T15" s="136" t="e">
        <f t="shared" ref="T15:T46" ca="1" si="4">MIN(R15,1200)/30</f>
        <v>#REF!</v>
      </c>
      <c r="U15" s="136" t="e">
        <f ca="1">T15-S15+V15</f>
        <v>#REF!</v>
      </c>
      <c r="V15" s="136">
        <f t="shared" ref="V15:V46" si="5">MIN(D15+(E15/60),40)</f>
        <v>0</v>
      </c>
      <c r="W15" s="136" t="e">
        <f ca="1">MIN(U15,80)</f>
        <v>#REF!</v>
      </c>
      <c r="X15" s="103"/>
      <c r="Y15" s="129"/>
      <c r="Z15" s="129"/>
      <c r="AA15" s="129"/>
      <c r="AB15" s="129"/>
      <c r="AC15" s="129"/>
      <c r="AD15" s="129"/>
      <c r="AE15" s="129"/>
      <c r="AF15" s="129"/>
      <c r="AG15" s="129"/>
      <c r="AH15" s="129"/>
    </row>
    <row r="16" spans="1:35" s="15" customFormat="1" ht="21" customHeight="1" x14ac:dyDescent="0.25">
      <c r="B16" s="32"/>
      <c r="C16" s="3"/>
      <c r="D16" s="56"/>
      <c r="E16" s="59"/>
      <c r="F16" s="33"/>
      <c r="G16" s="145" t="str">
        <f t="shared" ref="G16:G73" ca="1" si="6">IFERROR(IF(Q16&gt;0,CONCATENATE(Q16," hours entered prior onboard"),IF(W16&gt;=0,IF(C16&lt;&gt;"",TEXT(W16/24, "[h] \hour\s, m ") &amp; "minutes",""),W16)),"")</f>
        <v/>
      </c>
      <c r="H16" s="143" t="str">
        <f t="shared" ca="1" si="0"/>
        <v/>
      </c>
      <c r="I16" s="144" t="str">
        <f t="shared" ref="I16:I73" si="7">IFERROR(IF(C16&lt;&gt;"",TEXT(S16/24, "[h] \hour\s, m ") &amp; "minutes",""),"")</f>
        <v/>
      </c>
      <c r="J16" s="4"/>
      <c r="K16" s="103"/>
      <c r="L16" s="122"/>
      <c r="M16" s="137"/>
      <c r="N16" s="134">
        <v>9</v>
      </c>
      <c r="O16" s="135" t="str">
        <f t="shared" ref="O16:O73" si="8">N16&amp;":"&amp;N16</f>
        <v>9:9</v>
      </c>
      <c r="P16" s="135" t="str">
        <f t="shared" ref="P16:P73" si="9">N16+1&amp;":"&amp;N16+1</f>
        <v>10:10</v>
      </c>
      <c r="Q16" s="136" t="e">
        <f t="shared" ca="1" si="1"/>
        <v>#REF!</v>
      </c>
      <c r="R16" s="136" t="e">
        <f t="shared" ca="1" si="2"/>
        <v>#REF!</v>
      </c>
      <c r="S16" s="136" t="e">
        <f t="shared" ca="1" si="3"/>
        <v>#REF!</v>
      </c>
      <c r="T16" s="136" t="e">
        <f t="shared" ca="1" si="4"/>
        <v>#REF!</v>
      </c>
      <c r="U16" s="136" t="e">
        <f t="shared" ref="U16:U73" ca="1" si="10">T16-S16+V16</f>
        <v>#REF!</v>
      </c>
      <c r="V16" s="136">
        <f t="shared" si="5"/>
        <v>0</v>
      </c>
      <c r="W16" s="136" t="e">
        <f t="shared" ref="W16:W73" ca="1" si="11">MIN(U16,80)</f>
        <v>#REF!</v>
      </c>
      <c r="X16" s="103"/>
      <c r="Y16" s="129"/>
      <c r="Z16" s="129"/>
      <c r="AA16" s="129"/>
      <c r="AB16" s="129"/>
      <c r="AC16" s="129"/>
      <c r="AD16" s="129"/>
      <c r="AE16" s="129"/>
      <c r="AF16" s="129"/>
      <c r="AG16" s="129"/>
      <c r="AH16" s="129"/>
    </row>
    <row r="17" spans="2:34" s="15" customFormat="1" ht="21" customHeight="1" x14ac:dyDescent="0.25">
      <c r="B17" s="32"/>
      <c r="C17" s="3"/>
      <c r="D17" s="56"/>
      <c r="E17" s="59"/>
      <c r="F17" s="33"/>
      <c r="G17" s="145" t="str">
        <f t="shared" ca="1" si="6"/>
        <v/>
      </c>
      <c r="H17" s="143" t="str">
        <f t="shared" ca="1" si="0"/>
        <v/>
      </c>
      <c r="I17" s="144" t="str">
        <f t="shared" si="7"/>
        <v/>
      </c>
      <c r="J17" s="4"/>
      <c r="K17" s="103"/>
      <c r="L17" s="122"/>
      <c r="M17" s="138"/>
      <c r="N17" s="134">
        <v>11</v>
      </c>
      <c r="O17" s="135" t="str">
        <f t="shared" si="8"/>
        <v>11:11</v>
      </c>
      <c r="P17" s="135" t="str">
        <f t="shared" si="9"/>
        <v>12:12</v>
      </c>
      <c r="Q17" s="136" t="e">
        <f t="shared" ca="1" si="1"/>
        <v>#REF!</v>
      </c>
      <c r="R17" s="136" t="e">
        <f t="shared" ca="1" si="2"/>
        <v>#REF!</v>
      </c>
      <c r="S17" s="136" t="e">
        <f t="shared" ca="1" si="3"/>
        <v>#REF!</v>
      </c>
      <c r="T17" s="136" t="e">
        <f t="shared" ca="1" si="4"/>
        <v>#REF!</v>
      </c>
      <c r="U17" s="136" t="e">
        <f t="shared" ca="1" si="10"/>
        <v>#REF!</v>
      </c>
      <c r="V17" s="136">
        <f t="shared" si="5"/>
        <v>0</v>
      </c>
      <c r="W17" s="136" t="e">
        <f t="shared" ca="1" si="11"/>
        <v>#REF!</v>
      </c>
      <c r="X17" s="129"/>
      <c r="Y17" s="129"/>
      <c r="Z17" s="129"/>
      <c r="AA17" s="129"/>
      <c r="AB17" s="129"/>
      <c r="AC17" s="129"/>
      <c r="AD17" s="129"/>
      <c r="AE17" s="129"/>
      <c r="AF17" s="129"/>
      <c r="AG17" s="129"/>
      <c r="AH17" s="129"/>
    </row>
    <row r="18" spans="2:34" s="15" customFormat="1" ht="21" customHeight="1" x14ac:dyDescent="0.25">
      <c r="B18" s="32"/>
      <c r="C18" s="3"/>
      <c r="D18" s="56"/>
      <c r="E18" s="59"/>
      <c r="F18" s="33"/>
      <c r="G18" s="145" t="str">
        <f t="shared" ca="1" si="6"/>
        <v/>
      </c>
      <c r="H18" s="143" t="str">
        <f t="shared" ca="1" si="0"/>
        <v/>
      </c>
      <c r="I18" s="144" t="str">
        <f t="shared" si="7"/>
        <v/>
      </c>
      <c r="J18" s="4"/>
      <c r="K18" s="103"/>
      <c r="L18" s="122"/>
      <c r="M18" s="138"/>
      <c r="N18" s="134">
        <v>13</v>
      </c>
      <c r="O18" s="135" t="str">
        <f t="shared" si="8"/>
        <v>13:13</v>
      </c>
      <c r="P18" s="135" t="str">
        <f t="shared" si="9"/>
        <v>14:14</v>
      </c>
      <c r="Q18" s="136" t="e">
        <f t="shared" ca="1" si="1"/>
        <v>#REF!</v>
      </c>
      <c r="R18" s="136" t="e">
        <f t="shared" ca="1" si="2"/>
        <v>#REF!</v>
      </c>
      <c r="S18" s="136" t="e">
        <f t="shared" ca="1" si="3"/>
        <v>#REF!</v>
      </c>
      <c r="T18" s="136" t="e">
        <f t="shared" ca="1" si="4"/>
        <v>#REF!</v>
      </c>
      <c r="U18" s="136" t="e">
        <f t="shared" ca="1" si="10"/>
        <v>#REF!</v>
      </c>
      <c r="V18" s="136">
        <f t="shared" si="5"/>
        <v>0</v>
      </c>
      <c r="W18" s="136" t="e">
        <f t="shared" ca="1" si="11"/>
        <v>#REF!</v>
      </c>
      <c r="X18" s="129"/>
      <c r="Y18" s="129"/>
      <c r="Z18" s="129"/>
      <c r="AA18" s="129"/>
      <c r="AB18" s="129"/>
      <c r="AC18" s="129"/>
      <c r="AD18" s="129"/>
      <c r="AE18" s="129"/>
      <c r="AF18" s="129"/>
      <c r="AG18" s="129"/>
      <c r="AH18" s="129"/>
    </row>
    <row r="19" spans="2:34" s="15" customFormat="1" ht="21" customHeight="1" x14ac:dyDescent="0.25">
      <c r="B19" s="32"/>
      <c r="C19" s="3"/>
      <c r="D19" s="56"/>
      <c r="E19" s="59"/>
      <c r="F19" s="33"/>
      <c r="G19" s="145" t="str">
        <f t="shared" ca="1" si="6"/>
        <v/>
      </c>
      <c r="H19" s="143" t="str">
        <f t="shared" ca="1" si="0"/>
        <v/>
      </c>
      <c r="I19" s="144" t="str">
        <f t="shared" si="7"/>
        <v/>
      </c>
      <c r="J19" s="4"/>
      <c r="K19" s="103"/>
      <c r="L19" s="122"/>
      <c r="M19" s="138"/>
      <c r="N19" s="134">
        <v>15</v>
      </c>
      <c r="O19" s="135" t="str">
        <f t="shared" si="8"/>
        <v>15:15</v>
      </c>
      <c r="P19" s="135" t="str">
        <f t="shared" si="9"/>
        <v>16:16</v>
      </c>
      <c r="Q19" s="136" t="e">
        <f t="shared" ca="1" si="1"/>
        <v>#REF!</v>
      </c>
      <c r="R19" s="136" t="e">
        <f t="shared" ca="1" si="2"/>
        <v>#REF!</v>
      </c>
      <c r="S19" s="136" t="e">
        <f t="shared" ca="1" si="3"/>
        <v>#REF!</v>
      </c>
      <c r="T19" s="136" t="e">
        <f t="shared" ca="1" si="4"/>
        <v>#REF!</v>
      </c>
      <c r="U19" s="136" t="e">
        <f t="shared" ca="1" si="10"/>
        <v>#REF!</v>
      </c>
      <c r="V19" s="136">
        <f t="shared" si="5"/>
        <v>0</v>
      </c>
      <c r="W19" s="136" t="e">
        <f t="shared" ca="1" si="11"/>
        <v>#REF!</v>
      </c>
      <c r="X19" s="129"/>
      <c r="Y19" s="129"/>
      <c r="Z19" s="129"/>
      <c r="AA19" s="129"/>
      <c r="AB19" s="129"/>
      <c r="AC19" s="129"/>
      <c r="AD19" s="129"/>
      <c r="AE19" s="129"/>
      <c r="AF19" s="129"/>
      <c r="AG19" s="129"/>
      <c r="AH19" s="129"/>
    </row>
    <row r="20" spans="2:34" s="15" customFormat="1" ht="21" customHeight="1" x14ac:dyDescent="0.25">
      <c r="B20" s="32"/>
      <c r="C20" s="3"/>
      <c r="D20" s="56"/>
      <c r="E20" s="59"/>
      <c r="F20" s="33"/>
      <c r="G20" s="145" t="str">
        <f t="shared" ca="1" si="6"/>
        <v/>
      </c>
      <c r="H20" s="143" t="str">
        <f t="shared" ca="1" si="0"/>
        <v/>
      </c>
      <c r="I20" s="144" t="str">
        <f t="shared" si="7"/>
        <v/>
      </c>
      <c r="J20" s="4"/>
      <c r="K20" s="103"/>
      <c r="L20" s="122"/>
      <c r="M20" s="138"/>
      <c r="N20" s="134">
        <v>17</v>
      </c>
      <c r="O20" s="135" t="str">
        <f t="shared" si="8"/>
        <v>17:17</v>
      </c>
      <c r="P20" s="135" t="str">
        <f t="shared" si="9"/>
        <v>18:18</v>
      </c>
      <c r="Q20" s="136" t="e">
        <f t="shared" ca="1" si="1"/>
        <v>#REF!</v>
      </c>
      <c r="R20" s="136" t="e">
        <f t="shared" ca="1" si="2"/>
        <v>#REF!</v>
      </c>
      <c r="S20" s="136" t="e">
        <f t="shared" ca="1" si="3"/>
        <v>#REF!</v>
      </c>
      <c r="T20" s="136" t="e">
        <f t="shared" ca="1" si="4"/>
        <v>#REF!</v>
      </c>
      <c r="U20" s="136" t="e">
        <f t="shared" ca="1" si="10"/>
        <v>#REF!</v>
      </c>
      <c r="V20" s="136">
        <f t="shared" si="5"/>
        <v>0</v>
      </c>
      <c r="W20" s="136" t="e">
        <f t="shared" ca="1" si="11"/>
        <v>#REF!</v>
      </c>
      <c r="X20" s="129"/>
      <c r="Y20" s="129"/>
      <c r="Z20" s="129"/>
      <c r="AA20" s="129"/>
      <c r="AB20" s="129"/>
      <c r="AC20" s="129"/>
      <c r="AD20" s="129"/>
      <c r="AE20" s="129"/>
      <c r="AF20" s="129"/>
      <c r="AG20" s="129"/>
      <c r="AH20" s="129"/>
    </row>
    <row r="21" spans="2:34" s="15" customFormat="1" ht="21" customHeight="1" x14ac:dyDescent="0.25">
      <c r="B21" s="32"/>
      <c r="C21" s="3"/>
      <c r="D21" s="56"/>
      <c r="E21" s="59"/>
      <c r="F21" s="33"/>
      <c r="G21" s="145" t="str">
        <f t="shared" ca="1" si="6"/>
        <v/>
      </c>
      <c r="H21" s="143" t="str">
        <f t="shared" ca="1" si="0"/>
        <v/>
      </c>
      <c r="I21" s="144" t="str">
        <f t="shared" si="7"/>
        <v/>
      </c>
      <c r="J21" s="4"/>
      <c r="K21" s="103"/>
      <c r="L21" s="122"/>
      <c r="M21" s="138"/>
      <c r="N21" s="134">
        <v>19</v>
      </c>
      <c r="O21" s="135" t="str">
        <f t="shared" si="8"/>
        <v>19:19</v>
      </c>
      <c r="P21" s="135" t="str">
        <f t="shared" si="9"/>
        <v>20:20</v>
      </c>
      <c r="Q21" s="136" t="e">
        <f t="shared" ca="1" si="1"/>
        <v>#REF!</v>
      </c>
      <c r="R21" s="136" t="e">
        <f t="shared" ca="1" si="2"/>
        <v>#REF!</v>
      </c>
      <c r="S21" s="136" t="e">
        <f t="shared" ca="1" si="3"/>
        <v>#REF!</v>
      </c>
      <c r="T21" s="136" t="e">
        <f t="shared" ca="1" si="4"/>
        <v>#REF!</v>
      </c>
      <c r="U21" s="136" t="e">
        <f t="shared" ca="1" si="10"/>
        <v>#REF!</v>
      </c>
      <c r="V21" s="136">
        <f t="shared" si="5"/>
        <v>0</v>
      </c>
      <c r="W21" s="136" t="e">
        <f t="shared" ca="1" si="11"/>
        <v>#REF!</v>
      </c>
      <c r="X21" s="129"/>
      <c r="Y21" s="129"/>
      <c r="Z21" s="129"/>
      <c r="AA21" s="129"/>
      <c r="AB21" s="129"/>
      <c r="AC21" s="129"/>
      <c r="AD21" s="129"/>
      <c r="AE21" s="129"/>
      <c r="AF21" s="129"/>
      <c r="AG21" s="129"/>
      <c r="AH21" s="129"/>
    </row>
    <row r="22" spans="2:34" s="15" customFormat="1" ht="21" customHeight="1" x14ac:dyDescent="0.25">
      <c r="B22" s="32"/>
      <c r="C22" s="3"/>
      <c r="D22" s="56"/>
      <c r="E22" s="59"/>
      <c r="F22" s="33"/>
      <c r="G22" s="145" t="str">
        <f t="shared" ca="1" si="6"/>
        <v/>
      </c>
      <c r="H22" s="143" t="str">
        <f t="shared" ca="1" si="0"/>
        <v/>
      </c>
      <c r="I22" s="144" t="str">
        <f t="shared" si="7"/>
        <v/>
      </c>
      <c r="J22" s="4"/>
      <c r="K22" s="103"/>
      <c r="L22" s="122"/>
      <c r="M22" s="138"/>
      <c r="N22" s="134">
        <v>21</v>
      </c>
      <c r="O22" s="135" t="str">
        <f t="shared" si="8"/>
        <v>21:21</v>
      </c>
      <c r="P22" s="135" t="str">
        <f t="shared" si="9"/>
        <v>22:22</v>
      </c>
      <c r="Q22" s="136" t="e">
        <f t="shared" ca="1" si="1"/>
        <v>#REF!</v>
      </c>
      <c r="R22" s="136" t="e">
        <f t="shared" ca="1" si="2"/>
        <v>#REF!</v>
      </c>
      <c r="S22" s="136" t="e">
        <f t="shared" ca="1" si="3"/>
        <v>#REF!</v>
      </c>
      <c r="T22" s="136" t="e">
        <f t="shared" ca="1" si="4"/>
        <v>#REF!</v>
      </c>
      <c r="U22" s="136" t="e">
        <f t="shared" ca="1" si="10"/>
        <v>#REF!</v>
      </c>
      <c r="V22" s="136">
        <f t="shared" si="5"/>
        <v>0</v>
      </c>
      <c r="W22" s="136" t="e">
        <f t="shared" ca="1" si="11"/>
        <v>#REF!</v>
      </c>
      <c r="X22" s="129"/>
      <c r="Y22" s="129"/>
      <c r="Z22" s="129"/>
      <c r="AA22" s="129"/>
      <c r="AB22" s="129"/>
      <c r="AC22" s="129"/>
      <c r="AD22" s="129"/>
      <c r="AE22" s="129"/>
      <c r="AF22" s="129"/>
      <c r="AG22" s="129"/>
      <c r="AH22" s="129"/>
    </row>
    <row r="23" spans="2:34" s="15" customFormat="1" ht="21" customHeight="1" x14ac:dyDescent="0.25">
      <c r="B23" s="32"/>
      <c r="C23" s="3"/>
      <c r="D23" s="56"/>
      <c r="E23" s="59"/>
      <c r="F23" s="33"/>
      <c r="G23" s="145" t="str">
        <f t="shared" ca="1" si="6"/>
        <v/>
      </c>
      <c r="H23" s="143" t="str">
        <f t="shared" ca="1" si="0"/>
        <v/>
      </c>
      <c r="I23" s="144" t="str">
        <f t="shared" si="7"/>
        <v/>
      </c>
      <c r="J23" s="4"/>
      <c r="K23" s="103"/>
      <c r="L23" s="122"/>
      <c r="M23" s="138"/>
      <c r="N23" s="134">
        <v>23</v>
      </c>
      <c r="O23" s="135" t="str">
        <f t="shared" si="8"/>
        <v>23:23</v>
      </c>
      <c r="P23" s="135" t="str">
        <f t="shared" si="9"/>
        <v>24:24</v>
      </c>
      <c r="Q23" s="136" t="e">
        <f t="shared" ca="1" si="1"/>
        <v>#REF!</v>
      </c>
      <c r="R23" s="136" t="e">
        <f t="shared" ca="1" si="2"/>
        <v>#REF!</v>
      </c>
      <c r="S23" s="136" t="e">
        <f t="shared" ca="1" si="3"/>
        <v>#REF!</v>
      </c>
      <c r="T23" s="136" t="e">
        <f t="shared" ca="1" si="4"/>
        <v>#REF!</v>
      </c>
      <c r="U23" s="136" t="e">
        <f t="shared" ca="1" si="10"/>
        <v>#REF!</v>
      </c>
      <c r="V23" s="136">
        <f t="shared" si="5"/>
        <v>0</v>
      </c>
      <c r="W23" s="136" t="e">
        <f t="shared" ca="1" si="11"/>
        <v>#REF!</v>
      </c>
      <c r="X23" s="129"/>
      <c r="Y23" s="129"/>
      <c r="Z23" s="129"/>
      <c r="AA23" s="129"/>
      <c r="AB23" s="129"/>
      <c r="AC23" s="129"/>
      <c r="AD23" s="129"/>
      <c r="AE23" s="129"/>
      <c r="AF23" s="129"/>
      <c r="AG23" s="129"/>
      <c r="AH23" s="129"/>
    </row>
    <row r="24" spans="2:34" s="15" customFormat="1" ht="21" customHeight="1" x14ac:dyDescent="0.25">
      <c r="B24" s="32"/>
      <c r="C24" s="3"/>
      <c r="D24" s="56"/>
      <c r="E24" s="59"/>
      <c r="F24" s="33"/>
      <c r="G24" s="145" t="str">
        <f t="shared" ca="1" si="6"/>
        <v/>
      </c>
      <c r="H24" s="143" t="str">
        <f t="shared" ca="1" si="0"/>
        <v/>
      </c>
      <c r="I24" s="144" t="str">
        <f t="shared" si="7"/>
        <v/>
      </c>
      <c r="J24" s="4"/>
      <c r="K24" s="103"/>
      <c r="L24" s="122"/>
      <c r="M24" s="138"/>
      <c r="N24" s="134">
        <v>25</v>
      </c>
      <c r="O24" s="135" t="str">
        <f t="shared" si="8"/>
        <v>25:25</v>
      </c>
      <c r="P24" s="135" t="str">
        <f t="shared" si="9"/>
        <v>26:26</v>
      </c>
      <c r="Q24" s="136" t="e">
        <f t="shared" ca="1" si="1"/>
        <v>#REF!</v>
      </c>
      <c r="R24" s="136" t="e">
        <f t="shared" ca="1" si="2"/>
        <v>#REF!</v>
      </c>
      <c r="S24" s="136" t="e">
        <f t="shared" ca="1" si="3"/>
        <v>#REF!</v>
      </c>
      <c r="T24" s="136" t="e">
        <f t="shared" ca="1" si="4"/>
        <v>#REF!</v>
      </c>
      <c r="U24" s="136" t="e">
        <f t="shared" ca="1" si="10"/>
        <v>#REF!</v>
      </c>
      <c r="V24" s="136">
        <f t="shared" si="5"/>
        <v>0</v>
      </c>
      <c r="W24" s="136" t="e">
        <f t="shared" ca="1" si="11"/>
        <v>#REF!</v>
      </c>
      <c r="X24" s="129"/>
      <c r="Y24" s="129"/>
      <c r="Z24" s="129"/>
      <c r="AA24" s="129"/>
      <c r="AB24" s="129"/>
      <c r="AC24" s="129"/>
      <c r="AD24" s="129"/>
      <c r="AE24" s="129"/>
      <c r="AF24" s="129"/>
      <c r="AG24" s="129"/>
      <c r="AH24" s="129"/>
    </row>
    <row r="25" spans="2:34" s="15" customFormat="1" ht="21" customHeight="1" x14ac:dyDescent="0.25">
      <c r="B25" s="32"/>
      <c r="C25" s="3"/>
      <c r="D25" s="56"/>
      <c r="E25" s="59"/>
      <c r="F25" s="33"/>
      <c r="G25" s="145" t="str">
        <f t="shared" ca="1" si="6"/>
        <v/>
      </c>
      <c r="H25" s="143" t="str">
        <f t="shared" ca="1" si="0"/>
        <v/>
      </c>
      <c r="I25" s="144" t="str">
        <f t="shared" si="7"/>
        <v/>
      </c>
      <c r="J25" s="4"/>
      <c r="K25" s="103"/>
      <c r="L25" s="122"/>
      <c r="M25" s="138"/>
      <c r="N25" s="134">
        <v>27</v>
      </c>
      <c r="O25" s="135" t="str">
        <f t="shared" si="8"/>
        <v>27:27</v>
      </c>
      <c r="P25" s="135" t="str">
        <f t="shared" si="9"/>
        <v>28:28</v>
      </c>
      <c r="Q25" s="136" t="e">
        <f t="shared" ca="1" si="1"/>
        <v>#REF!</v>
      </c>
      <c r="R25" s="136" t="e">
        <f t="shared" ca="1" si="2"/>
        <v>#REF!</v>
      </c>
      <c r="S25" s="136" t="e">
        <f t="shared" ca="1" si="3"/>
        <v>#REF!</v>
      </c>
      <c r="T25" s="136" t="e">
        <f t="shared" ca="1" si="4"/>
        <v>#REF!</v>
      </c>
      <c r="U25" s="136" t="e">
        <f t="shared" ca="1" si="10"/>
        <v>#REF!</v>
      </c>
      <c r="V25" s="136">
        <f t="shared" si="5"/>
        <v>0</v>
      </c>
      <c r="W25" s="136" t="e">
        <f t="shared" ca="1" si="11"/>
        <v>#REF!</v>
      </c>
      <c r="X25" s="129"/>
      <c r="Y25" s="129"/>
      <c r="Z25" s="129"/>
      <c r="AA25" s="129"/>
      <c r="AB25" s="129"/>
      <c r="AC25" s="129"/>
      <c r="AD25" s="129"/>
      <c r="AE25" s="129"/>
      <c r="AF25" s="129"/>
      <c r="AG25" s="129"/>
      <c r="AH25" s="129"/>
    </row>
    <row r="26" spans="2:34" s="15" customFormat="1" ht="21" customHeight="1" x14ac:dyDescent="0.25">
      <c r="B26" s="32"/>
      <c r="C26" s="3"/>
      <c r="D26" s="56"/>
      <c r="E26" s="59"/>
      <c r="F26" s="33"/>
      <c r="G26" s="145" t="str">
        <f t="shared" ca="1" si="6"/>
        <v/>
      </c>
      <c r="H26" s="143" t="str">
        <f t="shared" ca="1" si="0"/>
        <v/>
      </c>
      <c r="I26" s="144" t="str">
        <f t="shared" si="7"/>
        <v/>
      </c>
      <c r="J26" s="4"/>
      <c r="K26" s="103"/>
      <c r="L26" s="122"/>
      <c r="M26" s="138"/>
      <c r="N26" s="134">
        <v>29</v>
      </c>
      <c r="O26" s="135" t="str">
        <f t="shared" si="8"/>
        <v>29:29</v>
      </c>
      <c r="P26" s="135" t="str">
        <f t="shared" si="9"/>
        <v>30:30</v>
      </c>
      <c r="Q26" s="136" t="e">
        <f t="shared" ca="1" si="1"/>
        <v>#REF!</v>
      </c>
      <c r="R26" s="136" t="e">
        <f t="shared" ca="1" si="2"/>
        <v>#REF!</v>
      </c>
      <c r="S26" s="136" t="e">
        <f t="shared" ca="1" si="3"/>
        <v>#REF!</v>
      </c>
      <c r="T26" s="136" t="e">
        <f t="shared" ca="1" si="4"/>
        <v>#REF!</v>
      </c>
      <c r="U26" s="136" t="e">
        <f t="shared" ca="1" si="10"/>
        <v>#REF!</v>
      </c>
      <c r="V26" s="136">
        <f t="shared" si="5"/>
        <v>0</v>
      </c>
      <c r="W26" s="136" t="e">
        <f t="shared" ca="1" si="11"/>
        <v>#REF!</v>
      </c>
      <c r="X26" s="129"/>
      <c r="Y26" s="129"/>
      <c r="Z26" s="129"/>
      <c r="AA26" s="129"/>
      <c r="AB26" s="129"/>
      <c r="AC26" s="129"/>
      <c r="AD26" s="129"/>
      <c r="AE26" s="129"/>
      <c r="AF26" s="129"/>
      <c r="AG26" s="129"/>
      <c r="AH26" s="129"/>
    </row>
    <row r="27" spans="2:34" s="15" customFormat="1" ht="21" customHeight="1" x14ac:dyDescent="0.25">
      <c r="B27" s="32"/>
      <c r="C27" s="3"/>
      <c r="D27" s="56"/>
      <c r="E27" s="59"/>
      <c r="F27" s="33"/>
      <c r="G27" s="145" t="str">
        <f t="shared" ca="1" si="6"/>
        <v/>
      </c>
      <c r="H27" s="143" t="str">
        <f t="shared" ca="1" si="0"/>
        <v/>
      </c>
      <c r="I27" s="144" t="str">
        <f t="shared" si="7"/>
        <v/>
      </c>
      <c r="J27" s="4"/>
      <c r="K27" s="103"/>
      <c r="L27" s="122"/>
      <c r="M27" s="138"/>
      <c r="N27" s="134">
        <v>31</v>
      </c>
      <c r="O27" s="135" t="str">
        <f t="shared" si="8"/>
        <v>31:31</v>
      </c>
      <c r="P27" s="135" t="str">
        <f t="shared" si="9"/>
        <v>32:32</v>
      </c>
      <c r="Q27" s="136" t="e">
        <f t="shared" ca="1" si="1"/>
        <v>#REF!</v>
      </c>
      <c r="R27" s="136" t="e">
        <f t="shared" ca="1" si="2"/>
        <v>#REF!</v>
      </c>
      <c r="S27" s="136" t="e">
        <f t="shared" ca="1" si="3"/>
        <v>#REF!</v>
      </c>
      <c r="T27" s="136" t="e">
        <f t="shared" ca="1" si="4"/>
        <v>#REF!</v>
      </c>
      <c r="U27" s="136" t="e">
        <f t="shared" ca="1" si="10"/>
        <v>#REF!</v>
      </c>
      <c r="V27" s="136">
        <f t="shared" si="5"/>
        <v>0</v>
      </c>
      <c r="W27" s="136" t="e">
        <f t="shared" ca="1" si="11"/>
        <v>#REF!</v>
      </c>
      <c r="X27" s="129"/>
      <c r="Y27" s="129"/>
      <c r="Z27" s="129"/>
      <c r="AA27" s="129"/>
      <c r="AB27" s="129"/>
      <c r="AC27" s="129"/>
      <c r="AD27" s="129"/>
      <c r="AE27" s="129"/>
      <c r="AF27" s="129"/>
      <c r="AG27" s="129"/>
      <c r="AH27" s="129"/>
    </row>
    <row r="28" spans="2:34" s="15" customFormat="1" ht="21" customHeight="1" x14ac:dyDescent="0.25">
      <c r="B28" s="32"/>
      <c r="C28" s="3"/>
      <c r="D28" s="56"/>
      <c r="E28" s="59"/>
      <c r="F28" s="33"/>
      <c r="G28" s="145" t="str">
        <f t="shared" ca="1" si="6"/>
        <v/>
      </c>
      <c r="H28" s="143" t="str">
        <f t="shared" ca="1" si="0"/>
        <v/>
      </c>
      <c r="I28" s="144" t="str">
        <f t="shared" si="7"/>
        <v/>
      </c>
      <c r="J28" s="4"/>
      <c r="K28" s="103"/>
      <c r="L28" s="122"/>
      <c r="M28" s="138"/>
      <c r="N28" s="134">
        <v>33</v>
      </c>
      <c r="O28" s="135" t="str">
        <f t="shared" si="8"/>
        <v>33:33</v>
      </c>
      <c r="P28" s="135" t="str">
        <f t="shared" si="9"/>
        <v>34:34</v>
      </c>
      <c r="Q28" s="136" t="e">
        <f t="shared" ca="1" si="1"/>
        <v>#REF!</v>
      </c>
      <c r="R28" s="136" t="e">
        <f t="shared" ca="1" si="2"/>
        <v>#REF!</v>
      </c>
      <c r="S28" s="136" t="e">
        <f t="shared" ca="1" si="3"/>
        <v>#REF!</v>
      </c>
      <c r="T28" s="136" t="e">
        <f t="shared" ca="1" si="4"/>
        <v>#REF!</v>
      </c>
      <c r="U28" s="136" t="e">
        <f t="shared" ca="1" si="10"/>
        <v>#REF!</v>
      </c>
      <c r="V28" s="136">
        <f t="shared" si="5"/>
        <v>0</v>
      </c>
      <c r="W28" s="136" t="e">
        <f t="shared" ca="1" si="11"/>
        <v>#REF!</v>
      </c>
      <c r="X28" s="129"/>
      <c r="Y28" s="129"/>
      <c r="Z28" s="129"/>
      <c r="AA28" s="129"/>
      <c r="AB28" s="129"/>
      <c r="AC28" s="129"/>
      <c r="AD28" s="129"/>
      <c r="AE28" s="129"/>
      <c r="AF28" s="129"/>
      <c r="AG28" s="129"/>
      <c r="AH28" s="129"/>
    </row>
    <row r="29" spans="2:34" s="15" customFormat="1" ht="21" customHeight="1" x14ac:dyDescent="0.25">
      <c r="B29" s="32"/>
      <c r="C29" s="3"/>
      <c r="D29" s="56"/>
      <c r="E29" s="59"/>
      <c r="F29" s="33"/>
      <c r="G29" s="145" t="str">
        <f t="shared" ca="1" si="6"/>
        <v/>
      </c>
      <c r="H29" s="143" t="str">
        <f t="shared" ca="1" si="0"/>
        <v/>
      </c>
      <c r="I29" s="144" t="str">
        <f t="shared" si="7"/>
        <v/>
      </c>
      <c r="J29" s="4"/>
      <c r="K29" s="103"/>
      <c r="L29" s="122"/>
      <c r="M29" s="138"/>
      <c r="N29" s="134">
        <v>35</v>
      </c>
      <c r="O29" s="135" t="str">
        <f t="shared" si="8"/>
        <v>35:35</v>
      </c>
      <c r="P29" s="135" t="str">
        <f t="shared" si="9"/>
        <v>36:36</v>
      </c>
      <c r="Q29" s="136" t="e">
        <f t="shared" ca="1" si="1"/>
        <v>#REF!</v>
      </c>
      <c r="R29" s="136" t="e">
        <f t="shared" ca="1" si="2"/>
        <v>#REF!</v>
      </c>
      <c r="S29" s="136" t="e">
        <f t="shared" ca="1" si="3"/>
        <v>#REF!</v>
      </c>
      <c r="T29" s="136" t="e">
        <f t="shared" ca="1" si="4"/>
        <v>#REF!</v>
      </c>
      <c r="U29" s="136" t="e">
        <f t="shared" ca="1" si="10"/>
        <v>#REF!</v>
      </c>
      <c r="V29" s="136">
        <f t="shared" si="5"/>
        <v>0</v>
      </c>
      <c r="W29" s="136" t="e">
        <f t="shared" ca="1" si="11"/>
        <v>#REF!</v>
      </c>
      <c r="X29" s="129"/>
      <c r="Y29" s="129"/>
      <c r="Z29" s="129"/>
      <c r="AA29" s="129"/>
      <c r="AB29" s="129"/>
      <c r="AC29" s="129"/>
      <c r="AD29" s="129"/>
      <c r="AE29" s="129"/>
      <c r="AF29" s="129"/>
      <c r="AG29" s="129"/>
      <c r="AH29" s="129"/>
    </row>
    <row r="30" spans="2:34" s="15" customFormat="1" ht="21" customHeight="1" x14ac:dyDescent="0.25">
      <c r="B30" s="32"/>
      <c r="C30" s="3"/>
      <c r="D30" s="56"/>
      <c r="E30" s="59"/>
      <c r="F30" s="33"/>
      <c r="G30" s="145" t="str">
        <f t="shared" ca="1" si="6"/>
        <v/>
      </c>
      <c r="H30" s="143" t="str">
        <f t="shared" ca="1" si="0"/>
        <v/>
      </c>
      <c r="I30" s="144" t="str">
        <f t="shared" si="7"/>
        <v/>
      </c>
      <c r="J30" s="4"/>
      <c r="K30" s="103"/>
      <c r="L30" s="122"/>
      <c r="M30" s="138"/>
      <c r="N30" s="134">
        <v>37</v>
      </c>
      <c r="O30" s="135" t="str">
        <f t="shared" si="8"/>
        <v>37:37</v>
      </c>
      <c r="P30" s="135" t="str">
        <f t="shared" si="9"/>
        <v>38:38</v>
      </c>
      <c r="Q30" s="136" t="e">
        <f t="shared" ca="1" si="1"/>
        <v>#REF!</v>
      </c>
      <c r="R30" s="136" t="e">
        <f t="shared" ca="1" si="2"/>
        <v>#REF!</v>
      </c>
      <c r="S30" s="136" t="e">
        <f t="shared" ca="1" si="3"/>
        <v>#REF!</v>
      </c>
      <c r="T30" s="136" t="e">
        <f t="shared" ca="1" si="4"/>
        <v>#REF!</v>
      </c>
      <c r="U30" s="136" t="e">
        <f t="shared" ca="1" si="10"/>
        <v>#REF!</v>
      </c>
      <c r="V30" s="136">
        <f t="shared" si="5"/>
        <v>0</v>
      </c>
      <c r="W30" s="136" t="e">
        <f t="shared" ca="1" si="11"/>
        <v>#REF!</v>
      </c>
      <c r="X30" s="129"/>
      <c r="Y30" s="129"/>
      <c r="Z30" s="129"/>
      <c r="AA30" s="129"/>
      <c r="AB30" s="129"/>
      <c r="AC30" s="129"/>
      <c r="AD30" s="129"/>
      <c r="AE30" s="129"/>
      <c r="AF30" s="129"/>
      <c r="AG30" s="129"/>
      <c r="AH30" s="129"/>
    </row>
    <row r="31" spans="2:34" s="15" customFormat="1" ht="21" customHeight="1" x14ac:dyDescent="0.25">
      <c r="B31" s="32"/>
      <c r="C31" s="3"/>
      <c r="D31" s="56"/>
      <c r="E31" s="59"/>
      <c r="F31" s="33"/>
      <c r="G31" s="145" t="str">
        <f t="shared" ca="1" si="6"/>
        <v/>
      </c>
      <c r="H31" s="143" t="str">
        <f t="shared" ca="1" si="0"/>
        <v/>
      </c>
      <c r="I31" s="144" t="str">
        <f t="shared" si="7"/>
        <v/>
      </c>
      <c r="J31" s="4"/>
      <c r="K31" s="103"/>
      <c r="L31" s="122"/>
      <c r="M31" s="138"/>
      <c r="N31" s="134">
        <v>39</v>
      </c>
      <c r="O31" s="135" t="str">
        <f t="shared" si="8"/>
        <v>39:39</v>
      </c>
      <c r="P31" s="135" t="str">
        <f t="shared" si="9"/>
        <v>40:40</v>
      </c>
      <c r="Q31" s="136" t="e">
        <f t="shared" ca="1" si="1"/>
        <v>#REF!</v>
      </c>
      <c r="R31" s="136" t="e">
        <f t="shared" ca="1" si="2"/>
        <v>#REF!</v>
      </c>
      <c r="S31" s="136" t="e">
        <f t="shared" ca="1" si="3"/>
        <v>#REF!</v>
      </c>
      <c r="T31" s="136" t="e">
        <f t="shared" ca="1" si="4"/>
        <v>#REF!</v>
      </c>
      <c r="U31" s="136" t="e">
        <f t="shared" ca="1" si="10"/>
        <v>#REF!</v>
      </c>
      <c r="V31" s="136">
        <f t="shared" si="5"/>
        <v>0</v>
      </c>
      <c r="W31" s="136" t="e">
        <f t="shared" ca="1" si="11"/>
        <v>#REF!</v>
      </c>
      <c r="X31" s="129"/>
      <c r="Y31" s="129"/>
      <c r="Z31" s="129"/>
      <c r="AA31" s="129"/>
      <c r="AB31" s="129"/>
      <c r="AC31" s="129"/>
      <c r="AD31" s="129"/>
      <c r="AE31" s="129"/>
      <c r="AF31" s="129"/>
      <c r="AG31" s="129"/>
      <c r="AH31" s="129"/>
    </row>
    <row r="32" spans="2:34" s="15" customFormat="1" ht="21" customHeight="1" x14ac:dyDescent="0.25">
      <c r="B32" s="32"/>
      <c r="C32" s="3"/>
      <c r="D32" s="56"/>
      <c r="E32" s="59"/>
      <c r="F32" s="33"/>
      <c r="G32" s="145" t="str">
        <f t="shared" ca="1" si="6"/>
        <v/>
      </c>
      <c r="H32" s="143" t="str">
        <f t="shared" ca="1" si="0"/>
        <v/>
      </c>
      <c r="I32" s="144" t="str">
        <f t="shared" si="7"/>
        <v/>
      </c>
      <c r="J32" s="4"/>
      <c r="K32" s="103"/>
      <c r="L32" s="122"/>
      <c r="M32" s="138"/>
      <c r="N32" s="134">
        <v>41</v>
      </c>
      <c r="O32" s="135" t="str">
        <f t="shared" si="8"/>
        <v>41:41</v>
      </c>
      <c r="P32" s="135" t="str">
        <f t="shared" si="9"/>
        <v>42:42</v>
      </c>
      <c r="Q32" s="136" t="e">
        <f t="shared" ca="1" si="1"/>
        <v>#REF!</v>
      </c>
      <c r="R32" s="136" t="e">
        <f t="shared" ca="1" si="2"/>
        <v>#REF!</v>
      </c>
      <c r="S32" s="136" t="e">
        <f t="shared" ca="1" si="3"/>
        <v>#REF!</v>
      </c>
      <c r="T32" s="136" t="e">
        <f t="shared" ca="1" si="4"/>
        <v>#REF!</v>
      </c>
      <c r="U32" s="136" t="e">
        <f t="shared" ca="1" si="10"/>
        <v>#REF!</v>
      </c>
      <c r="V32" s="136">
        <f t="shared" si="5"/>
        <v>0</v>
      </c>
      <c r="W32" s="136" t="e">
        <f t="shared" ca="1" si="11"/>
        <v>#REF!</v>
      </c>
      <c r="X32" s="129"/>
      <c r="Y32" s="129"/>
      <c r="Z32" s="129"/>
      <c r="AA32" s="129"/>
      <c r="AB32" s="129"/>
      <c r="AC32" s="129"/>
      <c r="AD32" s="129"/>
      <c r="AE32" s="129"/>
      <c r="AF32" s="129"/>
      <c r="AG32" s="129"/>
      <c r="AH32" s="129"/>
    </row>
    <row r="33" spans="2:34" s="15" customFormat="1" ht="21" customHeight="1" x14ac:dyDescent="0.25">
      <c r="B33" s="32"/>
      <c r="C33" s="3"/>
      <c r="D33" s="56"/>
      <c r="E33" s="59"/>
      <c r="F33" s="33"/>
      <c r="G33" s="145" t="str">
        <f t="shared" ca="1" si="6"/>
        <v/>
      </c>
      <c r="H33" s="143" t="str">
        <f t="shared" ca="1" si="0"/>
        <v/>
      </c>
      <c r="I33" s="144" t="str">
        <f t="shared" si="7"/>
        <v/>
      </c>
      <c r="J33" s="4"/>
      <c r="K33" s="103"/>
      <c r="L33" s="122"/>
      <c r="M33" s="138"/>
      <c r="N33" s="134">
        <v>43</v>
      </c>
      <c r="O33" s="135" t="str">
        <f t="shared" si="8"/>
        <v>43:43</v>
      </c>
      <c r="P33" s="135" t="str">
        <f t="shared" si="9"/>
        <v>44:44</v>
      </c>
      <c r="Q33" s="136" t="e">
        <f t="shared" ca="1" si="1"/>
        <v>#REF!</v>
      </c>
      <c r="R33" s="136" t="e">
        <f t="shared" ca="1" si="2"/>
        <v>#REF!</v>
      </c>
      <c r="S33" s="136" t="e">
        <f t="shared" ca="1" si="3"/>
        <v>#REF!</v>
      </c>
      <c r="T33" s="136" t="e">
        <f t="shared" ca="1" si="4"/>
        <v>#REF!</v>
      </c>
      <c r="U33" s="136" t="e">
        <f t="shared" ca="1" si="10"/>
        <v>#REF!</v>
      </c>
      <c r="V33" s="136">
        <f t="shared" si="5"/>
        <v>0</v>
      </c>
      <c r="W33" s="136" t="e">
        <f t="shared" ca="1" si="11"/>
        <v>#REF!</v>
      </c>
      <c r="X33" s="129"/>
      <c r="Y33" s="129"/>
      <c r="Z33" s="129"/>
      <c r="AA33" s="129"/>
      <c r="AB33" s="129"/>
      <c r="AC33" s="129"/>
      <c r="AD33" s="129"/>
      <c r="AE33" s="129"/>
      <c r="AF33" s="129"/>
      <c r="AG33" s="129"/>
      <c r="AH33" s="129"/>
    </row>
    <row r="34" spans="2:34" s="15" customFormat="1" ht="21" customHeight="1" x14ac:dyDescent="0.25">
      <c r="B34" s="32"/>
      <c r="C34" s="3"/>
      <c r="D34" s="56"/>
      <c r="E34" s="59"/>
      <c r="F34" s="33"/>
      <c r="G34" s="145" t="str">
        <f t="shared" ca="1" si="6"/>
        <v/>
      </c>
      <c r="H34" s="143" t="str">
        <f t="shared" ca="1" si="0"/>
        <v/>
      </c>
      <c r="I34" s="144" t="str">
        <f t="shared" si="7"/>
        <v/>
      </c>
      <c r="J34" s="4"/>
      <c r="K34" s="103"/>
      <c r="L34" s="122"/>
      <c r="M34" s="138"/>
      <c r="N34" s="134">
        <v>45</v>
      </c>
      <c r="O34" s="135" t="str">
        <f t="shared" si="8"/>
        <v>45:45</v>
      </c>
      <c r="P34" s="135" t="str">
        <f t="shared" si="9"/>
        <v>46:46</v>
      </c>
      <c r="Q34" s="136" t="e">
        <f t="shared" ca="1" si="1"/>
        <v>#REF!</v>
      </c>
      <c r="R34" s="136" t="e">
        <f t="shared" ca="1" si="2"/>
        <v>#REF!</v>
      </c>
      <c r="S34" s="136" t="e">
        <f t="shared" ca="1" si="3"/>
        <v>#REF!</v>
      </c>
      <c r="T34" s="136" t="e">
        <f t="shared" ca="1" si="4"/>
        <v>#REF!</v>
      </c>
      <c r="U34" s="136" t="e">
        <f t="shared" ca="1" si="10"/>
        <v>#REF!</v>
      </c>
      <c r="V34" s="136">
        <f t="shared" si="5"/>
        <v>0</v>
      </c>
      <c r="W34" s="136" t="e">
        <f t="shared" ca="1" si="11"/>
        <v>#REF!</v>
      </c>
      <c r="X34" s="129"/>
      <c r="Y34" s="129"/>
      <c r="Z34" s="129"/>
      <c r="AA34" s="129"/>
      <c r="AB34" s="129"/>
      <c r="AC34" s="129"/>
      <c r="AD34" s="129"/>
      <c r="AE34" s="129"/>
      <c r="AF34" s="129"/>
      <c r="AG34" s="129"/>
      <c r="AH34" s="129"/>
    </row>
    <row r="35" spans="2:34" s="15" customFormat="1" ht="21" customHeight="1" x14ac:dyDescent="0.25">
      <c r="B35" s="32"/>
      <c r="C35" s="3"/>
      <c r="D35" s="56"/>
      <c r="E35" s="59"/>
      <c r="F35" s="33"/>
      <c r="G35" s="145" t="str">
        <f t="shared" ca="1" si="6"/>
        <v/>
      </c>
      <c r="H35" s="143" t="str">
        <f t="shared" ca="1" si="0"/>
        <v/>
      </c>
      <c r="I35" s="144" t="str">
        <f t="shared" si="7"/>
        <v/>
      </c>
      <c r="J35" s="4"/>
      <c r="K35" s="103"/>
      <c r="L35" s="122"/>
      <c r="M35" s="138"/>
      <c r="N35" s="134">
        <v>47</v>
      </c>
      <c r="O35" s="135" t="str">
        <f t="shared" si="8"/>
        <v>47:47</v>
      </c>
      <c r="P35" s="135" t="str">
        <f t="shared" si="9"/>
        <v>48:48</v>
      </c>
      <c r="Q35" s="136" t="e">
        <f t="shared" ca="1" si="1"/>
        <v>#REF!</v>
      </c>
      <c r="R35" s="136" t="e">
        <f t="shared" ca="1" si="2"/>
        <v>#REF!</v>
      </c>
      <c r="S35" s="136" t="e">
        <f t="shared" ca="1" si="3"/>
        <v>#REF!</v>
      </c>
      <c r="T35" s="136" t="e">
        <f t="shared" ca="1" si="4"/>
        <v>#REF!</v>
      </c>
      <c r="U35" s="136" t="e">
        <f t="shared" ca="1" si="10"/>
        <v>#REF!</v>
      </c>
      <c r="V35" s="136">
        <f t="shared" si="5"/>
        <v>0</v>
      </c>
      <c r="W35" s="136" t="e">
        <f t="shared" ca="1" si="11"/>
        <v>#REF!</v>
      </c>
      <c r="X35" s="129"/>
      <c r="Y35" s="129"/>
      <c r="Z35" s="129"/>
      <c r="AA35" s="129"/>
      <c r="AB35" s="129"/>
      <c r="AC35" s="129"/>
      <c r="AD35" s="129"/>
      <c r="AE35" s="129"/>
      <c r="AF35" s="129"/>
      <c r="AG35" s="129"/>
      <c r="AH35" s="129"/>
    </row>
    <row r="36" spans="2:34" s="15" customFormat="1" ht="21" customHeight="1" x14ac:dyDescent="0.25">
      <c r="B36" s="32"/>
      <c r="C36" s="3"/>
      <c r="D36" s="56"/>
      <c r="E36" s="59"/>
      <c r="F36" s="33"/>
      <c r="G36" s="145" t="str">
        <f t="shared" ca="1" si="6"/>
        <v/>
      </c>
      <c r="H36" s="143" t="str">
        <f t="shared" ca="1" si="0"/>
        <v/>
      </c>
      <c r="I36" s="144" t="str">
        <f t="shared" si="7"/>
        <v/>
      </c>
      <c r="J36" s="4"/>
      <c r="K36" s="103"/>
      <c r="L36" s="122"/>
      <c r="M36" s="138"/>
      <c r="N36" s="134">
        <v>49</v>
      </c>
      <c r="O36" s="135" t="str">
        <f t="shared" si="8"/>
        <v>49:49</v>
      </c>
      <c r="P36" s="135" t="str">
        <f t="shared" si="9"/>
        <v>50:50</v>
      </c>
      <c r="Q36" s="136" t="e">
        <f t="shared" ca="1" si="1"/>
        <v>#REF!</v>
      </c>
      <c r="R36" s="136" t="e">
        <f t="shared" ca="1" si="2"/>
        <v>#REF!</v>
      </c>
      <c r="S36" s="136" t="e">
        <f t="shared" ca="1" si="3"/>
        <v>#REF!</v>
      </c>
      <c r="T36" s="136" t="e">
        <f t="shared" ca="1" si="4"/>
        <v>#REF!</v>
      </c>
      <c r="U36" s="136" t="e">
        <f t="shared" ca="1" si="10"/>
        <v>#REF!</v>
      </c>
      <c r="V36" s="136">
        <f t="shared" si="5"/>
        <v>0</v>
      </c>
      <c r="W36" s="136" t="e">
        <f t="shared" ca="1" si="11"/>
        <v>#REF!</v>
      </c>
      <c r="X36" s="129"/>
      <c r="Y36" s="129"/>
      <c r="Z36" s="129"/>
      <c r="AA36" s="129"/>
      <c r="AB36" s="129"/>
      <c r="AC36" s="129"/>
      <c r="AD36" s="129"/>
      <c r="AE36" s="129"/>
      <c r="AF36" s="129"/>
      <c r="AG36" s="129"/>
      <c r="AH36" s="129"/>
    </row>
    <row r="37" spans="2:34" s="15" customFormat="1" ht="21" customHeight="1" x14ac:dyDescent="0.25">
      <c r="B37" s="32"/>
      <c r="C37" s="3"/>
      <c r="D37" s="56"/>
      <c r="E37" s="59"/>
      <c r="F37" s="33"/>
      <c r="G37" s="145" t="str">
        <f t="shared" ca="1" si="6"/>
        <v/>
      </c>
      <c r="H37" s="143" t="str">
        <f t="shared" ca="1" si="0"/>
        <v/>
      </c>
      <c r="I37" s="144" t="str">
        <f t="shared" si="7"/>
        <v/>
      </c>
      <c r="J37" s="4"/>
      <c r="K37" s="103"/>
      <c r="L37" s="122"/>
      <c r="M37" s="138"/>
      <c r="N37" s="134">
        <v>51</v>
      </c>
      <c r="O37" s="135" t="str">
        <f t="shared" si="8"/>
        <v>51:51</v>
      </c>
      <c r="P37" s="135" t="str">
        <f t="shared" si="9"/>
        <v>52:52</v>
      </c>
      <c r="Q37" s="136" t="e">
        <f t="shared" ca="1" si="1"/>
        <v>#REF!</v>
      </c>
      <c r="R37" s="136" t="e">
        <f t="shared" ca="1" si="2"/>
        <v>#REF!</v>
      </c>
      <c r="S37" s="136" t="e">
        <f t="shared" ca="1" si="3"/>
        <v>#REF!</v>
      </c>
      <c r="T37" s="136" t="e">
        <f t="shared" ca="1" si="4"/>
        <v>#REF!</v>
      </c>
      <c r="U37" s="136" t="e">
        <f t="shared" ca="1" si="10"/>
        <v>#REF!</v>
      </c>
      <c r="V37" s="136">
        <f t="shared" si="5"/>
        <v>0</v>
      </c>
      <c r="W37" s="136" t="e">
        <f t="shared" ca="1" si="11"/>
        <v>#REF!</v>
      </c>
      <c r="X37" s="129"/>
      <c r="Y37" s="129"/>
      <c r="Z37" s="129"/>
      <c r="AA37" s="129"/>
      <c r="AB37" s="129"/>
      <c r="AC37" s="129"/>
      <c r="AD37" s="129"/>
      <c r="AE37" s="129"/>
      <c r="AF37" s="129"/>
      <c r="AG37" s="129"/>
      <c r="AH37" s="129"/>
    </row>
    <row r="38" spans="2:34" s="15" customFormat="1" ht="21" customHeight="1" x14ac:dyDescent="0.25">
      <c r="B38" s="32"/>
      <c r="C38" s="3"/>
      <c r="D38" s="56"/>
      <c r="E38" s="59"/>
      <c r="F38" s="33"/>
      <c r="G38" s="145" t="str">
        <f t="shared" ca="1" si="6"/>
        <v/>
      </c>
      <c r="H38" s="143" t="str">
        <f t="shared" ca="1" si="0"/>
        <v/>
      </c>
      <c r="I38" s="144" t="str">
        <f t="shared" si="7"/>
        <v/>
      </c>
      <c r="J38" s="4"/>
      <c r="K38" s="103"/>
      <c r="L38" s="122"/>
      <c r="M38" s="138"/>
      <c r="N38" s="134">
        <v>53</v>
      </c>
      <c r="O38" s="135" t="str">
        <f t="shared" si="8"/>
        <v>53:53</v>
      </c>
      <c r="P38" s="135" t="str">
        <f t="shared" si="9"/>
        <v>54:54</v>
      </c>
      <c r="Q38" s="136" t="e">
        <f t="shared" ca="1" si="1"/>
        <v>#REF!</v>
      </c>
      <c r="R38" s="136" t="e">
        <f t="shared" ca="1" si="2"/>
        <v>#REF!</v>
      </c>
      <c r="S38" s="136" t="e">
        <f t="shared" ca="1" si="3"/>
        <v>#REF!</v>
      </c>
      <c r="T38" s="136" t="e">
        <f t="shared" ca="1" si="4"/>
        <v>#REF!</v>
      </c>
      <c r="U38" s="136" t="e">
        <f t="shared" ca="1" si="10"/>
        <v>#REF!</v>
      </c>
      <c r="V38" s="136">
        <f t="shared" si="5"/>
        <v>0</v>
      </c>
      <c r="W38" s="136" t="e">
        <f t="shared" ca="1" si="11"/>
        <v>#REF!</v>
      </c>
      <c r="X38" s="129"/>
      <c r="Y38" s="129"/>
      <c r="Z38" s="129"/>
      <c r="AA38" s="129"/>
      <c r="AB38" s="129"/>
      <c r="AC38" s="129"/>
      <c r="AD38" s="129"/>
      <c r="AE38" s="129"/>
      <c r="AF38" s="129"/>
      <c r="AG38" s="129"/>
      <c r="AH38" s="129"/>
    </row>
    <row r="39" spans="2:34" s="15" customFormat="1" ht="21" customHeight="1" x14ac:dyDescent="0.25">
      <c r="B39" s="32"/>
      <c r="C39" s="3"/>
      <c r="D39" s="56"/>
      <c r="E39" s="59"/>
      <c r="F39" s="33"/>
      <c r="G39" s="145" t="str">
        <f t="shared" ca="1" si="6"/>
        <v/>
      </c>
      <c r="H39" s="143" t="str">
        <f t="shared" ca="1" si="0"/>
        <v/>
      </c>
      <c r="I39" s="144" t="str">
        <f t="shared" si="7"/>
        <v/>
      </c>
      <c r="J39" s="4"/>
      <c r="K39" s="103"/>
      <c r="L39" s="122"/>
      <c r="M39" s="138"/>
      <c r="N39" s="134">
        <v>55</v>
      </c>
      <c r="O39" s="135" t="str">
        <f t="shared" si="8"/>
        <v>55:55</v>
      </c>
      <c r="P39" s="135" t="str">
        <f t="shared" si="9"/>
        <v>56:56</v>
      </c>
      <c r="Q39" s="136" t="e">
        <f t="shared" ca="1" si="1"/>
        <v>#REF!</v>
      </c>
      <c r="R39" s="136" t="e">
        <f t="shared" ca="1" si="2"/>
        <v>#REF!</v>
      </c>
      <c r="S39" s="136" t="e">
        <f t="shared" ca="1" si="3"/>
        <v>#REF!</v>
      </c>
      <c r="T39" s="136" t="e">
        <f t="shared" ca="1" si="4"/>
        <v>#REF!</v>
      </c>
      <c r="U39" s="136" t="e">
        <f t="shared" ca="1" si="10"/>
        <v>#REF!</v>
      </c>
      <c r="V39" s="136">
        <f t="shared" si="5"/>
        <v>0</v>
      </c>
      <c r="W39" s="136" t="e">
        <f t="shared" ca="1" si="11"/>
        <v>#REF!</v>
      </c>
      <c r="X39" s="129"/>
      <c r="Y39" s="129"/>
      <c r="Z39" s="129"/>
      <c r="AA39" s="129"/>
      <c r="AB39" s="129"/>
      <c r="AC39" s="129"/>
      <c r="AD39" s="129"/>
      <c r="AE39" s="129"/>
      <c r="AF39" s="129"/>
      <c r="AG39" s="129"/>
      <c r="AH39" s="129"/>
    </row>
    <row r="40" spans="2:34" s="15" customFormat="1" ht="21" customHeight="1" x14ac:dyDescent="0.25">
      <c r="B40" s="32"/>
      <c r="C40" s="3"/>
      <c r="D40" s="56"/>
      <c r="E40" s="59"/>
      <c r="F40" s="33"/>
      <c r="G40" s="145" t="str">
        <f t="shared" ca="1" si="6"/>
        <v/>
      </c>
      <c r="H40" s="143" t="str">
        <f t="shared" ca="1" si="0"/>
        <v/>
      </c>
      <c r="I40" s="144" t="str">
        <f t="shared" si="7"/>
        <v/>
      </c>
      <c r="J40" s="4"/>
      <c r="K40" s="103"/>
      <c r="L40" s="122"/>
      <c r="M40" s="138"/>
      <c r="N40" s="134">
        <v>57</v>
      </c>
      <c r="O40" s="135" t="str">
        <f t="shared" si="8"/>
        <v>57:57</v>
      </c>
      <c r="P40" s="135" t="str">
        <f t="shared" si="9"/>
        <v>58:58</v>
      </c>
      <c r="Q40" s="136" t="e">
        <f t="shared" ca="1" si="1"/>
        <v>#REF!</v>
      </c>
      <c r="R40" s="136" t="e">
        <f t="shared" ca="1" si="2"/>
        <v>#REF!</v>
      </c>
      <c r="S40" s="136" t="e">
        <f t="shared" ca="1" si="3"/>
        <v>#REF!</v>
      </c>
      <c r="T40" s="136" t="e">
        <f t="shared" ca="1" si="4"/>
        <v>#REF!</v>
      </c>
      <c r="U40" s="136" t="e">
        <f t="shared" ca="1" si="10"/>
        <v>#REF!</v>
      </c>
      <c r="V40" s="136">
        <f t="shared" si="5"/>
        <v>0</v>
      </c>
      <c r="W40" s="136" t="e">
        <f t="shared" ca="1" si="11"/>
        <v>#REF!</v>
      </c>
      <c r="X40" s="129"/>
      <c r="Y40" s="129"/>
      <c r="Z40" s="129"/>
      <c r="AA40" s="129"/>
      <c r="AB40" s="129"/>
      <c r="AC40" s="129"/>
      <c r="AD40" s="129"/>
      <c r="AE40" s="129"/>
      <c r="AF40" s="129"/>
      <c r="AG40" s="129"/>
      <c r="AH40" s="129"/>
    </row>
    <row r="41" spans="2:34" s="15" customFormat="1" ht="21" customHeight="1" x14ac:dyDescent="0.25">
      <c r="B41" s="32"/>
      <c r="C41" s="3"/>
      <c r="D41" s="56"/>
      <c r="E41" s="59"/>
      <c r="F41" s="33"/>
      <c r="G41" s="145" t="str">
        <f t="shared" ca="1" si="6"/>
        <v/>
      </c>
      <c r="H41" s="143" t="str">
        <f t="shared" ca="1" si="0"/>
        <v/>
      </c>
      <c r="I41" s="144" t="str">
        <f t="shared" si="7"/>
        <v/>
      </c>
      <c r="J41" s="4"/>
      <c r="K41" s="103"/>
      <c r="L41" s="122"/>
      <c r="M41" s="138"/>
      <c r="N41" s="134">
        <v>59</v>
      </c>
      <c r="O41" s="135" t="str">
        <f t="shared" si="8"/>
        <v>59:59</v>
      </c>
      <c r="P41" s="135" t="str">
        <f t="shared" si="9"/>
        <v>60:60</v>
      </c>
      <c r="Q41" s="136" t="e">
        <f t="shared" ca="1" si="1"/>
        <v>#REF!</v>
      </c>
      <c r="R41" s="136" t="e">
        <f t="shared" ca="1" si="2"/>
        <v>#REF!</v>
      </c>
      <c r="S41" s="136" t="e">
        <f t="shared" ca="1" si="3"/>
        <v>#REF!</v>
      </c>
      <c r="T41" s="136" t="e">
        <f t="shared" ca="1" si="4"/>
        <v>#REF!</v>
      </c>
      <c r="U41" s="136" t="e">
        <f t="shared" ca="1" si="10"/>
        <v>#REF!</v>
      </c>
      <c r="V41" s="136">
        <f t="shared" si="5"/>
        <v>0</v>
      </c>
      <c r="W41" s="136" t="e">
        <f t="shared" ca="1" si="11"/>
        <v>#REF!</v>
      </c>
      <c r="X41" s="129"/>
      <c r="Y41" s="129"/>
      <c r="Z41" s="129"/>
      <c r="AA41" s="129"/>
      <c r="AB41" s="129"/>
      <c r="AC41" s="129"/>
      <c r="AD41" s="129"/>
      <c r="AE41" s="129"/>
      <c r="AF41" s="129"/>
      <c r="AG41" s="129"/>
      <c r="AH41" s="129"/>
    </row>
    <row r="42" spans="2:34" s="15" customFormat="1" ht="21" customHeight="1" x14ac:dyDescent="0.25">
      <c r="B42" s="32"/>
      <c r="C42" s="3"/>
      <c r="D42" s="56"/>
      <c r="E42" s="59"/>
      <c r="F42" s="33"/>
      <c r="G42" s="145" t="str">
        <f t="shared" ca="1" si="6"/>
        <v/>
      </c>
      <c r="H42" s="143" t="str">
        <f t="shared" ca="1" si="0"/>
        <v/>
      </c>
      <c r="I42" s="144" t="str">
        <f t="shared" si="7"/>
        <v/>
      </c>
      <c r="J42" s="4"/>
      <c r="K42" s="103"/>
      <c r="L42" s="122"/>
      <c r="M42" s="138"/>
      <c r="N42" s="134">
        <v>61</v>
      </c>
      <c r="O42" s="135" t="str">
        <f t="shared" si="8"/>
        <v>61:61</v>
      </c>
      <c r="P42" s="135" t="str">
        <f t="shared" si="9"/>
        <v>62:62</v>
      </c>
      <c r="Q42" s="136" t="e">
        <f t="shared" ca="1" si="1"/>
        <v>#REF!</v>
      </c>
      <c r="R42" s="136" t="e">
        <f t="shared" ca="1" si="2"/>
        <v>#REF!</v>
      </c>
      <c r="S42" s="136" t="e">
        <f t="shared" ca="1" si="3"/>
        <v>#REF!</v>
      </c>
      <c r="T42" s="136" t="e">
        <f t="shared" ca="1" si="4"/>
        <v>#REF!</v>
      </c>
      <c r="U42" s="136" t="e">
        <f t="shared" ca="1" si="10"/>
        <v>#REF!</v>
      </c>
      <c r="V42" s="136">
        <f t="shared" si="5"/>
        <v>0</v>
      </c>
      <c r="W42" s="136" t="e">
        <f t="shared" ca="1" si="11"/>
        <v>#REF!</v>
      </c>
      <c r="X42" s="129"/>
      <c r="Y42" s="129"/>
      <c r="Z42" s="129"/>
      <c r="AA42" s="129"/>
      <c r="AB42" s="129"/>
      <c r="AC42" s="129"/>
      <c r="AD42" s="129"/>
      <c r="AE42" s="129"/>
      <c r="AF42" s="129"/>
      <c r="AG42" s="129"/>
      <c r="AH42" s="129"/>
    </row>
    <row r="43" spans="2:34" s="15" customFormat="1" ht="21" customHeight="1" x14ac:dyDescent="0.25">
      <c r="B43" s="32"/>
      <c r="C43" s="3"/>
      <c r="D43" s="56"/>
      <c r="E43" s="59"/>
      <c r="F43" s="34"/>
      <c r="G43" s="145" t="str">
        <f t="shared" ca="1" si="6"/>
        <v/>
      </c>
      <c r="H43" s="143" t="str">
        <f t="shared" ca="1" si="0"/>
        <v/>
      </c>
      <c r="I43" s="144" t="str">
        <f t="shared" si="7"/>
        <v/>
      </c>
      <c r="J43" s="4"/>
      <c r="K43" s="103"/>
      <c r="L43" s="122"/>
      <c r="M43" s="138"/>
      <c r="N43" s="134">
        <v>63</v>
      </c>
      <c r="O43" s="135" t="str">
        <f t="shared" si="8"/>
        <v>63:63</v>
      </c>
      <c r="P43" s="135" t="str">
        <f t="shared" si="9"/>
        <v>64:64</v>
      </c>
      <c r="Q43" s="136" t="e">
        <f t="shared" ca="1" si="1"/>
        <v>#REF!</v>
      </c>
      <c r="R43" s="136" t="e">
        <f t="shared" ca="1" si="2"/>
        <v>#REF!</v>
      </c>
      <c r="S43" s="136" t="e">
        <f t="shared" ca="1" si="3"/>
        <v>#REF!</v>
      </c>
      <c r="T43" s="136" t="e">
        <f t="shared" ca="1" si="4"/>
        <v>#REF!</v>
      </c>
      <c r="U43" s="136" t="e">
        <f t="shared" ca="1" si="10"/>
        <v>#REF!</v>
      </c>
      <c r="V43" s="136">
        <f t="shared" si="5"/>
        <v>0</v>
      </c>
      <c r="W43" s="136" t="e">
        <f t="shared" ca="1" si="11"/>
        <v>#REF!</v>
      </c>
      <c r="X43" s="129"/>
      <c r="Y43" s="129"/>
      <c r="Z43" s="129"/>
      <c r="AA43" s="129"/>
      <c r="AB43" s="129"/>
      <c r="AC43" s="129"/>
      <c r="AD43" s="129"/>
      <c r="AE43" s="129"/>
      <c r="AF43" s="129"/>
      <c r="AG43" s="129"/>
      <c r="AH43" s="129"/>
    </row>
    <row r="44" spans="2:34" s="15" customFormat="1" ht="21" customHeight="1" x14ac:dyDescent="0.25">
      <c r="B44" s="32"/>
      <c r="C44" s="3"/>
      <c r="D44" s="56"/>
      <c r="E44" s="59"/>
      <c r="F44" s="35"/>
      <c r="G44" s="145" t="str">
        <f t="shared" ca="1" si="6"/>
        <v/>
      </c>
      <c r="H44" s="143" t="str">
        <f t="shared" ca="1" si="0"/>
        <v/>
      </c>
      <c r="I44" s="144" t="str">
        <f t="shared" si="7"/>
        <v/>
      </c>
      <c r="J44" s="4"/>
      <c r="K44" s="103"/>
      <c r="L44" s="122"/>
      <c r="M44" s="138"/>
      <c r="N44" s="134">
        <v>65</v>
      </c>
      <c r="O44" s="135" t="str">
        <f t="shared" si="8"/>
        <v>65:65</v>
      </c>
      <c r="P44" s="135" t="str">
        <f t="shared" si="9"/>
        <v>66:66</v>
      </c>
      <c r="Q44" s="136" t="e">
        <f t="shared" ca="1" si="1"/>
        <v>#REF!</v>
      </c>
      <c r="R44" s="136" t="e">
        <f t="shared" ca="1" si="2"/>
        <v>#REF!</v>
      </c>
      <c r="S44" s="136" t="e">
        <f t="shared" ca="1" si="3"/>
        <v>#REF!</v>
      </c>
      <c r="T44" s="136" t="e">
        <f t="shared" ca="1" si="4"/>
        <v>#REF!</v>
      </c>
      <c r="U44" s="136" t="e">
        <f t="shared" ca="1" si="10"/>
        <v>#REF!</v>
      </c>
      <c r="V44" s="136">
        <f t="shared" si="5"/>
        <v>0</v>
      </c>
      <c r="W44" s="136" t="e">
        <f t="shared" ca="1" si="11"/>
        <v>#REF!</v>
      </c>
      <c r="X44" s="129"/>
      <c r="Y44" s="129"/>
      <c r="Z44" s="129"/>
      <c r="AA44" s="129"/>
      <c r="AB44" s="129"/>
      <c r="AC44" s="129"/>
      <c r="AD44" s="129"/>
      <c r="AE44" s="129"/>
      <c r="AF44" s="129"/>
      <c r="AG44" s="129"/>
      <c r="AH44" s="129"/>
    </row>
    <row r="45" spans="2:34" s="15" customFormat="1" ht="21" customHeight="1" x14ac:dyDescent="0.25">
      <c r="B45" s="32"/>
      <c r="C45" s="3"/>
      <c r="D45" s="56"/>
      <c r="E45" s="59"/>
      <c r="F45" s="33"/>
      <c r="G45" s="145" t="str">
        <f t="shared" ca="1" si="6"/>
        <v/>
      </c>
      <c r="H45" s="143" t="str">
        <f t="shared" ca="1" si="0"/>
        <v/>
      </c>
      <c r="I45" s="144" t="str">
        <f t="shared" si="7"/>
        <v/>
      </c>
      <c r="J45" s="4"/>
      <c r="K45" s="103"/>
      <c r="L45" s="122"/>
      <c r="M45" s="138"/>
      <c r="N45" s="134">
        <v>67</v>
      </c>
      <c r="O45" s="135" t="str">
        <f t="shared" si="8"/>
        <v>67:67</v>
      </c>
      <c r="P45" s="135" t="str">
        <f t="shared" si="9"/>
        <v>68:68</v>
      </c>
      <c r="Q45" s="136" t="e">
        <f t="shared" ca="1" si="1"/>
        <v>#REF!</v>
      </c>
      <c r="R45" s="136" t="e">
        <f t="shared" ca="1" si="2"/>
        <v>#REF!</v>
      </c>
      <c r="S45" s="136" t="e">
        <f t="shared" ca="1" si="3"/>
        <v>#REF!</v>
      </c>
      <c r="T45" s="136" t="e">
        <f t="shared" ca="1" si="4"/>
        <v>#REF!</v>
      </c>
      <c r="U45" s="136" t="e">
        <f t="shared" ca="1" si="10"/>
        <v>#REF!</v>
      </c>
      <c r="V45" s="136">
        <f t="shared" si="5"/>
        <v>0</v>
      </c>
      <c r="W45" s="136" t="e">
        <f t="shared" ca="1" si="11"/>
        <v>#REF!</v>
      </c>
      <c r="X45" s="129"/>
      <c r="Y45" s="129"/>
      <c r="Z45" s="129"/>
      <c r="AA45" s="129"/>
      <c r="AB45" s="129"/>
      <c r="AC45" s="129"/>
      <c r="AD45" s="129"/>
      <c r="AE45" s="129"/>
      <c r="AF45" s="129"/>
      <c r="AG45" s="129"/>
      <c r="AH45" s="129"/>
    </row>
    <row r="46" spans="2:34" s="15" customFormat="1" ht="21" customHeight="1" x14ac:dyDescent="0.25">
      <c r="B46" s="32"/>
      <c r="C46" s="3"/>
      <c r="D46" s="56"/>
      <c r="E46" s="59"/>
      <c r="F46" s="33"/>
      <c r="G46" s="145" t="str">
        <f t="shared" ca="1" si="6"/>
        <v/>
      </c>
      <c r="H46" s="143" t="str">
        <f t="shared" ca="1" si="0"/>
        <v/>
      </c>
      <c r="I46" s="144" t="str">
        <f t="shared" si="7"/>
        <v/>
      </c>
      <c r="J46" s="4"/>
      <c r="K46" s="103"/>
      <c r="L46" s="122"/>
      <c r="M46" s="138"/>
      <c r="N46" s="134">
        <v>69</v>
      </c>
      <c r="O46" s="135" t="str">
        <f t="shared" si="8"/>
        <v>69:69</v>
      </c>
      <c r="P46" s="135" t="str">
        <f t="shared" si="9"/>
        <v>70:70</v>
      </c>
      <c r="Q46" s="136" t="e">
        <f t="shared" ca="1" si="1"/>
        <v>#REF!</v>
      </c>
      <c r="R46" s="136" t="e">
        <f t="shared" ca="1" si="2"/>
        <v>#REF!</v>
      </c>
      <c r="S46" s="136" t="e">
        <f t="shared" ca="1" si="3"/>
        <v>#REF!</v>
      </c>
      <c r="T46" s="136" t="e">
        <f t="shared" ca="1" si="4"/>
        <v>#REF!</v>
      </c>
      <c r="U46" s="136" t="e">
        <f t="shared" ca="1" si="10"/>
        <v>#REF!</v>
      </c>
      <c r="V46" s="136">
        <f t="shared" si="5"/>
        <v>0</v>
      </c>
      <c r="W46" s="136" t="e">
        <f t="shared" ca="1" si="11"/>
        <v>#REF!</v>
      </c>
      <c r="X46" s="129"/>
      <c r="Y46" s="129"/>
      <c r="Z46" s="129"/>
      <c r="AA46" s="129"/>
      <c r="AB46" s="129"/>
      <c r="AC46" s="129"/>
      <c r="AD46" s="129"/>
      <c r="AE46" s="129"/>
      <c r="AF46" s="129"/>
      <c r="AG46" s="129"/>
      <c r="AH46" s="129"/>
    </row>
    <row r="47" spans="2:34" s="15" customFormat="1" ht="21" customHeight="1" x14ac:dyDescent="0.25">
      <c r="B47" s="32"/>
      <c r="C47" s="3"/>
      <c r="D47" s="56"/>
      <c r="E47" s="59"/>
      <c r="F47" s="33"/>
      <c r="G47" s="145" t="str">
        <f t="shared" ca="1" si="6"/>
        <v/>
      </c>
      <c r="H47" s="143" t="str">
        <f t="shared" ref="H47:H73" ca="1" si="12">IFERROR(IF(C47&lt;&gt;"",SUM(INDIRECT("'"&amp;SheetName&amp;"'!B"&amp;N47)),""),"")</f>
        <v/>
      </c>
      <c r="I47" s="144" t="str">
        <f t="shared" si="7"/>
        <v/>
      </c>
      <c r="J47" s="4"/>
      <c r="K47" s="103"/>
      <c r="L47" s="122"/>
      <c r="M47" s="138"/>
      <c r="N47" s="134">
        <v>71</v>
      </c>
      <c r="O47" s="135" t="str">
        <f t="shared" si="8"/>
        <v>71:71</v>
      </c>
      <c r="P47" s="135" t="str">
        <f t="shared" si="9"/>
        <v>72:72</v>
      </c>
      <c r="Q47" s="136" t="e">
        <f t="shared" ref="Q47:Q73" ca="1" si="13">SUMIFS(INDIRECT("'"&amp;SheetName&amp;"'!" &amp; $O47),INDIRECT("'"&amp;SheetName&amp;"'!$3:$3"),"&lt;"&amp;C47,INDIRECT("'"&amp;SheetName&amp;"'!$3:$3"),"&gt;"&amp;0)</f>
        <v>#REF!</v>
      </c>
      <c r="R47" s="136" t="e">
        <f t="shared" ref="R47:R73" ca="1" si="14">SUMIFS(INDIRECT(SheetName&amp;"!" &amp; $O47),INDIRECT(SheetName&amp;"!$3:$3"),"&gt;="&amp;CYStartDate,INDIRECT(SheetName&amp;"!$3:$3"),"&lt;="&amp;EndDate)</f>
        <v>#REF!</v>
      </c>
      <c r="S47" s="136" t="e">
        <f t="shared" ref="S47:S73" ca="1" si="15">SUMIFS(INDIRECT(SheetName&amp;"!" &amp; $P47),INDIRECT(SheetName&amp;"!$3:$3"),"&gt;="&amp;CYStartDate,INDIRECT(SheetName&amp;"!$3:$3"),"&lt;="&amp;EndDate)</f>
        <v>#REF!</v>
      </c>
      <c r="T47" s="136" t="e">
        <f t="shared" ref="T47:T73" ca="1" si="16">MIN(R47,1200)/30</f>
        <v>#REF!</v>
      </c>
      <c r="U47" s="136" t="e">
        <f t="shared" ca="1" si="10"/>
        <v>#REF!</v>
      </c>
      <c r="V47" s="136">
        <f t="shared" ref="V47:V73" si="17">MIN(D47+(E47/60),40)</f>
        <v>0</v>
      </c>
      <c r="W47" s="136" t="e">
        <f t="shared" ca="1" si="11"/>
        <v>#REF!</v>
      </c>
      <c r="X47" s="129"/>
      <c r="Y47" s="129"/>
      <c r="Z47" s="129"/>
      <c r="AA47" s="129"/>
      <c r="AB47" s="129"/>
      <c r="AC47" s="129"/>
      <c r="AD47" s="129"/>
      <c r="AE47" s="129"/>
      <c r="AF47" s="129"/>
      <c r="AG47" s="129"/>
      <c r="AH47" s="129"/>
    </row>
    <row r="48" spans="2:34" s="15" customFormat="1" ht="21" customHeight="1" x14ac:dyDescent="0.25">
      <c r="B48" s="32"/>
      <c r="C48" s="3"/>
      <c r="D48" s="56"/>
      <c r="E48" s="59"/>
      <c r="F48" s="33"/>
      <c r="G48" s="145" t="str">
        <f t="shared" ca="1" si="6"/>
        <v/>
      </c>
      <c r="H48" s="143" t="str">
        <f t="shared" ca="1" si="12"/>
        <v/>
      </c>
      <c r="I48" s="144" t="str">
        <f t="shared" si="7"/>
        <v/>
      </c>
      <c r="J48" s="4"/>
      <c r="K48" s="103"/>
      <c r="L48" s="122"/>
      <c r="M48" s="138"/>
      <c r="N48" s="134">
        <v>73</v>
      </c>
      <c r="O48" s="135" t="str">
        <f t="shared" si="8"/>
        <v>73:73</v>
      </c>
      <c r="P48" s="135" t="str">
        <f t="shared" si="9"/>
        <v>74:74</v>
      </c>
      <c r="Q48" s="136" t="e">
        <f t="shared" ca="1" si="13"/>
        <v>#REF!</v>
      </c>
      <c r="R48" s="136" t="e">
        <f t="shared" ca="1" si="14"/>
        <v>#REF!</v>
      </c>
      <c r="S48" s="136" t="e">
        <f t="shared" ca="1" si="15"/>
        <v>#REF!</v>
      </c>
      <c r="T48" s="136" t="e">
        <f t="shared" ca="1" si="16"/>
        <v>#REF!</v>
      </c>
      <c r="U48" s="136" t="e">
        <f t="shared" ca="1" si="10"/>
        <v>#REF!</v>
      </c>
      <c r="V48" s="136">
        <f t="shared" si="17"/>
        <v>0</v>
      </c>
      <c r="W48" s="136" t="e">
        <f t="shared" ca="1" si="11"/>
        <v>#REF!</v>
      </c>
      <c r="X48" s="129"/>
      <c r="Y48" s="129"/>
      <c r="Z48" s="129"/>
      <c r="AA48" s="129"/>
      <c r="AB48" s="129"/>
      <c r="AC48" s="129"/>
      <c r="AD48" s="129"/>
      <c r="AE48" s="129"/>
      <c r="AF48" s="129"/>
      <c r="AG48" s="129"/>
      <c r="AH48" s="129"/>
    </row>
    <row r="49" spans="2:34" s="15" customFormat="1" ht="21" customHeight="1" x14ac:dyDescent="0.25">
      <c r="B49" s="32"/>
      <c r="C49" s="3"/>
      <c r="D49" s="56"/>
      <c r="E49" s="59"/>
      <c r="F49" s="33"/>
      <c r="G49" s="145" t="str">
        <f t="shared" ca="1" si="6"/>
        <v/>
      </c>
      <c r="H49" s="143" t="str">
        <f t="shared" ca="1" si="12"/>
        <v/>
      </c>
      <c r="I49" s="144" t="str">
        <f t="shared" si="7"/>
        <v/>
      </c>
      <c r="J49" s="4"/>
      <c r="K49" s="103"/>
      <c r="L49" s="122"/>
      <c r="M49" s="138"/>
      <c r="N49" s="134">
        <v>75</v>
      </c>
      <c r="O49" s="135" t="str">
        <f t="shared" si="8"/>
        <v>75:75</v>
      </c>
      <c r="P49" s="135" t="str">
        <f t="shared" si="9"/>
        <v>76:76</v>
      </c>
      <c r="Q49" s="136" t="e">
        <f t="shared" ca="1" si="13"/>
        <v>#REF!</v>
      </c>
      <c r="R49" s="136" t="e">
        <f t="shared" ca="1" si="14"/>
        <v>#REF!</v>
      </c>
      <c r="S49" s="136" t="e">
        <f t="shared" ca="1" si="15"/>
        <v>#REF!</v>
      </c>
      <c r="T49" s="136" t="e">
        <f t="shared" ca="1" si="16"/>
        <v>#REF!</v>
      </c>
      <c r="U49" s="136" t="e">
        <f t="shared" ca="1" si="10"/>
        <v>#REF!</v>
      </c>
      <c r="V49" s="136">
        <f t="shared" si="17"/>
        <v>0</v>
      </c>
      <c r="W49" s="136" t="e">
        <f t="shared" ca="1" si="11"/>
        <v>#REF!</v>
      </c>
      <c r="X49" s="129"/>
      <c r="Y49" s="129"/>
      <c r="Z49" s="129"/>
      <c r="AA49" s="129"/>
      <c r="AB49" s="129"/>
      <c r="AC49" s="129"/>
      <c r="AD49" s="129"/>
      <c r="AE49" s="129"/>
      <c r="AF49" s="129"/>
      <c r="AG49" s="129"/>
      <c r="AH49" s="129"/>
    </row>
    <row r="50" spans="2:34" s="15" customFormat="1" ht="21" customHeight="1" x14ac:dyDescent="0.25">
      <c r="B50" s="32"/>
      <c r="C50" s="3"/>
      <c r="D50" s="56"/>
      <c r="E50" s="59"/>
      <c r="F50" s="33"/>
      <c r="G50" s="145" t="str">
        <f t="shared" ca="1" si="6"/>
        <v/>
      </c>
      <c r="H50" s="143" t="str">
        <f t="shared" ca="1" si="12"/>
        <v/>
      </c>
      <c r="I50" s="144" t="str">
        <f t="shared" si="7"/>
        <v/>
      </c>
      <c r="J50" s="4"/>
      <c r="K50" s="103"/>
      <c r="L50" s="122"/>
      <c r="M50" s="138"/>
      <c r="N50" s="134">
        <v>77</v>
      </c>
      <c r="O50" s="135" t="str">
        <f t="shared" si="8"/>
        <v>77:77</v>
      </c>
      <c r="P50" s="135" t="str">
        <f t="shared" si="9"/>
        <v>78:78</v>
      </c>
      <c r="Q50" s="136" t="e">
        <f t="shared" ca="1" si="13"/>
        <v>#REF!</v>
      </c>
      <c r="R50" s="136" t="e">
        <f t="shared" ca="1" si="14"/>
        <v>#REF!</v>
      </c>
      <c r="S50" s="136" t="e">
        <f t="shared" ca="1" si="15"/>
        <v>#REF!</v>
      </c>
      <c r="T50" s="136" t="e">
        <f t="shared" ca="1" si="16"/>
        <v>#REF!</v>
      </c>
      <c r="U50" s="136" t="e">
        <f t="shared" ca="1" si="10"/>
        <v>#REF!</v>
      </c>
      <c r="V50" s="136">
        <f t="shared" si="17"/>
        <v>0</v>
      </c>
      <c r="W50" s="136" t="e">
        <f t="shared" ca="1" si="11"/>
        <v>#REF!</v>
      </c>
      <c r="X50" s="129"/>
      <c r="Y50" s="129"/>
      <c r="Z50" s="129"/>
      <c r="AA50" s="129"/>
      <c r="AB50" s="129"/>
      <c r="AC50" s="129"/>
      <c r="AD50" s="129"/>
      <c r="AE50" s="129"/>
      <c r="AF50" s="129"/>
      <c r="AG50" s="129"/>
      <c r="AH50" s="129"/>
    </row>
    <row r="51" spans="2:34" s="15" customFormat="1" ht="21" customHeight="1" x14ac:dyDescent="0.25">
      <c r="B51" s="32"/>
      <c r="C51" s="3"/>
      <c r="D51" s="56"/>
      <c r="E51" s="59"/>
      <c r="F51" s="33"/>
      <c r="G51" s="145" t="str">
        <f t="shared" ca="1" si="6"/>
        <v/>
      </c>
      <c r="H51" s="143" t="str">
        <f t="shared" ca="1" si="12"/>
        <v/>
      </c>
      <c r="I51" s="144" t="str">
        <f t="shared" si="7"/>
        <v/>
      </c>
      <c r="J51" s="4"/>
      <c r="K51" s="103"/>
      <c r="L51" s="122"/>
      <c r="M51" s="138"/>
      <c r="N51" s="134">
        <v>79</v>
      </c>
      <c r="O51" s="135" t="str">
        <f t="shared" si="8"/>
        <v>79:79</v>
      </c>
      <c r="P51" s="135" t="str">
        <f t="shared" si="9"/>
        <v>80:80</v>
      </c>
      <c r="Q51" s="136" t="e">
        <f t="shared" ca="1" si="13"/>
        <v>#REF!</v>
      </c>
      <c r="R51" s="136" t="e">
        <f t="shared" ca="1" si="14"/>
        <v>#REF!</v>
      </c>
      <c r="S51" s="136" t="e">
        <f t="shared" ca="1" si="15"/>
        <v>#REF!</v>
      </c>
      <c r="T51" s="136" t="e">
        <f t="shared" ca="1" si="16"/>
        <v>#REF!</v>
      </c>
      <c r="U51" s="136" t="e">
        <f t="shared" ca="1" si="10"/>
        <v>#REF!</v>
      </c>
      <c r="V51" s="136">
        <f t="shared" si="17"/>
        <v>0</v>
      </c>
      <c r="W51" s="136" t="e">
        <f t="shared" ca="1" si="11"/>
        <v>#REF!</v>
      </c>
      <c r="X51" s="129"/>
      <c r="Y51" s="129"/>
      <c r="Z51" s="129"/>
      <c r="AA51" s="129"/>
      <c r="AB51" s="129"/>
      <c r="AC51" s="129"/>
      <c r="AD51" s="129"/>
      <c r="AE51" s="129"/>
      <c r="AF51" s="129"/>
      <c r="AG51" s="129"/>
      <c r="AH51" s="129"/>
    </row>
    <row r="52" spans="2:34" s="15" customFormat="1" ht="21" customHeight="1" x14ac:dyDescent="0.25">
      <c r="B52" s="32"/>
      <c r="C52" s="3"/>
      <c r="D52" s="56"/>
      <c r="E52" s="59"/>
      <c r="F52" s="33"/>
      <c r="G52" s="145" t="str">
        <f t="shared" ca="1" si="6"/>
        <v/>
      </c>
      <c r="H52" s="143" t="str">
        <f t="shared" ca="1" si="12"/>
        <v/>
      </c>
      <c r="I52" s="144" t="str">
        <f t="shared" si="7"/>
        <v/>
      </c>
      <c r="J52" s="4"/>
      <c r="K52" s="103"/>
      <c r="L52" s="122"/>
      <c r="M52" s="138"/>
      <c r="N52" s="134">
        <v>81</v>
      </c>
      <c r="O52" s="135" t="str">
        <f t="shared" si="8"/>
        <v>81:81</v>
      </c>
      <c r="P52" s="135" t="str">
        <f t="shared" si="9"/>
        <v>82:82</v>
      </c>
      <c r="Q52" s="136" t="e">
        <f t="shared" ca="1" si="13"/>
        <v>#REF!</v>
      </c>
      <c r="R52" s="136" t="e">
        <f t="shared" ca="1" si="14"/>
        <v>#REF!</v>
      </c>
      <c r="S52" s="136" t="e">
        <f t="shared" ca="1" si="15"/>
        <v>#REF!</v>
      </c>
      <c r="T52" s="136" t="e">
        <f t="shared" ca="1" si="16"/>
        <v>#REF!</v>
      </c>
      <c r="U52" s="136" t="e">
        <f t="shared" ca="1" si="10"/>
        <v>#REF!</v>
      </c>
      <c r="V52" s="136">
        <f t="shared" si="17"/>
        <v>0</v>
      </c>
      <c r="W52" s="136" t="e">
        <f t="shared" ca="1" si="11"/>
        <v>#REF!</v>
      </c>
      <c r="X52" s="129"/>
      <c r="Y52" s="129"/>
      <c r="Z52" s="129"/>
      <c r="AA52" s="129"/>
      <c r="AB52" s="129"/>
      <c r="AC52" s="129"/>
      <c r="AD52" s="129"/>
      <c r="AE52" s="129"/>
      <c r="AF52" s="129"/>
      <c r="AG52" s="129"/>
      <c r="AH52" s="129"/>
    </row>
    <row r="53" spans="2:34" s="15" customFormat="1" ht="21" customHeight="1" x14ac:dyDescent="0.25">
      <c r="B53" s="32"/>
      <c r="C53" s="3"/>
      <c r="D53" s="56"/>
      <c r="E53" s="59"/>
      <c r="F53" s="33"/>
      <c r="G53" s="145" t="str">
        <f t="shared" ca="1" si="6"/>
        <v/>
      </c>
      <c r="H53" s="143" t="str">
        <f t="shared" ca="1" si="12"/>
        <v/>
      </c>
      <c r="I53" s="144" t="str">
        <f t="shared" si="7"/>
        <v/>
      </c>
      <c r="J53" s="4"/>
      <c r="K53" s="103"/>
      <c r="L53" s="122"/>
      <c r="M53" s="138"/>
      <c r="N53" s="134">
        <v>83</v>
      </c>
      <c r="O53" s="135" t="str">
        <f t="shared" si="8"/>
        <v>83:83</v>
      </c>
      <c r="P53" s="135" t="str">
        <f t="shared" si="9"/>
        <v>84:84</v>
      </c>
      <c r="Q53" s="136" t="e">
        <f t="shared" ca="1" si="13"/>
        <v>#REF!</v>
      </c>
      <c r="R53" s="136" t="e">
        <f t="shared" ca="1" si="14"/>
        <v>#REF!</v>
      </c>
      <c r="S53" s="136" t="e">
        <f t="shared" ca="1" si="15"/>
        <v>#REF!</v>
      </c>
      <c r="T53" s="136" t="e">
        <f t="shared" ca="1" si="16"/>
        <v>#REF!</v>
      </c>
      <c r="U53" s="136" t="e">
        <f t="shared" ca="1" si="10"/>
        <v>#REF!</v>
      </c>
      <c r="V53" s="136">
        <f t="shared" si="17"/>
        <v>0</v>
      </c>
      <c r="W53" s="136" t="e">
        <f t="shared" ca="1" si="11"/>
        <v>#REF!</v>
      </c>
      <c r="X53" s="129"/>
      <c r="Y53" s="129"/>
      <c r="Z53" s="129"/>
      <c r="AA53" s="129"/>
      <c r="AB53" s="129"/>
      <c r="AC53" s="129"/>
      <c r="AD53" s="129"/>
      <c r="AE53" s="129"/>
      <c r="AF53" s="129"/>
      <c r="AG53" s="129"/>
      <c r="AH53" s="129"/>
    </row>
    <row r="54" spans="2:34" s="15" customFormat="1" ht="21" customHeight="1" x14ac:dyDescent="0.25">
      <c r="B54" s="32"/>
      <c r="C54" s="3"/>
      <c r="D54" s="56"/>
      <c r="E54" s="59"/>
      <c r="F54" s="33"/>
      <c r="G54" s="145" t="str">
        <f t="shared" ca="1" si="6"/>
        <v/>
      </c>
      <c r="H54" s="143" t="str">
        <f t="shared" ca="1" si="12"/>
        <v/>
      </c>
      <c r="I54" s="144" t="str">
        <f t="shared" si="7"/>
        <v/>
      </c>
      <c r="J54" s="4"/>
      <c r="K54" s="103"/>
      <c r="L54" s="122"/>
      <c r="M54" s="138"/>
      <c r="N54" s="134">
        <v>85</v>
      </c>
      <c r="O54" s="135" t="str">
        <f t="shared" si="8"/>
        <v>85:85</v>
      </c>
      <c r="P54" s="135" t="str">
        <f t="shared" si="9"/>
        <v>86:86</v>
      </c>
      <c r="Q54" s="136" t="e">
        <f t="shared" ca="1" si="13"/>
        <v>#REF!</v>
      </c>
      <c r="R54" s="136" t="e">
        <f t="shared" ca="1" si="14"/>
        <v>#REF!</v>
      </c>
      <c r="S54" s="136" t="e">
        <f t="shared" ca="1" si="15"/>
        <v>#REF!</v>
      </c>
      <c r="T54" s="136" t="e">
        <f t="shared" ca="1" si="16"/>
        <v>#REF!</v>
      </c>
      <c r="U54" s="136" t="e">
        <f t="shared" ca="1" si="10"/>
        <v>#REF!</v>
      </c>
      <c r="V54" s="136">
        <f t="shared" si="17"/>
        <v>0</v>
      </c>
      <c r="W54" s="136" t="e">
        <f t="shared" ca="1" si="11"/>
        <v>#REF!</v>
      </c>
      <c r="X54" s="129"/>
      <c r="Y54" s="129"/>
      <c r="Z54" s="129"/>
      <c r="AA54" s="129"/>
      <c r="AB54" s="129"/>
      <c r="AC54" s="129"/>
      <c r="AD54" s="129"/>
      <c r="AE54" s="129"/>
      <c r="AF54" s="129"/>
      <c r="AG54" s="129"/>
      <c r="AH54" s="129"/>
    </row>
    <row r="55" spans="2:34" s="15" customFormat="1" ht="21" customHeight="1" x14ac:dyDescent="0.25">
      <c r="B55" s="32"/>
      <c r="C55" s="3"/>
      <c r="D55" s="56"/>
      <c r="E55" s="59"/>
      <c r="F55" s="33"/>
      <c r="G55" s="145" t="str">
        <f t="shared" ca="1" si="6"/>
        <v/>
      </c>
      <c r="H55" s="143" t="str">
        <f t="shared" ca="1" si="12"/>
        <v/>
      </c>
      <c r="I55" s="144" t="str">
        <f t="shared" si="7"/>
        <v/>
      </c>
      <c r="J55" s="4"/>
      <c r="K55" s="103"/>
      <c r="L55" s="122"/>
      <c r="M55" s="138"/>
      <c r="N55" s="134">
        <v>87</v>
      </c>
      <c r="O55" s="135" t="str">
        <f t="shared" si="8"/>
        <v>87:87</v>
      </c>
      <c r="P55" s="135" t="str">
        <f t="shared" si="9"/>
        <v>88:88</v>
      </c>
      <c r="Q55" s="136" t="e">
        <f t="shared" ca="1" si="13"/>
        <v>#REF!</v>
      </c>
      <c r="R55" s="136" t="e">
        <f t="shared" ca="1" si="14"/>
        <v>#REF!</v>
      </c>
      <c r="S55" s="136" t="e">
        <f t="shared" ca="1" si="15"/>
        <v>#REF!</v>
      </c>
      <c r="T55" s="136" t="e">
        <f t="shared" ca="1" si="16"/>
        <v>#REF!</v>
      </c>
      <c r="U55" s="136" t="e">
        <f t="shared" ca="1" si="10"/>
        <v>#REF!</v>
      </c>
      <c r="V55" s="136">
        <f t="shared" si="17"/>
        <v>0</v>
      </c>
      <c r="W55" s="136" t="e">
        <f t="shared" ca="1" si="11"/>
        <v>#REF!</v>
      </c>
      <c r="X55" s="129"/>
      <c r="Y55" s="129"/>
      <c r="Z55" s="129"/>
      <c r="AA55" s="129"/>
      <c r="AB55" s="129"/>
      <c r="AC55" s="129"/>
      <c r="AD55" s="129"/>
      <c r="AE55" s="129"/>
      <c r="AF55" s="129"/>
      <c r="AG55" s="129"/>
      <c r="AH55" s="129"/>
    </row>
    <row r="56" spans="2:34" s="15" customFormat="1" ht="21" customHeight="1" x14ac:dyDescent="0.25">
      <c r="B56" s="32"/>
      <c r="C56" s="3"/>
      <c r="D56" s="56"/>
      <c r="E56" s="59"/>
      <c r="F56" s="33"/>
      <c r="G56" s="145" t="str">
        <f t="shared" ca="1" si="6"/>
        <v/>
      </c>
      <c r="H56" s="143" t="str">
        <f t="shared" ca="1" si="12"/>
        <v/>
      </c>
      <c r="I56" s="144" t="str">
        <f t="shared" si="7"/>
        <v/>
      </c>
      <c r="J56" s="4"/>
      <c r="K56" s="103"/>
      <c r="L56" s="122"/>
      <c r="M56" s="138"/>
      <c r="N56" s="134">
        <v>89</v>
      </c>
      <c r="O56" s="135" t="str">
        <f t="shared" si="8"/>
        <v>89:89</v>
      </c>
      <c r="P56" s="135" t="str">
        <f t="shared" si="9"/>
        <v>90:90</v>
      </c>
      <c r="Q56" s="136" t="e">
        <f t="shared" ca="1" si="13"/>
        <v>#REF!</v>
      </c>
      <c r="R56" s="136" t="e">
        <f t="shared" ca="1" si="14"/>
        <v>#REF!</v>
      </c>
      <c r="S56" s="136" t="e">
        <f t="shared" ca="1" si="15"/>
        <v>#REF!</v>
      </c>
      <c r="T56" s="136" t="e">
        <f t="shared" ca="1" si="16"/>
        <v>#REF!</v>
      </c>
      <c r="U56" s="136" t="e">
        <f t="shared" ca="1" si="10"/>
        <v>#REF!</v>
      </c>
      <c r="V56" s="136">
        <f t="shared" si="17"/>
        <v>0</v>
      </c>
      <c r="W56" s="136" t="e">
        <f t="shared" ca="1" si="11"/>
        <v>#REF!</v>
      </c>
      <c r="X56" s="129"/>
      <c r="Y56" s="129"/>
      <c r="Z56" s="129"/>
      <c r="AA56" s="129"/>
      <c r="AB56" s="129"/>
      <c r="AC56" s="129"/>
      <c r="AD56" s="129"/>
      <c r="AE56" s="129"/>
      <c r="AF56" s="129"/>
      <c r="AG56" s="129"/>
      <c r="AH56" s="129"/>
    </row>
    <row r="57" spans="2:34" s="15" customFormat="1" ht="21" customHeight="1" x14ac:dyDescent="0.25">
      <c r="B57" s="32"/>
      <c r="C57" s="3"/>
      <c r="D57" s="56"/>
      <c r="E57" s="59"/>
      <c r="F57" s="33"/>
      <c r="G57" s="145" t="str">
        <f t="shared" ca="1" si="6"/>
        <v/>
      </c>
      <c r="H57" s="143" t="str">
        <f t="shared" ca="1" si="12"/>
        <v/>
      </c>
      <c r="I57" s="144" t="str">
        <f t="shared" si="7"/>
        <v/>
      </c>
      <c r="J57" s="4"/>
      <c r="K57" s="103"/>
      <c r="L57" s="122"/>
      <c r="M57" s="138"/>
      <c r="N57" s="134">
        <v>91</v>
      </c>
      <c r="O57" s="135" t="str">
        <f t="shared" si="8"/>
        <v>91:91</v>
      </c>
      <c r="P57" s="135" t="str">
        <f t="shared" si="9"/>
        <v>92:92</v>
      </c>
      <c r="Q57" s="136" t="e">
        <f t="shared" ca="1" si="13"/>
        <v>#REF!</v>
      </c>
      <c r="R57" s="136" t="e">
        <f t="shared" ca="1" si="14"/>
        <v>#REF!</v>
      </c>
      <c r="S57" s="136" t="e">
        <f t="shared" ca="1" si="15"/>
        <v>#REF!</v>
      </c>
      <c r="T57" s="136" t="e">
        <f t="shared" ca="1" si="16"/>
        <v>#REF!</v>
      </c>
      <c r="U57" s="136" t="e">
        <f t="shared" ca="1" si="10"/>
        <v>#REF!</v>
      </c>
      <c r="V57" s="136">
        <f t="shared" si="17"/>
        <v>0</v>
      </c>
      <c r="W57" s="136" t="e">
        <f t="shared" ca="1" si="11"/>
        <v>#REF!</v>
      </c>
      <c r="X57" s="129"/>
      <c r="Y57" s="129"/>
      <c r="Z57" s="129"/>
      <c r="AA57" s="129"/>
      <c r="AB57" s="129"/>
      <c r="AC57" s="129"/>
      <c r="AD57" s="129"/>
      <c r="AE57" s="129"/>
      <c r="AF57" s="129"/>
      <c r="AG57" s="129"/>
      <c r="AH57" s="129"/>
    </row>
    <row r="58" spans="2:34" s="15" customFormat="1" ht="21" customHeight="1" x14ac:dyDescent="0.25">
      <c r="B58" s="32"/>
      <c r="C58" s="3"/>
      <c r="D58" s="56"/>
      <c r="E58" s="59"/>
      <c r="F58" s="33"/>
      <c r="G58" s="145" t="str">
        <f t="shared" ca="1" si="6"/>
        <v/>
      </c>
      <c r="H58" s="143" t="str">
        <f t="shared" ca="1" si="12"/>
        <v/>
      </c>
      <c r="I58" s="144" t="str">
        <f t="shared" si="7"/>
        <v/>
      </c>
      <c r="J58" s="4"/>
      <c r="K58" s="103"/>
      <c r="L58" s="122"/>
      <c r="M58" s="138"/>
      <c r="N58" s="134">
        <v>93</v>
      </c>
      <c r="O58" s="135" t="str">
        <f t="shared" si="8"/>
        <v>93:93</v>
      </c>
      <c r="P58" s="135" t="str">
        <f t="shared" si="9"/>
        <v>94:94</v>
      </c>
      <c r="Q58" s="136" t="e">
        <f t="shared" ca="1" si="13"/>
        <v>#REF!</v>
      </c>
      <c r="R58" s="136" t="e">
        <f t="shared" ca="1" si="14"/>
        <v>#REF!</v>
      </c>
      <c r="S58" s="136" t="e">
        <f t="shared" ca="1" si="15"/>
        <v>#REF!</v>
      </c>
      <c r="T58" s="136" t="e">
        <f t="shared" ca="1" si="16"/>
        <v>#REF!</v>
      </c>
      <c r="U58" s="136" t="e">
        <f t="shared" ca="1" si="10"/>
        <v>#REF!</v>
      </c>
      <c r="V58" s="136">
        <f t="shared" si="17"/>
        <v>0</v>
      </c>
      <c r="W58" s="136" t="e">
        <f t="shared" ca="1" si="11"/>
        <v>#REF!</v>
      </c>
      <c r="X58" s="129"/>
      <c r="Y58" s="129"/>
      <c r="Z58" s="129"/>
      <c r="AA58" s="129"/>
      <c r="AB58" s="129"/>
      <c r="AC58" s="129"/>
      <c r="AD58" s="129"/>
      <c r="AE58" s="129"/>
      <c r="AF58" s="129"/>
      <c r="AG58" s="129"/>
      <c r="AH58" s="129"/>
    </row>
    <row r="59" spans="2:34" s="15" customFormat="1" ht="21" customHeight="1" x14ac:dyDescent="0.25">
      <c r="B59" s="32"/>
      <c r="C59" s="3"/>
      <c r="D59" s="56"/>
      <c r="E59" s="59"/>
      <c r="F59" s="33"/>
      <c r="G59" s="145" t="str">
        <f t="shared" ca="1" si="6"/>
        <v/>
      </c>
      <c r="H59" s="143" t="str">
        <f t="shared" ca="1" si="12"/>
        <v/>
      </c>
      <c r="I59" s="144" t="str">
        <f t="shared" si="7"/>
        <v/>
      </c>
      <c r="J59" s="4"/>
      <c r="K59" s="103"/>
      <c r="L59" s="122"/>
      <c r="M59" s="138"/>
      <c r="N59" s="134">
        <v>95</v>
      </c>
      <c r="O59" s="135" t="str">
        <f t="shared" si="8"/>
        <v>95:95</v>
      </c>
      <c r="P59" s="135" t="str">
        <f t="shared" si="9"/>
        <v>96:96</v>
      </c>
      <c r="Q59" s="136" t="e">
        <f t="shared" ca="1" si="13"/>
        <v>#REF!</v>
      </c>
      <c r="R59" s="136" t="e">
        <f t="shared" ca="1" si="14"/>
        <v>#REF!</v>
      </c>
      <c r="S59" s="136" t="e">
        <f t="shared" ca="1" si="15"/>
        <v>#REF!</v>
      </c>
      <c r="T59" s="136" t="e">
        <f t="shared" ca="1" si="16"/>
        <v>#REF!</v>
      </c>
      <c r="U59" s="136" t="e">
        <f t="shared" ca="1" si="10"/>
        <v>#REF!</v>
      </c>
      <c r="V59" s="136">
        <f t="shared" si="17"/>
        <v>0</v>
      </c>
      <c r="W59" s="136" t="e">
        <f t="shared" ca="1" si="11"/>
        <v>#REF!</v>
      </c>
      <c r="X59" s="129"/>
      <c r="Y59" s="129"/>
      <c r="Z59" s="129"/>
      <c r="AA59" s="129"/>
      <c r="AB59" s="129"/>
      <c r="AC59" s="129"/>
      <c r="AD59" s="129"/>
      <c r="AE59" s="129"/>
      <c r="AF59" s="129"/>
      <c r="AG59" s="129"/>
      <c r="AH59" s="129"/>
    </row>
    <row r="60" spans="2:34" s="15" customFormat="1" ht="21" customHeight="1" x14ac:dyDescent="0.25">
      <c r="B60" s="32"/>
      <c r="C60" s="3"/>
      <c r="D60" s="56"/>
      <c r="E60" s="59"/>
      <c r="F60" s="33"/>
      <c r="G60" s="145" t="str">
        <f t="shared" ca="1" si="6"/>
        <v/>
      </c>
      <c r="H60" s="143" t="str">
        <f t="shared" ca="1" si="12"/>
        <v/>
      </c>
      <c r="I60" s="144" t="str">
        <f t="shared" si="7"/>
        <v/>
      </c>
      <c r="J60" s="4"/>
      <c r="K60" s="103"/>
      <c r="L60" s="122"/>
      <c r="M60" s="138"/>
      <c r="N60" s="134">
        <v>97</v>
      </c>
      <c r="O60" s="135" t="str">
        <f t="shared" si="8"/>
        <v>97:97</v>
      </c>
      <c r="P60" s="135" t="str">
        <f t="shared" si="9"/>
        <v>98:98</v>
      </c>
      <c r="Q60" s="136" t="e">
        <f t="shared" ca="1" si="13"/>
        <v>#REF!</v>
      </c>
      <c r="R60" s="136" t="e">
        <f t="shared" ca="1" si="14"/>
        <v>#REF!</v>
      </c>
      <c r="S60" s="136" t="e">
        <f t="shared" ca="1" si="15"/>
        <v>#REF!</v>
      </c>
      <c r="T60" s="136" t="e">
        <f t="shared" ca="1" si="16"/>
        <v>#REF!</v>
      </c>
      <c r="U60" s="136" t="e">
        <f t="shared" ca="1" si="10"/>
        <v>#REF!</v>
      </c>
      <c r="V60" s="136">
        <f t="shared" si="17"/>
        <v>0</v>
      </c>
      <c r="W60" s="136" t="e">
        <f t="shared" ca="1" si="11"/>
        <v>#REF!</v>
      </c>
      <c r="X60" s="129"/>
      <c r="Y60" s="129"/>
      <c r="Z60" s="129"/>
      <c r="AA60" s="129"/>
      <c r="AB60" s="129"/>
      <c r="AC60" s="129"/>
      <c r="AD60" s="129"/>
      <c r="AE60" s="129"/>
      <c r="AF60" s="129"/>
      <c r="AG60" s="129"/>
      <c r="AH60" s="129"/>
    </row>
    <row r="61" spans="2:34" s="15" customFormat="1" ht="21" customHeight="1" x14ac:dyDescent="0.25">
      <c r="B61" s="32"/>
      <c r="C61" s="3"/>
      <c r="D61" s="56"/>
      <c r="E61" s="59"/>
      <c r="F61" s="33"/>
      <c r="G61" s="145" t="str">
        <f t="shared" ca="1" si="6"/>
        <v/>
      </c>
      <c r="H61" s="143" t="str">
        <f t="shared" ca="1" si="12"/>
        <v/>
      </c>
      <c r="I61" s="144" t="str">
        <f t="shared" si="7"/>
        <v/>
      </c>
      <c r="J61" s="4"/>
      <c r="K61" s="103"/>
      <c r="L61" s="122"/>
      <c r="M61" s="138"/>
      <c r="N61" s="134">
        <v>99</v>
      </c>
      <c r="O61" s="135" t="str">
        <f t="shared" si="8"/>
        <v>99:99</v>
      </c>
      <c r="P61" s="135" t="str">
        <f t="shared" si="9"/>
        <v>100:100</v>
      </c>
      <c r="Q61" s="136" t="e">
        <f t="shared" ca="1" si="13"/>
        <v>#REF!</v>
      </c>
      <c r="R61" s="136" t="e">
        <f t="shared" ca="1" si="14"/>
        <v>#REF!</v>
      </c>
      <c r="S61" s="136" t="e">
        <f t="shared" ca="1" si="15"/>
        <v>#REF!</v>
      </c>
      <c r="T61" s="136" t="e">
        <f t="shared" ca="1" si="16"/>
        <v>#REF!</v>
      </c>
      <c r="U61" s="136" t="e">
        <f t="shared" ca="1" si="10"/>
        <v>#REF!</v>
      </c>
      <c r="V61" s="136">
        <f t="shared" si="17"/>
        <v>0</v>
      </c>
      <c r="W61" s="136" t="e">
        <f t="shared" ca="1" si="11"/>
        <v>#REF!</v>
      </c>
      <c r="X61" s="129"/>
      <c r="Y61" s="129"/>
      <c r="Z61" s="129"/>
      <c r="AA61" s="129"/>
      <c r="AB61" s="129"/>
      <c r="AC61" s="129"/>
      <c r="AD61" s="129"/>
      <c r="AE61" s="129"/>
      <c r="AF61" s="129"/>
      <c r="AG61" s="129"/>
      <c r="AH61" s="129"/>
    </row>
    <row r="62" spans="2:34" s="15" customFormat="1" ht="21" customHeight="1" x14ac:dyDescent="0.25">
      <c r="B62" s="32"/>
      <c r="C62" s="3"/>
      <c r="D62" s="56"/>
      <c r="E62" s="59"/>
      <c r="F62" s="33"/>
      <c r="G62" s="145" t="str">
        <f t="shared" ca="1" si="6"/>
        <v/>
      </c>
      <c r="H62" s="143" t="str">
        <f t="shared" ca="1" si="12"/>
        <v/>
      </c>
      <c r="I62" s="144" t="str">
        <f t="shared" si="7"/>
        <v/>
      </c>
      <c r="J62" s="4"/>
      <c r="K62" s="103"/>
      <c r="L62" s="122"/>
      <c r="M62" s="138"/>
      <c r="N62" s="134">
        <v>101</v>
      </c>
      <c r="O62" s="135" t="str">
        <f t="shared" si="8"/>
        <v>101:101</v>
      </c>
      <c r="P62" s="135" t="str">
        <f t="shared" si="9"/>
        <v>102:102</v>
      </c>
      <c r="Q62" s="136" t="e">
        <f t="shared" ca="1" si="13"/>
        <v>#REF!</v>
      </c>
      <c r="R62" s="136" t="e">
        <f t="shared" ca="1" si="14"/>
        <v>#REF!</v>
      </c>
      <c r="S62" s="136" t="e">
        <f t="shared" ca="1" si="15"/>
        <v>#REF!</v>
      </c>
      <c r="T62" s="136" t="e">
        <f t="shared" ca="1" si="16"/>
        <v>#REF!</v>
      </c>
      <c r="U62" s="136" t="e">
        <f t="shared" ca="1" si="10"/>
        <v>#REF!</v>
      </c>
      <c r="V62" s="136">
        <f t="shared" si="17"/>
        <v>0</v>
      </c>
      <c r="W62" s="136" t="e">
        <f t="shared" ca="1" si="11"/>
        <v>#REF!</v>
      </c>
      <c r="X62" s="129"/>
      <c r="Y62" s="129"/>
      <c r="Z62" s="129"/>
      <c r="AA62" s="129"/>
      <c r="AB62" s="129"/>
      <c r="AC62" s="129"/>
      <c r="AD62" s="129"/>
      <c r="AE62" s="129"/>
      <c r="AF62" s="129"/>
      <c r="AG62" s="129"/>
      <c r="AH62" s="129"/>
    </row>
    <row r="63" spans="2:34" s="15" customFormat="1" ht="21" customHeight="1" x14ac:dyDescent="0.25">
      <c r="B63" s="32"/>
      <c r="C63" s="3"/>
      <c r="D63" s="56"/>
      <c r="E63" s="59"/>
      <c r="F63" s="33"/>
      <c r="G63" s="145" t="str">
        <f t="shared" ca="1" si="6"/>
        <v/>
      </c>
      <c r="H63" s="143" t="str">
        <f t="shared" ca="1" si="12"/>
        <v/>
      </c>
      <c r="I63" s="144" t="str">
        <f t="shared" si="7"/>
        <v/>
      </c>
      <c r="J63" s="4"/>
      <c r="K63" s="103"/>
      <c r="L63" s="122"/>
      <c r="M63" s="138"/>
      <c r="N63" s="134">
        <v>103</v>
      </c>
      <c r="O63" s="135" t="str">
        <f t="shared" si="8"/>
        <v>103:103</v>
      </c>
      <c r="P63" s="135" t="str">
        <f t="shared" si="9"/>
        <v>104:104</v>
      </c>
      <c r="Q63" s="136" t="e">
        <f t="shared" ca="1" si="13"/>
        <v>#REF!</v>
      </c>
      <c r="R63" s="136" t="e">
        <f t="shared" ca="1" si="14"/>
        <v>#REF!</v>
      </c>
      <c r="S63" s="136" t="e">
        <f t="shared" ca="1" si="15"/>
        <v>#REF!</v>
      </c>
      <c r="T63" s="136" t="e">
        <f t="shared" ca="1" si="16"/>
        <v>#REF!</v>
      </c>
      <c r="U63" s="136" t="e">
        <f t="shared" ca="1" si="10"/>
        <v>#REF!</v>
      </c>
      <c r="V63" s="136">
        <f t="shared" si="17"/>
        <v>0</v>
      </c>
      <c r="W63" s="136" t="e">
        <f t="shared" ca="1" si="11"/>
        <v>#REF!</v>
      </c>
      <c r="X63" s="129"/>
      <c r="Y63" s="129"/>
      <c r="Z63" s="129"/>
      <c r="AA63" s="129"/>
      <c r="AB63" s="129"/>
      <c r="AC63" s="129"/>
      <c r="AD63" s="129"/>
      <c r="AE63" s="129"/>
      <c r="AF63" s="129"/>
      <c r="AG63" s="129"/>
      <c r="AH63" s="129"/>
    </row>
    <row r="64" spans="2:34" s="15" customFormat="1" ht="21" customHeight="1" x14ac:dyDescent="0.25">
      <c r="B64" s="32"/>
      <c r="C64" s="3"/>
      <c r="D64" s="56"/>
      <c r="E64" s="59"/>
      <c r="F64" s="33"/>
      <c r="G64" s="145" t="str">
        <f t="shared" ca="1" si="6"/>
        <v/>
      </c>
      <c r="H64" s="143" t="str">
        <f t="shared" ca="1" si="12"/>
        <v/>
      </c>
      <c r="I64" s="144" t="str">
        <f t="shared" si="7"/>
        <v/>
      </c>
      <c r="J64" s="4"/>
      <c r="K64" s="103"/>
      <c r="L64" s="122"/>
      <c r="M64" s="138"/>
      <c r="N64" s="134">
        <v>105</v>
      </c>
      <c r="O64" s="135" t="str">
        <f t="shared" si="8"/>
        <v>105:105</v>
      </c>
      <c r="P64" s="135" t="str">
        <f t="shared" si="9"/>
        <v>106:106</v>
      </c>
      <c r="Q64" s="136" t="e">
        <f t="shared" ca="1" si="13"/>
        <v>#REF!</v>
      </c>
      <c r="R64" s="136" t="e">
        <f t="shared" ca="1" si="14"/>
        <v>#REF!</v>
      </c>
      <c r="S64" s="136" t="e">
        <f t="shared" ca="1" si="15"/>
        <v>#REF!</v>
      </c>
      <c r="T64" s="136" t="e">
        <f t="shared" ca="1" si="16"/>
        <v>#REF!</v>
      </c>
      <c r="U64" s="136" t="e">
        <f t="shared" ca="1" si="10"/>
        <v>#REF!</v>
      </c>
      <c r="V64" s="136">
        <f t="shared" si="17"/>
        <v>0</v>
      </c>
      <c r="W64" s="136" t="e">
        <f t="shared" ca="1" si="11"/>
        <v>#REF!</v>
      </c>
      <c r="X64" s="129"/>
      <c r="Y64" s="129"/>
      <c r="Z64" s="129"/>
      <c r="AA64" s="129"/>
      <c r="AB64" s="129"/>
      <c r="AC64" s="129"/>
      <c r="AD64" s="129"/>
      <c r="AE64" s="129"/>
      <c r="AF64" s="129"/>
      <c r="AG64" s="129"/>
      <c r="AH64" s="129"/>
    </row>
    <row r="65" spans="2:42" s="15" customFormat="1" ht="21" customHeight="1" x14ac:dyDescent="0.25">
      <c r="B65" s="32"/>
      <c r="C65" s="3"/>
      <c r="D65" s="56"/>
      <c r="E65" s="59"/>
      <c r="F65" s="33"/>
      <c r="G65" s="145" t="str">
        <f t="shared" ca="1" si="6"/>
        <v/>
      </c>
      <c r="H65" s="143" t="str">
        <f t="shared" ca="1" si="12"/>
        <v/>
      </c>
      <c r="I65" s="144" t="str">
        <f t="shared" si="7"/>
        <v/>
      </c>
      <c r="J65" s="4"/>
      <c r="K65" s="103"/>
      <c r="L65" s="122"/>
      <c r="M65" s="138"/>
      <c r="N65" s="134">
        <v>107</v>
      </c>
      <c r="O65" s="135" t="str">
        <f t="shared" si="8"/>
        <v>107:107</v>
      </c>
      <c r="P65" s="135" t="str">
        <f t="shared" si="9"/>
        <v>108:108</v>
      </c>
      <c r="Q65" s="136" t="e">
        <f t="shared" ca="1" si="13"/>
        <v>#REF!</v>
      </c>
      <c r="R65" s="136" t="e">
        <f t="shared" ca="1" si="14"/>
        <v>#REF!</v>
      </c>
      <c r="S65" s="136" t="e">
        <f t="shared" ca="1" si="15"/>
        <v>#REF!</v>
      </c>
      <c r="T65" s="136" t="e">
        <f t="shared" ca="1" si="16"/>
        <v>#REF!</v>
      </c>
      <c r="U65" s="136" t="e">
        <f t="shared" ca="1" si="10"/>
        <v>#REF!</v>
      </c>
      <c r="V65" s="136">
        <f t="shared" si="17"/>
        <v>0</v>
      </c>
      <c r="W65" s="136" t="e">
        <f t="shared" ca="1" si="11"/>
        <v>#REF!</v>
      </c>
      <c r="X65" s="129"/>
      <c r="Y65" s="129"/>
      <c r="Z65" s="129"/>
      <c r="AA65" s="129"/>
      <c r="AB65" s="129"/>
      <c r="AC65" s="129"/>
      <c r="AD65" s="129"/>
      <c r="AE65" s="129"/>
      <c r="AF65" s="129"/>
      <c r="AG65" s="129"/>
      <c r="AH65" s="129"/>
    </row>
    <row r="66" spans="2:42" s="15" customFormat="1" ht="21" customHeight="1" x14ac:dyDescent="0.25">
      <c r="B66" s="32"/>
      <c r="C66" s="3"/>
      <c r="D66" s="56"/>
      <c r="E66" s="59"/>
      <c r="F66" s="33"/>
      <c r="G66" s="145" t="str">
        <f t="shared" ca="1" si="6"/>
        <v/>
      </c>
      <c r="H66" s="143" t="str">
        <f t="shared" ca="1" si="12"/>
        <v/>
      </c>
      <c r="I66" s="144" t="str">
        <f t="shared" si="7"/>
        <v/>
      </c>
      <c r="J66" s="4"/>
      <c r="K66" s="103"/>
      <c r="L66" s="122"/>
      <c r="M66" s="138"/>
      <c r="N66" s="134">
        <v>109</v>
      </c>
      <c r="O66" s="135" t="str">
        <f t="shared" si="8"/>
        <v>109:109</v>
      </c>
      <c r="P66" s="135" t="str">
        <f t="shared" si="9"/>
        <v>110:110</v>
      </c>
      <c r="Q66" s="136" t="e">
        <f t="shared" ca="1" si="13"/>
        <v>#REF!</v>
      </c>
      <c r="R66" s="136" t="e">
        <f t="shared" ca="1" si="14"/>
        <v>#REF!</v>
      </c>
      <c r="S66" s="136" t="e">
        <f t="shared" ca="1" si="15"/>
        <v>#REF!</v>
      </c>
      <c r="T66" s="136" t="e">
        <f t="shared" ca="1" si="16"/>
        <v>#REF!</v>
      </c>
      <c r="U66" s="136" t="e">
        <f t="shared" ca="1" si="10"/>
        <v>#REF!</v>
      </c>
      <c r="V66" s="136">
        <f t="shared" si="17"/>
        <v>0</v>
      </c>
      <c r="W66" s="136" t="e">
        <f t="shared" ca="1" si="11"/>
        <v>#REF!</v>
      </c>
      <c r="X66" s="129"/>
      <c r="Y66" s="129"/>
      <c r="Z66" s="129"/>
      <c r="AA66" s="129"/>
      <c r="AB66" s="129"/>
      <c r="AC66" s="129"/>
      <c r="AD66" s="129"/>
      <c r="AE66" s="129"/>
      <c r="AF66" s="129"/>
      <c r="AG66" s="129"/>
      <c r="AH66" s="129"/>
    </row>
    <row r="67" spans="2:42" s="15" customFormat="1" ht="21" customHeight="1" x14ac:dyDescent="0.25">
      <c r="B67" s="32"/>
      <c r="C67" s="3"/>
      <c r="D67" s="56"/>
      <c r="E67" s="59"/>
      <c r="F67" s="33"/>
      <c r="G67" s="145" t="str">
        <f t="shared" ca="1" si="6"/>
        <v/>
      </c>
      <c r="H67" s="143" t="str">
        <f t="shared" ca="1" si="12"/>
        <v/>
      </c>
      <c r="I67" s="144" t="str">
        <f t="shared" si="7"/>
        <v/>
      </c>
      <c r="J67" s="4"/>
      <c r="K67" s="103"/>
      <c r="L67" s="122"/>
      <c r="M67" s="138"/>
      <c r="N67" s="134">
        <v>111</v>
      </c>
      <c r="O67" s="135" t="str">
        <f t="shared" si="8"/>
        <v>111:111</v>
      </c>
      <c r="P67" s="135" t="str">
        <f t="shared" si="9"/>
        <v>112:112</v>
      </c>
      <c r="Q67" s="136" t="e">
        <f t="shared" ca="1" si="13"/>
        <v>#REF!</v>
      </c>
      <c r="R67" s="136" t="e">
        <f t="shared" ca="1" si="14"/>
        <v>#REF!</v>
      </c>
      <c r="S67" s="136" t="e">
        <f t="shared" ca="1" si="15"/>
        <v>#REF!</v>
      </c>
      <c r="T67" s="136" t="e">
        <f t="shared" ca="1" si="16"/>
        <v>#REF!</v>
      </c>
      <c r="U67" s="136" t="e">
        <f t="shared" ca="1" si="10"/>
        <v>#REF!</v>
      </c>
      <c r="V67" s="136">
        <f t="shared" si="17"/>
        <v>0</v>
      </c>
      <c r="W67" s="136" t="e">
        <f t="shared" ca="1" si="11"/>
        <v>#REF!</v>
      </c>
      <c r="X67" s="129"/>
      <c r="Y67" s="129"/>
      <c r="Z67" s="129"/>
      <c r="AA67" s="129"/>
      <c r="AB67" s="129"/>
      <c r="AC67" s="129"/>
      <c r="AD67" s="129"/>
      <c r="AE67" s="129"/>
      <c r="AF67" s="129"/>
      <c r="AG67" s="129"/>
      <c r="AH67" s="129"/>
    </row>
    <row r="68" spans="2:42" s="15" customFormat="1" ht="21" customHeight="1" x14ac:dyDescent="0.25">
      <c r="B68" s="32"/>
      <c r="C68" s="3"/>
      <c r="D68" s="56"/>
      <c r="E68" s="59"/>
      <c r="F68" s="33"/>
      <c r="G68" s="145" t="str">
        <f t="shared" ca="1" si="6"/>
        <v/>
      </c>
      <c r="H68" s="143" t="str">
        <f t="shared" ca="1" si="12"/>
        <v/>
      </c>
      <c r="I68" s="144" t="str">
        <f t="shared" si="7"/>
        <v/>
      </c>
      <c r="J68" s="4"/>
      <c r="K68" s="103"/>
      <c r="L68" s="122"/>
      <c r="M68" s="138"/>
      <c r="N68" s="134">
        <v>113</v>
      </c>
      <c r="O68" s="135" t="str">
        <f t="shared" si="8"/>
        <v>113:113</v>
      </c>
      <c r="P68" s="135" t="str">
        <f t="shared" si="9"/>
        <v>114:114</v>
      </c>
      <c r="Q68" s="136" t="e">
        <f t="shared" ca="1" si="13"/>
        <v>#REF!</v>
      </c>
      <c r="R68" s="136" t="e">
        <f t="shared" ca="1" si="14"/>
        <v>#REF!</v>
      </c>
      <c r="S68" s="136" t="e">
        <f t="shared" ca="1" si="15"/>
        <v>#REF!</v>
      </c>
      <c r="T68" s="136" t="e">
        <f t="shared" ca="1" si="16"/>
        <v>#REF!</v>
      </c>
      <c r="U68" s="136" t="e">
        <f t="shared" ca="1" si="10"/>
        <v>#REF!</v>
      </c>
      <c r="V68" s="136">
        <f t="shared" si="17"/>
        <v>0</v>
      </c>
      <c r="W68" s="136" t="e">
        <f t="shared" ca="1" si="11"/>
        <v>#REF!</v>
      </c>
      <c r="X68" s="129"/>
      <c r="Y68" s="129"/>
      <c r="Z68" s="129"/>
      <c r="AA68" s="129"/>
      <c r="AB68" s="129"/>
      <c r="AC68" s="129"/>
      <c r="AD68" s="129"/>
      <c r="AE68" s="129"/>
      <c r="AF68" s="129"/>
      <c r="AG68" s="129"/>
      <c r="AH68" s="129"/>
    </row>
    <row r="69" spans="2:42" s="15" customFormat="1" ht="21" customHeight="1" x14ac:dyDescent="0.25">
      <c r="B69" s="32"/>
      <c r="C69" s="3"/>
      <c r="D69" s="56"/>
      <c r="E69" s="59"/>
      <c r="F69" s="33"/>
      <c r="G69" s="145" t="str">
        <f t="shared" ca="1" si="6"/>
        <v/>
      </c>
      <c r="H69" s="143" t="str">
        <f t="shared" ca="1" si="12"/>
        <v/>
      </c>
      <c r="I69" s="144" t="str">
        <f t="shared" si="7"/>
        <v/>
      </c>
      <c r="J69" s="4"/>
      <c r="K69" s="103"/>
      <c r="L69" s="122"/>
      <c r="M69" s="138"/>
      <c r="N69" s="134">
        <v>115</v>
      </c>
      <c r="O69" s="135" t="str">
        <f t="shared" si="8"/>
        <v>115:115</v>
      </c>
      <c r="P69" s="135" t="str">
        <f t="shared" si="9"/>
        <v>116:116</v>
      </c>
      <c r="Q69" s="136" t="e">
        <f t="shared" ca="1" si="13"/>
        <v>#REF!</v>
      </c>
      <c r="R69" s="136" t="e">
        <f t="shared" ca="1" si="14"/>
        <v>#REF!</v>
      </c>
      <c r="S69" s="136" t="e">
        <f t="shared" ca="1" si="15"/>
        <v>#REF!</v>
      </c>
      <c r="T69" s="136" t="e">
        <f t="shared" ca="1" si="16"/>
        <v>#REF!</v>
      </c>
      <c r="U69" s="136" t="e">
        <f t="shared" ca="1" si="10"/>
        <v>#REF!</v>
      </c>
      <c r="V69" s="136">
        <f t="shared" si="17"/>
        <v>0</v>
      </c>
      <c r="W69" s="136" t="e">
        <f t="shared" ca="1" si="11"/>
        <v>#REF!</v>
      </c>
      <c r="X69" s="129"/>
      <c r="Y69" s="129"/>
      <c r="Z69" s="129"/>
      <c r="AA69" s="129"/>
      <c r="AB69" s="129"/>
      <c r="AC69" s="129"/>
      <c r="AD69" s="129"/>
      <c r="AE69" s="129"/>
      <c r="AF69" s="129"/>
      <c r="AG69" s="129"/>
      <c r="AH69" s="129"/>
    </row>
    <row r="70" spans="2:42" s="15" customFormat="1" ht="21" customHeight="1" x14ac:dyDescent="0.25">
      <c r="B70" s="32"/>
      <c r="C70" s="3"/>
      <c r="D70" s="56"/>
      <c r="E70" s="59"/>
      <c r="F70" s="33"/>
      <c r="G70" s="145" t="str">
        <f t="shared" ca="1" si="6"/>
        <v/>
      </c>
      <c r="H70" s="143" t="str">
        <f t="shared" ca="1" si="12"/>
        <v/>
      </c>
      <c r="I70" s="144" t="str">
        <f t="shared" si="7"/>
        <v/>
      </c>
      <c r="J70" s="4"/>
      <c r="K70" s="103"/>
      <c r="L70" s="122"/>
      <c r="M70" s="138"/>
      <c r="N70" s="134">
        <v>117</v>
      </c>
      <c r="O70" s="135" t="str">
        <f t="shared" si="8"/>
        <v>117:117</v>
      </c>
      <c r="P70" s="135" t="str">
        <f t="shared" si="9"/>
        <v>118:118</v>
      </c>
      <c r="Q70" s="136" t="e">
        <f t="shared" ca="1" si="13"/>
        <v>#REF!</v>
      </c>
      <c r="R70" s="136" t="e">
        <f t="shared" ca="1" si="14"/>
        <v>#REF!</v>
      </c>
      <c r="S70" s="136" t="e">
        <f t="shared" ca="1" si="15"/>
        <v>#REF!</v>
      </c>
      <c r="T70" s="136" t="e">
        <f t="shared" ca="1" si="16"/>
        <v>#REF!</v>
      </c>
      <c r="U70" s="136" t="e">
        <f t="shared" ca="1" si="10"/>
        <v>#REF!</v>
      </c>
      <c r="V70" s="136">
        <f t="shared" si="17"/>
        <v>0</v>
      </c>
      <c r="W70" s="136" t="e">
        <f t="shared" ca="1" si="11"/>
        <v>#REF!</v>
      </c>
      <c r="X70" s="129"/>
      <c r="Y70" s="129"/>
      <c r="Z70" s="129"/>
      <c r="AA70" s="129"/>
      <c r="AB70" s="129"/>
      <c r="AC70" s="129"/>
      <c r="AD70" s="129"/>
      <c r="AE70" s="129"/>
      <c r="AF70" s="129"/>
      <c r="AG70" s="129"/>
      <c r="AH70" s="129"/>
    </row>
    <row r="71" spans="2:42" s="15" customFormat="1" ht="21" customHeight="1" x14ac:dyDescent="0.25">
      <c r="B71" s="32"/>
      <c r="C71" s="3"/>
      <c r="D71" s="56"/>
      <c r="E71" s="59"/>
      <c r="F71" s="33"/>
      <c r="G71" s="145" t="str">
        <f t="shared" ca="1" si="6"/>
        <v/>
      </c>
      <c r="H71" s="143" t="str">
        <f t="shared" ca="1" si="12"/>
        <v/>
      </c>
      <c r="I71" s="144" t="str">
        <f t="shared" si="7"/>
        <v/>
      </c>
      <c r="J71" s="4"/>
      <c r="K71" s="103"/>
      <c r="L71" s="122"/>
      <c r="M71" s="138"/>
      <c r="N71" s="134">
        <v>119</v>
      </c>
      <c r="O71" s="135" t="str">
        <f t="shared" si="8"/>
        <v>119:119</v>
      </c>
      <c r="P71" s="135" t="str">
        <f t="shared" si="9"/>
        <v>120:120</v>
      </c>
      <c r="Q71" s="136" t="e">
        <f t="shared" ca="1" si="13"/>
        <v>#REF!</v>
      </c>
      <c r="R71" s="136" t="e">
        <f t="shared" ca="1" si="14"/>
        <v>#REF!</v>
      </c>
      <c r="S71" s="136" t="e">
        <f t="shared" ca="1" si="15"/>
        <v>#REF!</v>
      </c>
      <c r="T71" s="136" t="e">
        <f t="shared" ca="1" si="16"/>
        <v>#REF!</v>
      </c>
      <c r="U71" s="136" t="e">
        <f t="shared" ca="1" si="10"/>
        <v>#REF!</v>
      </c>
      <c r="V71" s="136">
        <f t="shared" si="17"/>
        <v>0</v>
      </c>
      <c r="W71" s="136" t="e">
        <f t="shared" ca="1" si="11"/>
        <v>#REF!</v>
      </c>
      <c r="X71" s="129"/>
      <c r="Y71" s="129"/>
      <c r="Z71" s="129"/>
      <c r="AA71" s="129"/>
      <c r="AB71" s="129"/>
      <c r="AC71" s="129"/>
      <c r="AD71" s="129"/>
      <c r="AE71" s="129"/>
      <c r="AF71" s="129"/>
      <c r="AG71" s="129"/>
      <c r="AH71" s="129"/>
    </row>
    <row r="72" spans="2:42" s="15" customFormat="1" ht="21" customHeight="1" x14ac:dyDescent="0.25">
      <c r="B72" s="32"/>
      <c r="C72" s="3"/>
      <c r="D72" s="56"/>
      <c r="E72" s="59"/>
      <c r="F72" s="33"/>
      <c r="G72" s="145" t="str">
        <f t="shared" ca="1" si="6"/>
        <v/>
      </c>
      <c r="H72" s="143" t="str">
        <f t="shared" ca="1" si="12"/>
        <v/>
      </c>
      <c r="I72" s="144" t="str">
        <f t="shared" si="7"/>
        <v/>
      </c>
      <c r="J72" s="4"/>
      <c r="K72" s="103"/>
      <c r="L72" s="122"/>
      <c r="M72" s="138"/>
      <c r="N72" s="134">
        <v>121</v>
      </c>
      <c r="O72" s="135" t="str">
        <f t="shared" si="8"/>
        <v>121:121</v>
      </c>
      <c r="P72" s="135" t="str">
        <f t="shared" si="9"/>
        <v>122:122</v>
      </c>
      <c r="Q72" s="136" t="e">
        <f t="shared" ca="1" si="13"/>
        <v>#REF!</v>
      </c>
      <c r="R72" s="136" t="e">
        <f t="shared" ca="1" si="14"/>
        <v>#REF!</v>
      </c>
      <c r="S72" s="136" t="e">
        <f t="shared" ca="1" si="15"/>
        <v>#REF!</v>
      </c>
      <c r="T72" s="136" t="e">
        <f t="shared" ca="1" si="16"/>
        <v>#REF!</v>
      </c>
      <c r="U72" s="136" t="e">
        <f t="shared" ca="1" si="10"/>
        <v>#REF!</v>
      </c>
      <c r="V72" s="136">
        <f t="shared" si="17"/>
        <v>0</v>
      </c>
      <c r="W72" s="136" t="e">
        <f t="shared" ca="1" si="11"/>
        <v>#REF!</v>
      </c>
      <c r="X72" s="129"/>
      <c r="Y72" s="129"/>
      <c r="Z72" s="129"/>
      <c r="AA72" s="129"/>
      <c r="AB72" s="129"/>
      <c r="AC72" s="129"/>
      <c r="AD72" s="129"/>
      <c r="AE72" s="129"/>
      <c r="AF72" s="129"/>
      <c r="AG72" s="129"/>
      <c r="AH72" s="129"/>
    </row>
    <row r="73" spans="2:42" s="15" customFormat="1" ht="21" customHeight="1" thickBot="1" x14ac:dyDescent="0.3">
      <c r="B73" s="36"/>
      <c r="C73" s="37"/>
      <c r="D73" s="57"/>
      <c r="E73" s="139"/>
      <c r="F73" s="140"/>
      <c r="G73" s="146" t="str">
        <f t="shared" ca="1" si="6"/>
        <v/>
      </c>
      <c r="H73" s="147" t="str">
        <f t="shared" ca="1" si="12"/>
        <v/>
      </c>
      <c r="I73" s="148" t="str">
        <f t="shared" si="7"/>
        <v/>
      </c>
      <c r="J73" s="4"/>
      <c r="K73" s="103"/>
      <c r="L73" s="122"/>
      <c r="M73" s="138"/>
      <c r="N73" s="134">
        <v>123</v>
      </c>
      <c r="O73" s="135" t="str">
        <f t="shared" si="8"/>
        <v>123:123</v>
      </c>
      <c r="P73" s="135" t="str">
        <f t="shared" si="9"/>
        <v>124:124</v>
      </c>
      <c r="Q73" s="136" t="e">
        <f t="shared" ca="1" si="13"/>
        <v>#REF!</v>
      </c>
      <c r="R73" s="136" t="e">
        <f t="shared" ca="1" si="14"/>
        <v>#REF!</v>
      </c>
      <c r="S73" s="136" t="e">
        <f t="shared" ca="1" si="15"/>
        <v>#REF!</v>
      </c>
      <c r="T73" s="136" t="e">
        <f t="shared" ca="1" si="16"/>
        <v>#REF!</v>
      </c>
      <c r="U73" s="136" t="e">
        <f t="shared" ca="1" si="10"/>
        <v>#REF!</v>
      </c>
      <c r="V73" s="136">
        <f t="shared" si="17"/>
        <v>0</v>
      </c>
      <c r="W73" s="136" t="e">
        <f t="shared" ca="1" si="11"/>
        <v>#REF!</v>
      </c>
      <c r="X73" s="129"/>
      <c r="Y73" s="129"/>
      <c r="Z73" s="129"/>
      <c r="AA73" s="129"/>
      <c r="AB73" s="129"/>
      <c r="AC73" s="129"/>
      <c r="AD73" s="129"/>
      <c r="AE73" s="129"/>
      <c r="AF73" s="129"/>
      <c r="AG73" s="129"/>
      <c r="AH73" s="129"/>
    </row>
    <row r="74" spans="2:42" x14ac:dyDescent="0.25">
      <c r="K74" s="138"/>
      <c r="AG74" s="136"/>
    </row>
    <row r="75" spans="2:42" x14ac:dyDescent="0.25">
      <c r="K75" s="138"/>
      <c r="AO75" s="15"/>
      <c r="AP75" s="15"/>
    </row>
    <row r="76" spans="2:42" x14ac:dyDescent="0.25">
      <c r="K76" s="138"/>
      <c r="AO76" s="15"/>
      <c r="AP76" s="15"/>
    </row>
  </sheetData>
  <sheetProtection algorithmName="SHA-512" hashValue="s5c4KeRX4HuIx2sPy6Sgrfh9S0gsJtoYDyvkWo9FIQ7Mxnqg0A6yHFTdNpZEeBiTK6lMkdzgKG3h/iJbpjEe+Q==" saltValue="vp07/GxQjB1A3w5wJeer9A==" spinCount="100000" sheet="1" objects="1" scenarios="1"/>
  <protectedRanges>
    <protectedRange sqref="C3:C4 D6:D7" name="Range3"/>
    <protectedRange sqref="B15:F73" name="Range2"/>
  </protectedRanges>
  <mergeCells count="4">
    <mergeCell ref="B9:I9"/>
    <mergeCell ref="C3:I3"/>
    <mergeCell ref="C4:I4"/>
    <mergeCell ref="B6:C6"/>
  </mergeCells>
  <conditionalFormatting sqref="G16:G72">
    <cfRule type="cellIs" dxfId="1043" priority="24" operator="lessThan">
      <formula>0</formula>
    </cfRule>
  </conditionalFormatting>
  <conditionalFormatting sqref="G16:G72">
    <cfRule type="expression" dxfId="1042" priority="753">
      <formula>$Q$15&gt;0</formula>
    </cfRule>
  </conditionalFormatting>
  <dataValidations count="5">
    <dataValidation type="date" operator="greaterThanOrEqual" allowBlank="1" showInputMessage="1" showErrorMessage="1" errorTitle="Start Date" error="Start date needs to be after 4/1/2014" sqref="D6" xr:uid="{00000000-0002-0000-0000-000000000000}">
      <formula1>41640</formula1>
    </dataValidation>
    <dataValidation type="date" operator="greaterThan" allowBlank="1" showInputMessage="1" showErrorMessage="1" sqref="F15:F73 C15:C73" xr:uid="{55973B16-A680-4361-954B-169DB4624374}">
      <formula1>367</formula1>
    </dataValidation>
    <dataValidation type="whole" operator="notEqual" allowBlank="1" showInputMessage="1" showErrorMessage="1" error="Please enter whole hours." sqref="D15:D73" xr:uid="{DE7413E6-C865-46B1-B107-3599F66478A9}">
      <formula1>0</formula1>
    </dataValidation>
    <dataValidation type="whole" allowBlank="1" showInputMessage="1" showErrorMessage="1" error="Please enter the whole number of minutes carried over (0 to 60)" sqref="E15:E73" xr:uid="{94826236-01B2-46F2-9C96-22CF05586069}">
      <formula1>0</formula1>
      <formula2>60</formula2>
    </dataValidation>
    <dataValidation type="list" allowBlank="1" showInputMessage="1" showErrorMessage="1" sqref="D7" xr:uid="{7B44F44B-C20F-4DE8-94F7-674F3E0C4D16}">
      <formula1>Time_Period</formula1>
    </dataValidation>
  </dataValidations>
  <pageMargins left="0.25" right="0.25" top="0.25" bottom="0.25" header="0.3" footer="0.3"/>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PP124"/>
  <sheetViews>
    <sheetView showGridLines="0" zoomScaleNormal="100" workbookViewId="0">
      <pane ySplit="6" topLeftCell="A7" activePane="bottomLeft" state="frozenSplit"/>
      <selection activeCell="C9" sqref="C9:C10"/>
      <selection pane="bottomLeft" activeCell="E7" sqref="E7"/>
    </sheetView>
  </sheetViews>
  <sheetFormatPr defaultRowHeight="15" x14ac:dyDescent="0.25"/>
  <cols>
    <col min="1" max="1" width="2.85546875" customWidth="1"/>
    <col min="2" max="2" width="10.7109375" hidden="1" customWidth="1"/>
    <col min="3" max="3" width="26" style="103" customWidth="1"/>
    <col min="4" max="4" width="18.5703125" style="103" customWidth="1"/>
    <col min="5" max="35" width="4.28515625" customWidth="1"/>
    <col min="36" max="36" width="9.140625" style="103" customWidth="1"/>
    <col min="37" max="37" width="2.85546875" customWidth="1"/>
    <col min="38" max="38" width="4.140625" hidden="1" customWidth="1"/>
    <col min="39" max="39" width="26" style="103" customWidth="1"/>
    <col min="40" max="40" width="18.7109375" style="103" customWidth="1"/>
    <col min="41" max="71" width="4.28515625" customWidth="1"/>
    <col min="72" max="72" width="9.140625" style="103"/>
    <col min="73" max="73" width="2.85546875" customWidth="1"/>
    <col min="74" max="74" width="2.85546875" hidden="1" customWidth="1"/>
    <col min="75" max="75" width="26" style="103" customWidth="1"/>
    <col min="76" max="76" width="18.7109375" style="103" customWidth="1"/>
    <col min="77" max="107" width="4.28515625" customWidth="1"/>
    <col min="108" max="108" width="9.140625" style="103" customWidth="1"/>
    <col min="109" max="109" width="2.85546875" customWidth="1"/>
    <col min="110" max="110" width="2.85546875" hidden="1" customWidth="1"/>
    <col min="111" max="111" width="26" style="103" customWidth="1"/>
    <col min="112" max="112" width="18.7109375" style="103" customWidth="1"/>
    <col min="113" max="143" width="4.28515625" customWidth="1"/>
    <col min="144" max="144" width="9.140625" style="103"/>
    <col min="145" max="145" width="2.85546875" customWidth="1"/>
    <col min="146" max="146" width="2.85546875" hidden="1" customWidth="1"/>
    <col min="147" max="147" width="26" style="103" customWidth="1"/>
    <col min="148" max="148" width="18.7109375" style="103" customWidth="1"/>
    <col min="149" max="179" width="4.28515625" customWidth="1"/>
    <col min="180" max="180" width="9.140625" style="103"/>
    <col min="181" max="181" width="2.85546875" customWidth="1"/>
    <col min="182" max="182" width="2.85546875" hidden="1" customWidth="1"/>
    <col min="183" max="183" width="26" style="103" customWidth="1"/>
    <col min="184" max="184" width="18.7109375" style="103" customWidth="1"/>
    <col min="185" max="215" width="4.28515625" customWidth="1"/>
    <col min="216" max="216" width="9.140625" style="103"/>
    <col min="217" max="217" width="2.85546875" customWidth="1"/>
    <col min="218" max="218" width="2.85546875" hidden="1" customWidth="1"/>
    <col min="219" max="219" width="26" style="103" customWidth="1"/>
    <col min="220" max="220" width="18.7109375" style="103" customWidth="1"/>
    <col min="221" max="251" width="4.28515625" customWidth="1"/>
    <col min="252" max="252" width="9.140625" style="103" customWidth="1"/>
    <col min="253" max="253" width="2.85546875" customWidth="1"/>
    <col min="254" max="254" width="2.85546875" hidden="1" customWidth="1"/>
    <col min="255" max="255" width="26" style="103" customWidth="1"/>
    <col min="256" max="256" width="18.7109375" style="103" customWidth="1"/>
    <col min="257" max="287" width="4.28515625" customWidth="1"/>
    <col min="288" max="288" width="9.140625" style="103"/>
    <col min="289" max="289" width="2.85546875" customWidth="1"/>
    <col min="290" max="290" width="2.85546875" hidden="1" customWidth="1"/>
    <col min="291" max="291" width="26" style="103" customWidth="1"/>
    <col min="292" max="292" width="18.7109375" style="103" customWidth="1"/>
    <col min="293" max="323" width="4.28515625" customWidth="1"/>
    <col min="324" max="324" width="9.140625" style="103"/>
    <col min="325" max="325" width="2.85546875" customWidth="1"/>
    <col min="326" max="326" width="2.85546875" hidden="1" customWidth="1"/>
    <col min="327" max="327" width="26" style="103" customWidth="1"/>
    <col min="328" max="328" width="18.7109375" style="103" customWidth="1"/>
    <col min="329" max="359" width="4.28515625" customWidth="1"/>
    <col min="360" max="360" width="9.140625" style="103"/>
    <col min="361" max="361" width="2.85546875" customWidth="1"/>
    <col min="362" max="362" width="2.85546875" hidden="1" customWidth="1"/>
    <col min="363" max="363" width="26" style="103" customWidth="1"/>
    <col min="364" max="364" width="19" style="103" customWidth="1"/>
    <col min="365" max="395" width="4.28515625" customWidth="1"/>
    <col min="396" max="396" width="9.140625" style="103"/>
    <col min="397" max="397" width="2.85546875" customWidth="1"/>
    <col min="398" max="398" width="2.85546875" hidden="1" customWidth="1"/>
    <col min="399" max="399" width="26" style="103" customWidth="1"/>
    <col min="400" max="400" width="18.7109375" style="103" customWidth="1"/>
    <col min="401" max="431" width="4.28515625" customWidth="1"/>
    <col min="432" max="432" width="9.140625" style="103"/>
  </cols>
  <sheetData>
    <row r="1" spans="2:432" s="103" customFormat="1" ht="60" customHeight="1" x14ac:dyDescent="0.25">
      <c r="C1" s="120"/>
      <c r="D1" s="121" t="str">
        <f>Summary!$C$1</f>
        <v>Safe and Sick Leave Timekeeping Tool</v>
      </c>
      <c r="Y1" s="164" t="str">
        <f>IF(Summary!$C$3&lt;&gt;"",Summary!$C$3,"")</f>
        <v/>
      </c>
      <c r="Z1" s="164"/>
      <c r="AA1" s="164"/>
      <c r="AB1" s="164"/>
      <c r="AC1" s="164"/>
      <c r="AD1" s="164"/>
      <c r="AE1" s="164"/>
      <c r="AF1" s="164"/>
      <c r="AG1" s="164"/>
      <c r="AH1" s="164"/>
      <c r="AI1" s="164"/>
      <c r="AJ1" s="164"/>
      <c r="AN1" s="121" t="str">
        <f>Summary!$C$1</f>
        <v>Safe and Sick Leave Timekeeping Tool</v>
      </c>
      <c r="BH1" s="164" t="str">
        <f>IF(Summary!$C$3&lt;&gt;"",Summary!$C$3,"")</f>
        <v/>
      </c>
      <c r="BI1" s="164"/>
      <c r="BJ1" s="164"/>
      <c r="BK1" s="164"/>
      <c r="BL1" s="164"/>
      <c r="BM1" s="164"/>
      <c r="BN1" s="164"/>
      <c r="BO1" s="164"/>
      <c r="BP1" s="164"/>
      <c r="BQ1" s="164"/>
      <c r="BR1" s="164"/>
      <c r="BS1" s="164"/>
      <c r="BT1" s="164"/>
      <c r="BX1" s="121" t="str">
        <f>Summary!$C$1</f>
        <v>Safe and Sick Leave Timekeeping Tool</v>
      </c>
      <c r="CS1" s="164" t="str">
        <f>IF(Summary!$C$3&lt;&gt;"",Summary!$C$3,"")</f>
        <v/>
      </c>
      <c r="CT1" s="164"/>
      <c r="CU1" s="164"/>
      <c r="CV1" s="164"/>
      <c r="CW1" s="164"/>
      <c r="CX1" s="164"/>
      <c r="CY1" s="164"/>
      <c r="CZ1" s="164"/>
      <c r="DA1" s="164"/>
      <c r="DB1" s="164"/>
      <c r="DC1" s="164"/>
      <c r="DD1" s="164"/>
      <c r="DH1" s="121" t="str">
        <f>Summary!$C$1</f>
        <v>Safe and Sick Leave Timekeeping Tool</v>
      </c>
      <c r="EB1" s="164" t="str">
        <f>IF(Summary!$C$3&lt;&gt;"",Summary!$C$3,"")</f>
        <v/>
      </c>
      <c r="EC1" s="164"/>
      <c r="ED1" s="164"/>
      <c r="EE1" s="164"/>
      <c r="EF1" s="164"/>
      <c r="EG1" s="164"/>
      <c r="EH1" s="164"/>
      <c r="EI1" s="164"/>
      <c r="EJ1" s="164"/>
      <c r="EK1" s="164"/>
      <c r="EL1" s="164"/>
      <c r="EM1" s="164"/>
      <c r="EN1" s="164"/>
      <c r="ER1" s="121" t="str">
        <f>Summary!$C$1</f>
        <v>Safe and Sick Leave Timekeeping Tool</v>
      </c>
      <c r="FM1" s="164" t="str">
        <f>IF(Summary!$C$3&lt;&gt;"",Summary!$C$3,"")</f>
        <v/>
      </c>
      <c r="FN1" s="164"/>
      <c r="FO1" s="164"/>
      <c r="FP1" s="164"/>
      <c r="FQ1" s="164"/>
      <c r="FR1" s="164"/>
      <c r="FS1" s="164"/>
      <c r="FT1" s="164"/>
      <c r="FU1" s="164"/>
      <c r="FV1" s="164"/>
      <c r="FW1" s="164"/>
      <c r="FX1" s="164"/>
      <c r="GB1" s="121" t="str">
        <f>Summary!$C$1</f>
        <v>Safe and Sick Leave Timekeeping Tool</v>
      </c>
      <c r="GV1" s="164" t="str">
        <f>IF(Summary!$C$3&lt;&gt;"",Summary!$C$3,"")</f>
        <v/>
      </c>
      <c r="GW1" s="164"/>
      <c r="GX1" s="164"/>
      <c r="GY1" s="164"/>
      <c r="GZ1" s="164"/>
      <c r="HA1" s="164"/>
      <c r="HB1" s="164"/>
      <c r="HC1" s="164"/>
      <c r="HD1" s="164"/>
      <c r="HE1" s="164"/>
      <c r="HF1" s="164"/>
      <c r="HG1" s="164"/>
      <c r="HH1" s="164"/>
      <c r="HL1" s="121" t="str">
        <f>Summary!$C$1</f>
        <v>Safe and Sick Leave Timekeeping Tool</v>
      </c>
      <c r="IG1" s="164" t="str">
        <f>IF(Summary!$C$3&lt;&gt;"",Summary!$C$3,"")</f>
        <v/>
      </c>
      <c r="IH1" s="164"/>
      <c r="II1" s="164"/>
      <c r="IJ1" s="164"/>
      <c r="IK1" s="164"/>
      <c r="IL1" s="164"/>
      <c r="IM1" s="164"/>
      <c r="IN1" s="164"/>
      <c r="IO1" s="164"/>
      <c r="IP1" s="164"/>
      <c r="IQ1" s="164"/>
      <c r="IR1" s="164"/>
      <c r="IV1" s="121" t="str">
        <f>Summary!$C$1</f>
        <v>Safe and Sick Leave Timekeeping Tool</v>
      </c>
      <c r="JQ1" s="164" t="str">
        <f>IF(Summary!$C$3&lt;&gt;"",Summary!$C$3,"")</f>
        <v/>
      </c>
      <c r="JR1" s="164"/>
      <c r="JS1" s="164"/>
      <c r="JT1" s="164"/>
      <c r="JU1" s="164"/>
      <c r="JV1" s="164"/>
      <c r="JW1" s="164"/>
      <c r="JX1" s="164"/>
      <c r="JY1" s="164"/>
      <c r="JZ1" s="164"/>
      <c r="KA1" s="164"/>
      <c r="KB1" s="164"/>
      <c r="KF1" s="121" t="str">
        <f>Summary!$C$1</f>
        <v>Safe and Sick Leave Timekeeping Tool</v>
      </c>
      <c r="KZ1" s="164" t="str">
        <f>IF(Summary!$C$3&lt;&gt;"",Summary!$C$3,"")</f>
        <v/>
      </c>
      <c r="LA1" s="164"/>
      <c r="LB1" s="164"/>
      <c r="LC1" s="164"/>
      <c r="LD1" s="164"/>
      <c r="LE1" s="164"/>
      <c r="LF1" s="164"/>
      <c r="LG1" s="164"/>
      <c r="LH1" s="164"/>
      <c r="LI1" s="164"/>
      <c r="LJ1" s="164"/>
      <c r="LK1" s="164"/>
      <c r="LL1" s="164"/>
      <c r="LP1" s="121" t="str">
        <f>Summary!$C$1</f>
        <v>Safe and Sick Leave Timekeeping Tool</v>
      </c>
      <c r="MK1" s="164" t="str">
        <f>IF(Summary!$C$3&lt;&gt;"",Summary!$C$3,"")</f>
        <v/>
      </c>
      <c r="ML1" s="164"/>
      <c r="MM1" s="164"/>
      <c r="MN1" s="164"/>
      <c r="MO1" s="164"/>
      <c r="MP1" s="164"/>
      <c r="MQ1" s="164"/>
      <c r="MR1" s="164"/>
      <c r="MS1" s="164"/>
      <c r="MT1" s="164"/>
      <c r="MU1" s="164"/>
      <c r="MV1" s="164"/>
      <c r="MZ1" s="121" t="str">
        <f>Summary!$C$1</f>
        <v>Safe and Sick Leave Timekeeping Tool</v>
      </c>
      <c r="NT1" s="164" t="str">
        <f>IF(Summary!$C$3&lt;&gt;"",Summary!$C$3,"")</f>
        <v/>
      </c>
      <c r="NU1" s="164"/>
      <c r="NV1" s="164"/>
      <c r="NW1" s="164"/>
      <c r="NX1" s="164"/>
      <c r="NY1" s="164"/>
      <c r="NZ1" s="164"/>
      <c r="OA1" s="164"/>
      <c r="OB1" s="164"/>
      <c r="OC1" s="164"/>
      <c r="OD1" s="164"/>
      <c r="OE1" s="164"/>
      <c r="OF1" s="164"/>
      <c r="OJ1" s="121" t="str">
        <f>Summary!$C$1</f>
        <v>Safe and Sick Leave Timekeeping Tool</v>
      </c>
      <c r="PE1" s="164" t="str">
        <f>IF(Summary!$C$3&lt;&gt;"",Summary!$C$3,"")</f>
        <v/>
      </c>
      <c r="PF1" s="164"/>
      <c r="PG1" s="164"/>
      <c r="PH1" s="164"/>
      <c r="PI1" s="164"/>
      <c r="PJ1" s="164"/>
      <c r="PK1" s="164"/>
      <c r="PL1" s="164"/>
      <c r="PM1" s="164"/>
      <c r="PN1" s="164"/>
      <c r="PO1" s="164"/>
      <c r="PP1" s="164"/>
    </row>
    <row r="2" spans="2:432" s="103" customFormat="1" hidden="1" x14ac:dyDescent="0.25"/>
    <row r="3" spans="2:432" s="103" customFormat="1" hidden="1" x14ac:dyDescent="0.25">
      <c r="C3" s="103" t="str">
        <f>IF(AND(SheetName&lt;&gt;"",SheetName="Daily"),"Active","Inactive")</f>
        <v>Inactive</v>
      </c>
      <c r="D3" s="105">
        <f>DATE(YEAR(CYStartDate),MONTH(CYStartDate),1)</f>
        <v>1</v>
      </c>
      <c r="E3" s="108">
        <f>D3</f>
        <v>1</v>
      </c>
      <c r="F3" s="108">
        <f>E3+1</f>
        <v>2</v>
      </c>
      <c r="G3" s="108">
        <f t="shared" ref="G3:AI3" si="0">F3+1</f>
        <v>3</v>
      </c>
      <c r="H3" s="108">
        <f t="shared" si="0"/>
        <v>4</v>
      </c>
      <c r="I3" s="108">
        <f t="shared" si="0"/>
        <v>5</v>
      </c>
      <c r="J3" s="108">
        <f t="shared" si="0"/>
        <v>6</v>
      </c>
      <c r="K3" s="108">
        <f t="shared" si="0"/>
        <v>7</v>
      </c>
      <c r="L3" s="108">
        <f t="shared" si="0"/>
        <v>8</v>
      </c>
      <c r="M3" s="108">
        <f t="shared" si="0"/>
        <v>9</v>
      </c>
      <c r="N3" s="108">
        <f t="shared" si="0"/>
        <v>10</v>
      </c>
      <c r="O3" s="108">
        <f t="shared" si="0"/>
        <v>11</v>
      </c>
      <c r="P3" s="108">
        <f t="shared" si="0"/>
        <v>12</v>
      </c>
      <c r="Q3" s="108">
        <f t="shared" si="0"/>
        <v>13</v>
      </c>
      <c r="R3" s="108">
        <f t="shared" si="0"/>
        <v>14</v>
      </c>
      <c r="S3" s="108">
        <f t="shared" si="0"/>
        <v>15</v>
      </c>
      <c r="T3" s="108">
        <f t="shared" si="0"/>
        <v>16</v>
      </c>
      <c r="U3" s="108">
        <f t="shared" si="0"/>
        <v>17</v>
      </c>
      <c r="V3" s="108">
        <f t="shared" si="0"/>
        <v>18</v>
      </c>
      <c r="W3" s="108">
        <f t="shared" si="0"/>
        <v>19</v>
      </c>
      <c r="X3" s="108">
        <f t="shared" si="0"/>
        <v>20</v>
      </c>
      <c r="Y3" s="108">
        <f t="shared" si="0"/>
        <v>21</v>
      </c>
      <c r="Z3" s="108">
        <f t="shared" si="0"/>
        <v>22</v>
      </c>
      <c r="AA3" s="108">
        <f t="shared" si="0"/>
        <v>23</v>
      </c>
      <c r="AB3" s="108">
        <f t="shared" si="0"/>
        <v>24</v>
      </c>
      <c r="AC3" s="108">
        <f t="shared" si="0"/>
        <v>25</v>
      </c>
      <c r="AD3" s="108">
        <f t="shared" si="0"/>
        <v>26</v>
      </c>
      <c r="AE3" s="108">
        <f t="shared" si="0"/>
        <v>27</v>
      </c>
      <c r="AF3" s="108">
        <f t="shared" si="0"/>
        <v>28</v>
      </c>
      <c r="AG3" s="108">
        <f t="shared" si="0"/>
        <v>29</v>
      </c>
      <c r="AH3" s="108">
        <f t="shared" si="0"/>
        <v>30</v>
      </c>
      <c r="AI3" s="108">
        <f t="shared" si="0"/>
        <v>31</v>
      </c>
      <c r="AN3" s="105">
        <f>DATE(YEAR(D3),MONTH(D3)+1,DAY(D3))</f>
        <v>32</v>
      </c>
      <c r="AO3" s="108">
        <f>AN3</f>
        <v>32</v>
      </c>
      <c r="AP3" s="108">
        <f t="shared" ref="AP3:BS3" si="1">AO3+1</f>
        <v>33</v>
      </c>
      <c r="AQ3" s="108">
        <f t="shared" si="1"/>
        <v>34</v>
      </c>
      <c r="AR3" s="108">
        <f t="shared" si="1"/>
        <v>35</v>
      </c>
      <c r="AS3" s="108">
        <f t="shared" si="1"/>
        <v>36</v>
      </c>
      <c r="AT3" s="108">
        <f t="shared" si="1"/>
        <v>37</v>
      </c>
      <c r="AU3" s="108">
        <f t="shared" si="1"/>
        <v>38</v>
      </c>
      <c r="AV3" s="108">
        <f t="shared" si="1"/>
        <v>39</v>
      </c>
      <c r="AW3" s="108">
        <f t="shared" si="1"/>
        <v>40</v>
      </c>
      <c r="AX3" s="108">
        <f t="shared" si="1"/>
        <v>41</v>
      </c>
      <c r="AY3" s="108">
        <f t="shared" si="1"/>
        <v>42</v>
      </c>
      <c r="AZ3" s="108">
        <f t="shared" si="1"/>
        <v>43</v>
      </c>
      <c r="BA3" s="108">
        <f t="shared" si="1"/>
        <v>44</v>
      </c>
      <c r="BB3" s="108">
        <f t="shared" si="1"/>
        <v>45</v>
      </c>
      <c r="BC3" s="108">
        <f t="shared" si="1"/>
        <v>46</v>
      </c>
      <c r="BD3" s="108">
        <f t="shared" si="1"/>
        <v>47</v>
      </c>
      <c r="BE3" s="108">
        <f t="shared" si="1"/>
        <v>48</v>
      </c>
      <c r="BF3" s="108">
        <f t="shared" si="1"/>
        <v>49</v>
      </c>
      <c r="BG3" s="108">
        <f t="shared" si="1"/>
        <v>50</v>
      </c>
      <c r="BH3" s="108">
        <f t="shared" si="1"/>
        <v>51</v>
      </c>
      <c r="BI3" s="108">
        <f t="shared" si="1"/>
        <v>52</v>
      </c>
      <c r="BJ3" s="108">
        <f t="shared" si="1"/>
        <v>53</v>
      </c>
      <c r="BK3" s="108">
        <f t="shared" si="1"/>
        <v>54</v>
      </c>
      <c r="BL3" s="108">
        <f t="shared" si="1"/>
        <v>55</v>
      </c>
      <c r="BM3" s="108">
        <f t="shared" si="1"/>
        <v>56</v>
      </c>
      <c r="BN3" s="108">
        <f t="shared" si="1"/>
        <v>57</v>
      </c>
      <c r="BO3" s="108">
        <f t="shared" si="1"/>
        <v>58</v>
      </c>
      <c r="BP3" s="108">
        <f t="shared" si="1"/>
        <v>59</v>
      </c>
      <c r="BQ3" s="108">
        <f t="shared" si="1"/>
        <v>60</v>
      </c>
      <c r="BR3" s="108">
        <f>BQ3+1</f>
        <v>61</v>
      </c>
      <c r="BS3" s="108">
        <f t="shared" si="1"/>
        <v>62</v>
      </c>
      <c r="BX3" s="105">
        <f>DATE(YEAR(AN3),MONTH(AN3)+1,DAY(AN3))</f>
        <v>61</v>
      </c>
      <c r="BY3" s="108">
        <f>BX3</f>
        <v>61</v>
      </c>
      <c r="BZ3" s="108">
        <f t="shared" ref="BZ3:DC3" si="2">BY3+1</f>
        <v>62</v>
      </c>
      <c r="CA3" s="108">
        <f t="shared" si="2"/>
        <v>63</v>
      </c>
      <c r="CB3" s="108">
        <f t="shared" si="2"/>
        <v>64</v>
      </c>
      <c r="CC3" s="108">
        <f t="shared" si="2"/>
        <v>65</v>
      </c>
      <c r="CD3" s="108">
        <f t="shared" si="2"/>
        <v>66</v>
      </c>
      <c r="CE3" s="108">
        <f t="shared" si="2"/>
        <v>67</v>
      </c>
      <c r="CF3" s="108">
        <f t="shared" si="2"/>
        <v>68</v>
      </c>
      <c r="CG3" s="108">
        <f t="shared" si="2"/>
        <v>69</v>
      </c>
      <c r="CH3" s="108">
        <f t="shared" si="2"/>
        <v>70</v>
      </c>
      <c r="CI3" s="108">
        <f t="shared" si="2"/>
        <v>71</v>
      </c>
      <c r="CJ3" s="108">
        <f t="shared" si="2"/>
        <v>72</v>
      </c>
      <c r="CK3" s="108">
        <f t="shared" si="2"/>
        <v>73</v>
      </c>
      <c r="CL3" s="108">
        <f t="shared" si="2"/>
        <v>74</v>
      </c>
      <c r="CM3" s="108">
        <f t="shared" si="2"/>
        <v>75</v>
      </c>
      <c r="CN3" s="108">
        <f t="shared" si="2"/>
        <v>76</v>
      </c>
      <c r="CO3" s="108">
        <f t="shared" si="2"/>
        <v>77</v>
      </c>
      <c r="CP3" s="108">
        <f t="shared" si="2"/>
        <v>78</v>
      </c>
      <c r="CQ3" s="108">
        <f t="shared" si="2"/>
        <v>79</v>
      </c>
      <c r="CR3" s="108">
        <f t="shared" si="2"/>
        <v>80</v>
      </c>
      <c r="CS3" s="108">
        <f t="shared" si="2"/>
        <v>81</v>
      </c>
      <c r="CT3" s="108">
        <f t="shared" si="2"/>
        <v>82</v>
      </c>
      <c r="CU3" s="108">
        <f t="shared" si="2"/>
        <v>83</v>
      </c>
      <c r="CV3" s="108">
        <f t="shared" si="2"/>
        <v>84</v>
      </c>
      <c r="CW3" s="108">
        <f t="shared" si="2"/>
        <v>85</v>
      </c>
      <c r="CX3" s="108">
        <f t="shared" si="2"/>
        <v>86</v>
      </c>
      <c r="CY3" s="108">
        <f t="shared" si="2"/>
        <v>87</v>
      </c>
      <c r="CZ3" s="108">
        <f t="shared" si="2"/>
        <v>88</v>
      </c>
      <c r="DA3" s="108">
        <f t="shared" si="2"/>
        <v>89</v>
      </c>
      <c r="DB3" s="108">
        <f t="shared" si="2"/>
        <v>90</v>
      </c>
      <c r="DC3" s="108">
        <f t="shared" si="2"/>
        <v>91</v>
      </c>
      <c r="DH3" s="105">
        <f>DATE(YEAR(BX3),MONTH(BX3)+1,DAY(BX3))</f>
        <v>92</v>
      </c>
      <c r="DI3" s="108">
        <f>DH3</f>
        <v>92</v>
      </c>
      <c r="DJ3" s="108">
        <f>DI3+1</f>
        <v>93</v>
      </c>
      <c r="DK3" s="108">
        <f t="shared" ref="DK3:EM3" si="3">DJ3+1</f>
        <v>94</v>
      </c>
      <c r="DL3" s="108">
        <f t="shared" si="3"/>
        <v>95</v>
      </c>
      <c r="DM3" s="108">
        <f t="shared" si="3"/>
        <v>96</v>
      </c>
      <c r="DN3" s="108">
        <f t="shared" si="3"/>
        <v>97</v>
      </c>
      <c r="DO3" s="108">
        <f t="shared" si="3"/>
        <v>98</v>
      </c>
      <c r="DP3" s="108">
        <f t="shared" si="3"/>
        <v>99</v>
      </c>
      <c r="DQ3" s="108">
        <f t="shared" si="3"/>
        <v>100</v>
      </c>
      <c r="DR3" s="108">
        <f t="shared" si="3"/>
        <v>101</v>
      </c>
      <c r="DS3" s="108">
        <f t="shared" si="3"/>
        <v>102</v>
      </c>
      <c r="DT3" s="108">
        <f t="shared" si="3"/>
        <v>103</v>
      </c>
      <c r="DU3" s="108">
        <f t="shared" si="3"/>
        <v>104</v>
      </c>
      <c r="DV3" s="108">
        <f t="shared" si="3"/>
        <v>105</v>
      </c>
      <c r="DW3" s="108">
        <f t="shared" si="3"/>
        <v>106</v>
      </c>
      <c r="DX3" s="108">
        <f t="shared" si="3"/>
        <v>107</v>
      </c>
      <c r="DY3" s="108">
        <f t="shared" si="3"/>
        <v>108</v>
      </c>
      <c r="DZ3" s="108">
        <f t="shared" si="3"/>
        <v>109</v>
      </c>
      <c r="EA3" s="108">
        <f t="shared" si="3"/>
        <v>110</v>
      </c>
      <c r="EB3" s="108">
        <f t="shared" si="3"/>
        <v>111</v>
      </c>
      <c r="EC3" s="108">
        <f t="shared" si="3"/>
        <v>112</v>
      </c>
      <c r="ED3" s="108">
        <f t="shared" si="3"/>
        <v>113</v>
      </c>
      <c r="EE3" s="108">
        <f t="shared" si="3"/>
        <v>114</v>
      </c>
      <c r="EF3" s="108">
        <f t="shared" si="3"/>
        <v>115</v>
      </c>
      <c r="EG3" s="108">
        <f t="shared" si="3"/>
        <v>116</v>
      </c>
      <c r="EH3" s="108">
        <f t="shared" si="3"/>
        <v>117</v>
      </c>
      <c r="EI3" s="108">
        <f t="shared" si="3"/>
        <v>118</v>
      </c>
      <c r="EJ3" s="108">
        <f t="shared" si="3"/>
        <v>119</v>
      </c>
      <c r="EK3" s="108">
        <f t="shared" si="3"/>
        <v>120</v>
      </c>
      <c r="EL3" s="108">
        <f t="shared" si="3"/>
        <v>121</v>
      </c>
      <c r="EM3" s="108">
        <f t="shared" si="3"/>
        <v>122</v>
      </c>
      <c r="ER3" s="105">
        <f>DATE(YEAR(DH3),MONTH(DH3)+1,DAY(DH3))</f>
        <v>122</v>
      </c>
      <c r="ES3" s="108">
        <f>ER3</f>
        <v>122</v>
      </c>
      <c r="ET3" s="108">
        <f>ES3+1</f>
        <v>123</v>
      </c>
      <c r="EU3" s="108">
        <f t="shared" ref="EU3:FW3" si="4">ET3+1</f>
        <v>124</v>
      </c>
      <c r="EV3" s="108">
        <f t="shared" si="4"/>
        <v>125</v>
      </c>
      <c r="EW3" s="108">
        <f t="shared" si="4"/>
        <v>126</v>
      </c>
      <c r="EX3" s="108">
        <f t="shared" si="4"/>
        <v>127</v>
      </c>
      <c r="EY3" s="108">
        <f t="shared" si="4"/>
        <v>128</v>
      </c>
      <c r="EZ3" s="108">
        <f t="shared" si="4"/>
        <v>129</v>
      </c>
      <c r="FA3" s="108">
        <f t="shared" si="4"/>
        <v>130</v>
      </c>
      <c r="FB3" s="108">
        <f t="shared" si="4"/>
        <v>131</v>
      </c>
      <c r="FC3" s="108">
        <f t="shared" si="4"/>
        <v>132</v>
      </c>
      <c r="FD3" s="108">
        <f t="shared" si="4"/>
        <v>133</v>
      </c>
      <c r="FE3" s="108">
        <f t="shared" si="4"/>
        <v>134</v>
      </c>
      <c r="FF3" s="108">
        <f t="shared" si="4"/>
        <v>135</v>
      </c>
      <c r="FG3" s="108">
        <f t="shared" si="4"/>
        <v>136</v>
      </c>
      <c r="FH3" s="108">
        <f t="shared" si="4"/>
        <v>137</v>
      </c>
      <c r="FI3" s="108">
        <f t="shared" si="4"/>
        <v>138</v>
      </c>
      <c r="FJ3" s="108">
        <f t="shared" si="4"/>
        <v>139</v>
      </c>
      <c r="FK3" s="108">
        <f t="shared" si="4"/>
        <v>140</v>
      </c>
      <c r="FL3" s="108">
        <f t="shared" si="4"/>
        <v>141</v>
      </c>
      <c r="FM3" s="108">
        <f t="shared" si="4"/>
        <v>142</v>
      </c>
      <c r="FN3" s="108">
        <f t="shared" si="4"/>
        <v>143</v>
      </c>
      <c r="FO3" s="108">
        <f t="shared" si="4"/>
        <v>144</v>
      </c>
      <c r="FP3" s="108">
        <f t="shared" si="4"/>
        <v>145</v>
      </c>
      <c r="FQ3" s="108">
        <f t="shared" si="4"/>
        <v>146</v>
      </c>
      <c r="FR3" s="108">
        <f t="shared" si="4"/>
        <v>147</v>
      </c>
      <c r="FS3" s="108">
        <f t="shared" si="4"/>
        <v>148</v>
      </c>
      <c r="FT3" s="108">
        <f t="shared" si="4"/>
        <v>149</v>
      </c>
      <c r="FU3" s="108">
        <f t="shared" si="4"/>
        <v>150</v>
      </c>
      <c r="FV3" s="108">
        <f t="shared" si="4"/>
        <v>151</v>
      </c>
      <c r="FW3" s="108">
        <f t="shared" si="4"/>
        <v>152</v>
      </c>
      <c r="GB3" s="105">
        <f>DATE(YEAR(ER3),MONTH(ER3)+1,DAY(ER3))</f>
        <v>153</v>
      </c>
      <c r="GC3" s="108">
        <f>GB3</f>
        <v>153</v>
      </c>
      <c r="GD3" s="108">
        <f>GC3+1</f>
        <v>154</v>
      </c>
      <c r="GE3" s="108">
        <f t="shared" ref="GE3:HG3" si="5">GD3+1</f>
        <v>155</v>
      </c>
      <c r="GF3" s="108">
        <f t="shared" si="5"/>
        <v>156</v>
      </c>
      <c r="GG3" s="108">
        <f t="shared" si="5"/>
        <v>157</v>
      </c>
      <c r="GH3" s="108">
        <f t="shared" si="5"/>
        <v>158</v>
      </c>
      <c r="GI3" s="108">
        <f t="shared" si="5"/>
        <v>159</v>
      </c>
      <c r="GJ3" s="108">
        <f t="shared" si="5"/>
        <v>160</v>
      </c>
      <c r="GK3" s="108">
        <f t="shared" si="5"/>
        <v>161</v>
      </c>
      <c r="GL3" s="108">
        <f t="shared" si="5"/>
        <v>162</v>
      </c>
      <c r="GM3" s="108">
        <f t="shared" si="5"/>
        <v>163</v>
      </c>
      <c r="GN3" s="108">
        <f t="shared" si="5"/>
        <v>164</v>
      </c>
      <c r="GO3" s="108">
        <f t="shared" si="5"/>
        <v>165</v>
      </c>
      <c r="GP3" s="108">
        <f t="shared" si="5"/>
        <v>166</v>
      </c>
      <c r="GQ3" s="108">
        <f t="shared" si="5"/>
        <v>167</v>
      </c>
      <c r="GR3" s="108">
        <f t="shared" si="5"/>
        <v>168</v>
      </c>
      <c r="GS3" s="108">
        <f t="shared" si="5"/>
        <v>169</v>
      </c>
      <c r="GT3" s="108">
        <f t="shared" si="5"/>
        <v>170</v>
      </c>
      <c r="GU3" s="108">
        <f t="shared" si="5"/>
        <v>171</v>
      </c>
      <c r="GV3" s="108">
        <f t="shared" si="5"/>
        <v>172</v>
      </c>
      <c r="GW3" s="108">
        <f t="shared" si="5"/>
        <v>173</v>
      </c>
      <c r="GX3" s="108">
        <f t="shared" si="5"/>
        <v>174</v>
      </c>
      <c r="GY3" s="108">
        <f t="shared" si="5"/>
        <v>175</v>
      </c>
      <c r="GZ3" s="108">
        <f t="shared" si="5"/>
        <v>176</v>
      </c>
      <c r="HA3" s="108">
        <f t="shared" si="5"/>
        <v>177</v>
      </c>
      <c r="HB3" s="108">
        <f t="shared" si="5"/>
        <v>178</v>
      </c>
      <c r="HC3" s="108">
        <f t="shared" si="5"/>
        <v>179</v>
      </c>
      <c r="HD3" s="108">
        <f t="shared" si="5"/>
        <v>180</v>
      </c>
      <c r="HE3" s="108">
        <f t="shared" si="5"/>
        <v>181</v>
      </c>
      <c r="HF3" s="108">
        <f t="shared" si="5"/>
        <v>182</v>
      </c>
      <c r="HG3" s="108">
        <f t="shared" si="5"/>
        <v>183</v>
      </c>
      <c r="HL3" s="105">
        <f>DATE(YEAR(GB3),MONTH(GB3)+1,DAY(GB3))</f>
        <v>183</v>
      </c>
      <c r="HM3" s="108">
        <f>HL3</f>
        <v>183</v>
      </c>
      <c r="HN3" s="108">
        <f>HM3+1</f>
        <v>184</v>
      </c>
      <c r="HO3" s="108">
        <f t="shared" ref="HO3:IQ3" si="6">HN3+1</f>
        <v>185</v>
      </c>
      <c r="HP3" s="108">
        <f t="shared" si="6"/>
        <v>186</v>
      </c>
      <c r="HQ3" s="108">
        <f t="shared" si="6"/>
        <v>187</v>
      </c>
      <c r="HR3" s="108">
        <f t="shared" si="6"/>
        <v>188</v>
      </c>
      <c r="HS3" s="108">
        <f t="shared" si="6"/>
        <v>189</v>
      </c>
      <c r="HT3" s="108">
        <f t="shared" si="6"/>
        <v>190</v>
      </c>
      <c r="HU3" s="108">
        <f t="shared" si="6"/>
        <v>191</v>
      </c>
      <c r="HV3" s="108">
        <f t="shared" si="6"/>
        <v>192</v>
      </c>
      <c r="HW3" s="108">
        <f t="shared" si="6"/>
        <v>193</v>
      </c>
      <c r="HX3" s="108">
        <f t="shared" si="6"/>
        <v>194</v>
      </c>
      <c r="HY3" s="108">
        <f t="shared" si="6"/>
        <v>195</v>
      </c>
      <c r="HZ3" s="108">
        <f t="shared" si="6"/>
        <v>196</v>
      </c>
      <c r="IA3" s="108">
        <f t="shared" si="6"/>
        <v>197</v>
      </c>
      <c r="IB3" s="108">
        <f t="shared" si="6"/>
        <v>198</v>
      </c>
      <c r="IC3" s="108">
        <f t="shared" si="6"/>
        <v>199</v>
      </c>
      <c r="ID3" s="108">
        <f t="shared" si="6"/>
        <v>200</v>
      </c>
      <c r="IE3" s="108">
        <f t="shared" si="6"/>
        <v>201</v>
      </c>
      <c r="IF3" s="108">
        <f t="shared" si="6"/>
        <v>202</v>
      </c>
      <c r="IG3" s="108">
        <f t="shared" si="6"/>
        <v>203</v>
      </c>
      <c r="IH3" s="108">
        <f t="shared" si="6"/>
        <v>204</v>
      </c>
      <c r="II3" s="108">
        <f t="shared" si="6"/>
        <v>205</v>
      </c>
      <c r="IJ3" s="108">
        <f t="shared" si="6"/>
        <v>206</v>
      </c>
      <c r="IK3" s="108">
        <f t="shared" si="6"/>
        <v>207</v>
      </c>
      <c r="IL3" s="108">
        <f t="shared" si="6"/>
        <v>208</v>
      </c>
      <c r="IM3" s="108">
        <f t="shared" si="6"/>
        <v>209</v>
      </c>
      <c r="IN3" s="108">
        <f t="shared" si="6"/>
        <v>210</v>
      </c>
      <c r="IO3" s="108">
        <f t="shared" si="6"/>
        <v>211</v>
      </c>
      <c r="IP3" s="108">
        <f t="shared" si="6"/>
        <v>212</v>
      </c>
      <c r="IQ3" s="108">
        <f t="shared" si="6"/>
        <v>213</v>
      </c>
      <c r="IV3" s="105">
        <f>DATE(YEAR(HL3),MONTH(HL3)+1,DAY(HL3))</f>
        <v>214</v>
      </c>
      <c r="IW3" s="108">
        <f>IV3</f>
        <v>214</v>
      </c>
      <c r="IX3" s="108">
        <f>IW3+1</f>
        <v>215</v>
      </c>
      <c r="IY3" s="108">
        <f t="shared" ref="IY3:KA3" si="7">IX3+1</f>
        <v>216</v>
      </c>
      <c r="IZ3" s="108">
        <f t="shared" si="7"/>
        <v>217</v>
      </c>
      <c r="JA3" s="108">
        <f t="shared" si="7"/>
        <v>218</v>
      </c>
      <c r="JB3" s="108">
        <f t="shared" si="7"/>
        <v>219</v>
      </c>
      <c r="JC3" s="108">
        <f t="shared" si="7"/>
        <v>220</v>
      </c>
      <c r="JD3" s="108">
        <f t="shared" si="7"/>
        <v>221</v>
      </c>
      <c r="JE3" s="108">
        <f t="shared" si="7"/>
        <v>222</v>
      </c>
      <c r="JF3" s="108">
        <f t="shared" si="7"/>
        <v>223</v>
      </c>
      <c r="JG3" s="108">
        <f t="shared" si="7"/>
        <v>224</v>
      </c>
      <c r="JH3" s="108">
        <f t="shared" si="7"/>
        <v>225</v>
      </c>
      <c r="JI3" s="108">
        <f t="shared" si="7"/>
        <v>226</v>
      </c>
      <c r="JJ3" s="108">
        <f t="shared" si="7"/>
        <v>227</v>
      </c>
      <c r="JK3" s="108">
        <f t="shared" si="7"/>
        <v>228</v>
      </c>
      <c r="JL3" s="108">
        <f t="shared" si="7"/>
        <v>229</v>
      </c>
      <c r="JM3" s="108">
        <f t="shared" si="7"/>
        <v>230</v>
      </c>
      <c r="JN3" s="108">
        <f t="shared" si="7"/>
        <v>231</v>
      </c>
      <c r="JO3" s="108">
        <f t="shared" si="7"/>
        <v>232</v>
      </c>
      <c r="JP3" s="108">
        <f t="shared" si="7"/>
        <v>233</v>
      </c>
      <c r="JQ3" s="108">
        <f t="shared" si="7"/>
        <v>234</v>
      </c>
      <c r="JR3" s="108">
        <f t="shared" si="7"/>
        <v>235</v>
      </c>
      <c r="JS3" s="108">
        <f t="shared" si="7"/>
        <v>236</v>
      </c>
      <c r="JT3" s="108">
        <f t="shared" si="7"/>
        <v>237</v>
      </c>
      <c r="JU3" s="108">
        <f t="shared" si="7"/>
        <v>238</v>
      </c>
      <c r="JV3" s="108">
        <f t="shared" si="7"/>
        <v>239</v>
      </c>
      <c r="JW3" s="108">
        <f t="shared" si="7"/>
        <v>240</v>
      </c>
      <c r="JX3" s="108">
        <f t="shared" si="7"/>
        <v>241</v>
      </c>
      <c r="JY3" s="108">
        <f t="shared" si="7"/>
        <v>242</v>
      </c>
      <c r="JZ3" s="108">
        <f t="shared" si="7"/>
        <v>243</v>
      </c>
      <c r="KA3" s="108">
        <f t="shared" si="7"/>
        <v>244</v>
      </c>
      <c r="KF3" s="105">
        <f>DATE(YEAR(IV3),MONTH(IV3)+1,DAY(IV3))</f>
        <v>245</v>
      </c>
      <c r="KG3" s="108">
        <f>KF3</f>
        <v>245</v>
      </c>
      <c r="KH3" s="108">
        <f>KG3+1</f>
        <v>246</v>
      </c>
      <c r="KI3" s="108">
        <f t="shared" ref="KI3:LK3" si="8">KH3+1</f>
        <v>247</v>
      </c>
      <c r="KJ3" s="108">
        <f t="shared" si="8"/>
        <v>248</v>
      </c>
      <c r="KK3" s="108">
        <f t="shared" si="8"/>
        <v>249</v>
      </c>
      <c r="KL3" s="108">
        <f t="shared" si="8"/>
        <v>250</v>
      </c>
      <c r="KM3" s="108">
        <f t="shared" si="8"/>
        <v>251</v>
      </c>
      <c r="KN3" s="108">
        <f t="shared" si="8"/>
        <v>252</v>
      </c>
      <c r="KO3" s="108">
        <f t="shared" si="8"/>
        <v>253</v>
      </c>
      <c r="KP3" s="108">
        <f t="shared" si="8"/>
        <v>254</v>
      </c>
      <c r="KQ3" s="108">
        <f t="shared" si="8"/>
        <v>255</v>
      </c>
      <c r="KR3" s="108">
        <f t="shared" si="8"/>
        <v>256</v>
      </c>
      <c r="KS3" s="108">
        <f t="shared" si="8"/>
        <v>257</v>
      </c>
      <c r="KT3" s="108">
        <f t="shared" si="8"/>
        <v>258</v>
      </c>
      <c r="KU3" s="108">
        <f t="shared" si="8"/>
        <v>259</v>
      </c>
      <c r="KV3" s="108">
        <f t="shared" si="8"/>
        <v>260</v>
      </c>
      <c r="KW3" s="108">
        <f t="shared" si="8"/>
        <v>261</v>
      </c>
      <c r="KX3" s="108">
        <f t="shared" si="8"/>
        <v>262</v>
      </c>
      <c r="KY3" s="108">
        <f t="shared" si="8"/>
        <v>263</v>
      </c>
      <c r="KZ3" s="108">
        <f t="shared" si="8"/>
        <v>264</v>
      </c>
      <c r="LA3" s="108">
        <f t="shared" si="8"/>
        <v>265</v>
      </c>
      <c r="LB3" s="108">
        <f t="shared" si="8"/>
        <v>266</v>
      </c>
      <c r="LC3" s="108">
        <f t="shared" si="8"/>
        <v>267</v>
      </c>
      <c r="LD3" s="108">
        <f t="shared" si="8"/>
        <v>268</v>
      </c>
      <c r="LE3" s="108">
        <f t="shared" si="8"/>
        <v>269</v>
      </c>
      <c r="LF3" s="108">
        <f t="shared" si="8"/>
        <v>270</v>
      </c>
      <c r="LG3" s="108">
        <f t="shared" si="8"/>
        <v>271</v>
      </c>
      <c r="LH3" s="108">
        <f t="shared" si="8"/>
        <v>272</v>
      </c>
      <c r="LI3" s="108">
        <f t="shared" si="8"/>
        <v>273</v>
      </c>
      <c r="LJ3" s="108">
        <f t="shared" si="8"/>
        <v>274</v>
      </c>
      <c r="LK3" s="108">
        <f t="shared" si="8"/>
        <v>275</v>
      </c>
      <c r="LP3" s="105">
        <f>DATE(YEAR(KF3),MONTH(KF3)+1,DAY(KF3))</f>
        <v>275</v>
      </c>
      <c r="LQ3" s="108">
        <f>LP3</f>
        <v>275</v>
      </c>
      <c r="LR3" s="108">
        <f>LQ3+1</f>
        <v>276</v>
      </c>
      <c r="LS3" s="108">
        <f t="shared" ref="LS3:MU3" si="9">LR3+1</f>
        <v>277</v>
      </c>
      <c r="LT3" s="108">
        <f t="shared" si="9"/>
        <v>278</v>
      </c>
      <c r="LU3" s="108">
        <f t="shared" si="9"/>
        <v>279</v>
      </c>
      <c r="LV3" s="108">
        <f t="shared" si="9"/>
        <v>280</v>
      </c>
      <c r="LW3" s="108">
        <f t="shared" si="9"/>
        <v>281</v>
      </c>
      <c r="LX3" s="108">
        <f t="shared" si="9"/>
        <v>282</v>
      </c>
      <c r="LY3" s="108">
        <f t="shared" si="9"/>
        <v>283</v>
      </c>
      <c r="LZ3" s="108">
        <f t="shared" si="9"/>
        <v>284</v>
      </c>
      <c r="MA3" s="108">
        <f t="shared" si="9"/>
        <v>285</v>
      </c>
      <c r="MB3" s="108">
        <f t="shared" si="9"/>
        <v>286</v>
      </c>
      <c r="MC3" s="108">
        <f t="shared" si="9"/>
        <v>287</v>
      </c>
      <c r="MD3" s="108">
        <f t="shared" si="9"/>
        <v>288</v>
      </c>
      <c r="ME3" s="108">
        <f t="shared" si="9"/>
        <v>289</v>
      </c>
      <c r="MF3" s="108">
        <f t="shared" si="9"/>
        <v>290</v>
      </c>
      <c r="MG3" s="108">
        <f t="shared" si="9"/>
        <v>291</v>
      </c>
      <c r="MH3" s="108">
        <f t="shared" si="9"/>
        <v>292</v>
      </c>
      <c r="MI3" s="108">
        <f t="shared" si="9"/>
        <v>293</v>
      </c>
      <c r="MJ3" s="108">
        <f t="shared" si="9"/>
        <v>294</v>
      </c>
      <c r="MK3" s="108">
        <f t="shared" si="9"/>
        <v>295</v>
      </c>
      <c r="ML3" s="108">
        <f t="shared" si="9"/>
        <v>296</v>
      </c>
      <c r="MM3" s="108">
        <f t="shared" si="9"/>
        <v>297</v>
      </c>
      <c r="MN3" s="108">
        <f t="shared" si="9"/>
        <v>298</v>
      </c>
      <c r="MO3" s="108">
        <f t="shared" si="9"/>
        <v>299</v>
      </c>
      <c r="MP3" s="108">
        <f t="shared" si="9"/>
        <v>300</v>
      </c>
      <c r="MQ3" s="108">
        <f t="shared" si="9"/>
        <v>301</v>
      </c>
      <c r="MR3" s="108">
        <f t="shared" si="9"/>
        <v>302</v>
      </c>
      <c r="MS3" s="108">
        <f t="shared" si="9"/>
        <v>303</v>
      </c>
      <c r="MT3" s="108">
        <f t="shared" si="9"/>
        <v>304</v>
      </c>
      <c r="MU3" s="108">
        <f t="shared" si="9"/>
        <v>305</v>
      </c>
      <c r="MZ3" s="105">
        <f>DATE(YEAR(LP3),MONTH(LP3)+1,DAY(LP3))</f>
        <v>306</v>
      </c>
      <c r="NA3" s="108">
        <f>MZ3</f>
        <v>306</v>
      </c>
      <c r="NB3" s="108">
        <f>NA3+1</f>
        <v>307</v>
      </c>
      <c r="NC3" s="108">
        <f t="shared" ref="NC3:OE3" si="10">NB3+1</f>
        <v>308</v>
      </c>
      <c r="ND3" s="108">
        <f t="shared" si="10"/>
        <v>309</v>
      </c>
      <c r="NE3" s="108">
        <f t="shared" si="10"/>
        <v>310</v>
      </c>
      <c r="NF3" s="108">
        <f t="shared" si="10"/>
        <v>311</v>
      </c>
      <c r="NG3" s="108">
        <f t="shared" si="10"/>
        <v>312</v>
      </c>
      <c r="NH3" s="108">
        <f t="shared" si="10"/>
        <v>313</v>
      </c>
      <c r="NI3" s="108">
        <f t="shared" si="10"/>
        <v>314</v>
      </c>
      <c r="NJ3" s="108">
        <f t="shared" si="10"/>
        <v>315</v>
      </c>
      <c r="NK3" s="108">
        <f t="shared" si="10"/>
        <v>316</v>
      </c>
      <c r="NL3" s="108">
        <f t="shared" si="10"/>
        <v>317</v>
      </c>
      <c r="NM3" s="108">
        <f t="shared" si="10"/>
        <v>318</v>
      </c>
      <c r="NN3" s="108">
        <f t="shared" si="10"/>
        <v>319</v>
      </c>
      <c r="NO3" s="108">
        <f t="shared" si="10"/>
        <v>320</v>
      </c>
      <c r="NP3" s="108">
        <f t="shared" si="10"/>
        <v>321</v>
      </c>
      <c r="NQ3" s="108">
        <f t="shared" si="10"/>
        <v>322</v>
      </c>
      <c r="NR3" s="108">
        <f t="shared" si="10"/>
        <v>323</v>
      </c>
      <c r="NS3" s="108">
        <f t="shared" si="10"/>
        <v>324</v>
      </c>
      <c r="NT3" s="108">
        <f t="shared" si="10"/>
        <v>325</v>
      </c>
      <c r="NU3" s="108">
        <f t="shared" si="10"/>
        <v>326</v>
      </c>
      <c r="NV3" s="108">
        <f t="shared" si="10"/>
        <v>327</v>
      </c>
      <c r="NW3" s="108">
        <f t="shared" si="10"/>
        <v>328</v>
      </c>
      <c r="NX3" s="108">
        <f t="shared" si="10"/>
        <v>329</v>
      </c>
      <c r="NY3" s="108">
        <f t="shared" si="10"/>
        <v>330</v>
      </c>
      <c r="NZ3" s="108">
        <f t="shared" si="10"/>
        <v>331</v>
      </c>
      <c r="OA3" s="108">
        <f t="shared" si="10"/>
        <v>332</v>
      </c>
      <c r="OB3" s="108">
        <f t="shared" si="10"/>
        <v>333</v>
      </c>
      <c r="OC3" s="108">
        <f t="shared" si="10"/>
        <v>334</v>
      </c>
      <c r="OD3" s="108">
        <f t="shared" si="10"/>
        <v>335</v>
      </c>
      <c r="OE3" s="108">
        <f t="shared" si="10"/>
        <v>336</v>
      </c>
      <c r="OJ3" s="105">
        <f>DATE(YEAR(MZ3),MONTH(MZ3)+1,DAY(MZ3))</f>
        <v>336</v>
      </c>
      <c r="OK3" s="108">
        <f>OJ3</f>
        <v>336</v>
      </c>
      <c r="OL3" s="108">
        <f>OK3+1</f>
        <v>337</v>
      </c>
      <c r="OM3" s="108">
        <f t="shared" ref="OM3:PO3" si="11">OL3+1</f>
        <v>338</v>
      </c>
      <c r="ON3" s="108">
        <f t="shared" si="11"/>
        <v>339</v>
      </c>
      <c r="OO3" s="108">
        <f t="shared" si="11"/>
        <v>340</v>
      </c>
      <c r="OP3" s="108">
        <f t="shared" si="11"/>
        <v>341</v>
      </c>
      <c r="OQ3" s="108">
        <f t="shared" si="11"/>
        <v>342</v>
      </c>
      <c r="OR3" s="108">
        <f t="shared" si="11"/>
        <v>343</v>
      </c>
      <c r="OS3" s="108">
        <f t="shared" si="11"/>
        <v>344</v>
      </c>
      <c r="OT3" s="108">
        <f t="shared" si="11"/>
        <v>345</v>
      </c>
      <c r="OU3" s="108">
        <f t="shared" si="11"/>
        <v>346</v>
      </c>
      <c r="OV3" s="108">
        <f t="shared" si="11"/>
        <v>347</v>
      </c>
      <c r="OW3" s="108">
        <f t="shared" si="11"/>
        <v>348</v>
      </c>
      <c r="OX3" s="108">
        <f t="shared" si="11"/>
        <v>349</v>
      </c>
      <c r="OY3" s="108">
        <f t="shared" si="11"/>
        <v>350</v>
      </c>
      <c r="OZ3" s="108">
        <f t="shared" si="11"/>
        <v>351</v>
      </c>
      <c r="PA3" s="108">
        <f t="shared" si="11"/>
        <v>352</v>
      </c>
      <c r="PB3" s="108">
        <f t="shared" si="11"/>
        <v>353</v>
      </c>
      <c r="PC3" s="108">
        <f t="shared" si="11"/>
        <v>354</v>
      </c>
      <c r="PD3" s="108">
        <f t="shared" si="11"/>
        <v>355</v>
      </c>
      <c r="PE3" s="108">
        <f t="shared" si="11"/>
        <v>356</v>
      </c>
      <c r="PF3" s="108">
        <f t="shared" si="11"/>
        <v>357</v>
      </c>
      <c r="PG3" s="108">
        <f t="shared" si="11"/>
        <v>358</v>
      </c>
      <c r="PH3" s="108">
        <f t="shared" si="11"/>
        <v>359</v>
      </c>
      <c r="PI3" s="108">
        <f t="shared" si="11"/>
        <v>360</v>
      </c>
      <c r="PJ3" s="108">
        <f t="shared" si="11"/>
        <v>361</v>
      </c>
      <c r="PK3" s="108">
        <f t="shared" si="11"/>
        <v>362</v>
      </c>
      <c r="PL3" s="108">
        <f t="shared" si="11"/>
        <v>363</v>
      </c>
      <c r="PM3" s="108">
        <f t="shared" si="11"/>
        <v>364</v>
      </c>
      <c r="PN3" s="108">
        <f t="shared" si="11"/>
        <v>365</v>
      </c>
      <c r="PO3" s="108">
        <f t="shared" si="11"/>
        <v>366</v>
      </c>
    </row>
    <row r="4" spans="2:432" s="103" customFormat="1" hidden="1" x14ac:dyDescent="0.25">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t="str">
        <f t="shared" ref="BP4:BQ4" si="12">IF(MONTH(BP3) = MONTH($AN$3),"Show","Hide")</f>
        <v>Show</v>
      </c>
      <c r="BQ4" s="108" t="str">
        <f t="shared" si="12"/>
        <v>Show</v>
      </c>
      <c r="BR4" s="108" t="str">
        <f>IF(MONTH(BR3) = MONTH($AN$3),"Show","Hide")</f>
        <v>Hide</v>
      </c>
      <c r="BS4" s="108" t="str">
        <f>IF(MONTH(BS3) = MONTH($AN$3),"Show","Hide")</f>
        <v>Hide</v>
      </c>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c r="NY4" s="108"/>
      <c r="NZ4" s="108"/>
      <c r="OA4" s="108"/>
      <c r="OB4" s="108"/>
      <c r="OC4" s="108"/>
      <c r="OD4" s="108"/>
      <c r="OE4" s="108"/>
      <c r="OK4" s="108"/>
      <c r="OL4" s="108"/>
      <c r="OM4" s="108"/>
      <c r="ON4" s="108"/>
      <c r="OO4" s="108"/>
      <c r="OP4" s="108"/>
      <c r="OQ4" s="108"/>
      <c r="OR4" s="108"/>
      <c r="OS4" s="108"/>
      <c r="OT4" s="108"/>
      <c r="OU4" s="108"/>
      <c r="OV4" s="108"/>
      <c r="OW4" s="108"/>
      <c r="OX4" s="108"/>
      <c r="OY4" s="108"/>
      <c r="OZ4" s="108"/>
      <c r="PA4" s="108"/>
      <c r="PB4" s="108"/>
      <c r="PC4" s="108"/>
      <c r="PD4" s="108"/>
      <c r="PE4" s="108"/>
      <c r="PF4" s="108"/>
      <c r="PG4" s="108"/>
      <c r="PH4" s="108"/>
      <c r="PI4" s="108"/>
      <c r="PJ4" s="108"/>
      <c r="PK4" s="108"/>
      <c r="PL4" s="108"/>
      <c r="PM4" s="108"/>
      <c r="PN4" s="108"/>
      <c r="PO4" s="108"/>
    </row>
    <row r="5" spans="2:432" s="103" customFormat="1" ht="15" customHeight="1" x14ac:dyDescent="0.25">
      <c r="B5" s="105">
        <f ca="1">EndDate</f>
        <v>365</v>
      </c>
      <c r="C5" s="160" t="str">
        <f>YEAR(E3) &amp; " " &amp; TEXT(E3,"MMMM")</f>
        <v>1900 January</v>
      </c>
      <c r="D5" s="161"/>
      <c r="E5" s="109" t="str">
        <f>TEXT(E3,"ddd")</f>
        <v>Sun</v>
      </c>
      <c r="F5" s="110" t="str">
        <f t="shared" ref="F5:AF5" si="13">TEXT(F3,"ddd")</f>
        <v>Mon</v>
      </c>
      <c r="G5" s="110" t="str">
        <f t="shared" si="13"/>
        <v>Tue</v>
      </c>
      <c r="H5" s="110" t="str">
        <f t="shared" si="13"/>
        <v>Wed</v>
      </c>
      <c r="I5" s="110" t="str">
        <f t="shared" si="13"/>
        <v>Thu</v>
      </c>
      <c r="J5" s="110" t="str">
        <f t="shared" si="13"/>
        <v>Fri</v>
      </c>
      <c r="K5" s="110" t="str">
        <f t="shared" si="13"/>
        <v>Sat</v>
      </c>
      <c r="L5" s="110" t="str">
        <f t="shared" si="13"/>
        <v>Sun</v>
      </c>
      <c r="M5" s="110" t="str">
        <f t="shared" si="13"/>
        <v>Mon</v>
      </c>
      <c r="N5" s="110" t="str">
        <f t="shared" si="13"/>
        <v>Tue</v>
      </c>
      <c r="O5" s="110" t="str">
        <f t="shared" si="13"/>
        <v>Wed</v>
      </c>
      <c r="P5" s="110" t="str">
        <f t="shared" si="13"/>
        <v>Thu</v>
      </c>
      <c r="Q5" s="110" t="str">
        <f t="shared" si="13"/>
        <v>Fri</v>
      </c>
      <c r="R5" s="110" t="str">
        <f t="shared" si="13"/>
        <v>Sat</v>
      </c>
      <c r="S5" s="110" t="str">
        <f t="shared" si="13"/>
        <v>Sun</v>
      </c>
      <c r="T5" s="110" t="str">
        <f t="shared" si="13"/>
        <v>Mon</v>
      </c>
      <c r="U5" s="110" t="str">
        <f t="shared" si="13"/>
        <v>Tue</v>
      </c>
      <c r="V5" s="110" t="str">
        <f t="shared" si="13"/>
        <v>Wed</v>
      </c>
      <c r="W5" s="110" t="str">
        <f t="shared" si="13"/>
        <v>Thu</v>
      </c>
      <c r="X5" s="110" t="str">
        <f t="shared" si="13"/>
        <v>Fri</v>
      </c>
      <c r="Y5" s="110" t="str">
        <f t="shared" si="13"/>
        <v>Sat</v>
      </c>
      <c r="Z5" s="110" t="str">
        <f t="shared" si="13"/>
        <v>Sun</v>
      </c>
      <c r="AA5" s="110" t="str">
        <f t="shared" si="13"/>
        <v>Mon</v>
      </c>
      <c r="AB5" s="110" t="str">
        <f t="shared" si="13"/>
        <v>Tue</v>
      </c>
      <c r="AC5" s="110" t="str">
        <f t="shared" si="13"/>
        <v>Wed</v>
      </c>
      <c r="AD5" s="110" t="str">
        <f t="shared" si="13"/>
        <v>Thu</v>
      </c>
      <c r="AE5" s="110" t="str">
        <f t="shared" si="13"/>
        <v>Fri</v>
      </c>
      <c r="AF5" s="110" t="str">
        <f t="shared" si="13"/>
        <v>Sat</v>
      </c>
      <c r="AG5" s="110" t="str">
        <f>IF(MONTH(AG3)=MONTH(D3),TEXT(AG3,"ddd"),"")</f>
        <v>Sun</v>
      </c>
      <c r="AH5" s="110" t="str">
        <f>IF(MONTH(AH3)=MONTH(D3),TEXT(AH3,"ddd"),"")</f>
        <v>Mon</v>
      </c>
      <c r="AI5" s="110" t="str">
        <f>IF(MONTH(AI3)=MONTH(D3),TEXT(AI3,"ddd"),"")</f>
        <v>Tue</v>
      </c>
      <c r="AJ5" s="111"/>
      <c r="AM5" s="160" t="str">
        <f>YEAR(AO3) &amp; " " &amp; TEXT(AO3,"MMMM")</f>
        <v>1900 February</v>
      </c>
      <c r="AN5" s="161"/>
      <c r="AO5" s="109" t="str">
        <f>TEXT(AO3,"ddd")</f>
        <v>Wed</v>
      </c>
      <c r="AP5" s="110" t="str">
        <f t="shared" ref="AP5:BK5" si="14">TEXT(AP3,"ddd")</f>
        <v>Thu</v>
      </c>
      <c r="AQ5" s="110" t="str">
        <f t="shared" si="14"/>
        <v>Fri</v>
      </c>
      <c r="AR5" s="110" t="str">
        <f t="shared" si="14"/>
        <v>Sat</v>
      </c>
      <c r="AS5" s="110" t="str">
        <f t="shared" si="14"/>
        <v>Sun</v>
      </c>
      <c r="AT5" s="110" t="str">
        <f t="shared" si="14"/>
        <v>Mon</v>
      </c>
      <c r="AU5" s="110" t="str">
        <f t="shared" si="14"/>
        <v>Tue</v>
      </c>
      <c r="AV5" s="110" t="str">
        <f t="shared" si="14"/>
        <v>Wed</v>
      </c>
      <c r="AW5" s="110" t="str">
        <f t="shared" si="14"/>
        <v>Thu</v>
      </c>
      <c r="AX5" s="110" t="str">
        <f t="shared" si="14"/>
        <v>Fri</v>
      </c>
      <c r="AY5" s="110" t="str">
        <f t="shared" si="14"/>
        <v>Sat</v>
      </c>
      <c r="AZ5" s="110" t="str">
        <f t="shared" si="14"/>
        <v>Sun</v>
      </c>
      <c r="BA5" s="110" t="str">
        <f t="shared" si="14"/>
        <v>Mon</v>
      </c>
      <c r="BB5" s="110" t="str">
        <f t="shared" si="14"/>
        <v>Tue</v>
      </c>
      <c r="BC5" s="110" t="str">
        <f t="shared" si="14"/>
        <v>Wed</v>
      </c>
      <c r="BD5" s="110" t="str">
        <f t="shared" si="14"/>
        <v>Thu</v>
      </c>
      <c r="BE5" s="110" t="str">
        <f t="shared" si="14"/>
        <v>Fri</v>
      </c>
      <c r="BF5" s="110" t="str">
        <f t="shared" si="14"/>
        <v>Sat</v>
      </c>
      <c r="BG5" s="110" t="str">
        <f t="shared" si="14"/>
        <v>Sun</v>
      </c>
      <c r="BH5" s="110" t="str">
        <f t="shared" si="14"/>
        <v>Mon</v>
      </c>
      <c r="BI5" s="110" t="str">
        <f t="shared" si="14"/>
        <v>Tue</v>
      </c>
      <c r="BJ5" s="110" t="str">
        <f t="shared" si="14"/>
        <v>Wed</v>
      </c>
      <c r="BK5" s="110" t="str">
        <f t="shared" si="14"/>
        <v>Thu</v>
      </c>
      <c r="BL5" s="110" t="str">
        <f t="shared" ref="BL5:BP5" si="15">TEXT(BL3,"ddd")</f>
        <v>Fri</v>
      </c>
      <c r="BM5" s="110" t="str">
        <f t="shared" si="15"/>
        <v>Sat</v>
      </c>
      <c r="BN5" s="110" t="str">
        <f t="shared" si="15"/>
        <v>Sun</v>
      </c>
      <c r="BO5" s="110" t="str">
        <f t="shared" si="15"/>
        <v>Mon</v>
      </c>
      <c r="BP5" s="110" t="str">
        <f t="shared" si="15"/>
        <v>Tue</v>
      </c>
      <c r="BQ5" s="110" t="str">
        <f>IF(MONTH(BQ3)=MONTH(AN3),TEXT(BQ3,"ddd"),"")</f>
        <v>Wed</v>
      </c>
      <c r="BR5" s="110" t="str">
        <f>IF(MONTH(BR3)=MONTH(AN3),TEXT(BR3,"ddd"),"")</f>
        <v/>
      </c>
      <c r="BS5" s="110" t="str">
        <f>IF(MONTH(BS3)=MONTH(AN3),TEXT(BS3,"ddd"),"")</f>
        <v/>
      </c>
      <c r="BT5" s="111"/>
      <c r="BW5" s="160" t="str">
        <f>YEAR(BY3) &amp; " " &amp; TEXT(BY3,"MMMM")</f>
        <v>1900 March</v>
      </c>
      <c r="BX5" s="161"/>
      <c r="BY5" s="109" t="str">
        <f>TEXT(BY3,"ddd")</f>
        <v>Thu</v>
      </c>
      <c r="BZ5" s="110" t="str">
        <f t="shared" ref="BZ5:CZ5" si="16">TEXT(BZ3,"ddd")</f>
        <v>Fri</v>
      </c>
      <c r="CA5" s="110" t="str">
        <f t="shared" si="16"/>
        <v>Sat</v>
      </c>
      <c r="CB5" s="110" t="str">
        <f t="shared" si="16"/>
        <v>Sun</v>
      </c>
      <c r="CC5" s="110" t="str">
        <f t="shared" si="16"/>
        <v>Mon</v>
      </c>
      <c r="CD5" s="110" t="str">
        <f t="shared" si="16"/>
        <v>Tue</v>
      </c>
      <c r="CE5" s="110" t="str">
        <f t="shared" si="16"/>
        <v>Wed</v>
      </c>
      <c r="CF5" s="110" t="str">
        <f t="shared" si="16"/>
        <v>Thu</v>
      </c>
      <c r="CG5" s="110" t="str">
        <f t="shared" si="16"/>
        <v>Fri</v>
      </c>
      <c r="CH5" s="110" t="str">
        <f t="shared" si="16"/>
        <v>Sat</v>
      </c>
      <c r="CI5" s="110" t="str">
        <f t="shared" si="16"/>
        <v>Sun</v>
      </c>
      <c r="CJ5" s="110" t="str">
        <f t="shared" si="16"/>
        <v>Mon</v>
      </c>
      <c r="CK5" s="110" t="str">
        <f t="shared" si="16"/>
        <v>Tue</v>
      </c>
      <c r="CL5" s="110" t="str">
        <f t="shared" si="16"/>
        <v>Wed</v>
      </c>
      <c r="CM5" s="110" t="str">
        <f t="shared" si="16"/>
        <v>Thu</v>
      </c>
      <c r="CN5" s="110" t="str">
        <f t="shared" si="16"/>
        <v>Fri</v>
      </c>
      <c r="CO5" s="110" t="str">
        <f t="shared" si="16"/>
        <v>Sat</v>
      </c>
      <c r="CP5" s="110" t="str">
        <f t="shared" si="16"/>
        <v>Sun</v>
      </c>
      <c r="CQ5" s="110" t="str">
        <f t="shared" si="16"/>
        <v>Mon</v>
      </c>
      <c r="CR5" s="110" t="str">
        <f t="shared" si="16"/>
        <v>Tue</v>
      </c>
      <c r="CS5" s="110" t="str">
        <f t="shared" si="16"/>
        <v>Wed</v>
      </c>
      <c r="CT5" s="110" t="str">
        <f t="shared" si="16"/>
        <v>Thu</v>
      </c>
      <c r="CU5" s="110" t="str">
        <f t="shared" si="16"/>
        <v>Fri</v>
      </c>
      <c r="CV5" s="110" t="str">
        <f t="shared" si="16"/>
        <v>Sat</v>
      </c>
      <c r="CW5" s="110" t="str">
        <f t="shared" si="16"/>
        <v>Sun</v>
      </c>
      <c r="CX5" s="110" t="str">
        <f t="shared" si="16"/>
        <v>Mon</v>
      </c>
      <c r="CY5" s="110" t="str">
        <f t="shared" si="16"/>
        <v>Tue</v>
      </c>
      <c r="CZ5" s="110" t="str">
        <f t="shared" si="16"/>
        <v>Wed</v>
      </c>
      <c r="DA5" s="110" t="str">
        <f>IF(MONTH(DA3)=MONTH(BX3),TEXT(DA3,"ddd"),"")</f>
        <v>Thu</v>
      </c>
      <c r="DB5" s="110" t="str">
        <f>IF(MONTH(DB3)=MONTH(BX3),TEXT(DB3,"ddd"),"")</f>
        <v>Fri</v>
      </c>
      <c r="DC5" s="110" t="str">
        <f>IF(MONTH(DC3)=MONTH(BX3),TEXT(DC3,"ddd"),"")</f>
        <v>Sat</v>
      </c>
      <c r="DD5" s="111"/>
      <c r="DG5" s="160" t="str">
        <f>YEAR(DI3) &amp; " " &amp; TEXT(DI3,"MMMM")</f>
        <v>1900 April</v>
      </c>
      <c r="DH5" s="161"/>
      <c r="DI5" s="109" t="str">
        <f>TEXT(DI3,"ddd")</f>
        <v>Sun</v>
      </c>
      <c r="DJ5" s="110" t="str">
        <f t="shared" ref="DJ5:EJ5" si="17">TEXT(DJ3,"ddd")</f>
        <v>Mon</v>
      </c>
      <c r="DK5" s="110" t="str">
        <f t="shared" si="17"/>
        <v>Tue</v>
      </c>
      <c r="DL5" s="110" t="str">
        <f t="shared" si="17"/>
        <v>Wed</v>
      </c>
      <c r="DM5" s="110" t="str">
        <f t="shared" si="17"/>
        <v>Thu</v>
      </c>
      <c r="DN5" s="110" t="str">
        <f t="shared" si="17"/>
        <v>Fri</v>
      </c>
      <c r="DO5" s="110" t="str">
        <f t="shared" si="17"/>
        <v>Sat</v>
      </c>
      <c r="DP5" s="110" t="str">
        <f t="shared" si="17"/>
        <v>Sun</v>
      </c>
      <c r="DQ5" s="110" t="str">
        <f t="shared" si="17"/>
        <v>Mon</v>
      </c>
      <c r="DR5" s="110" t="str">
        <f t="shared" si="17"/>
        <v>Tue</v>
      </c>
      <c r="DS5" s="110" t="str">
        <f t="shared" si="17"/>
        <v>Wed</v>
      </c>
      <c r="DT5" s="110" t="str">
        <f t="shared" si="17"/>
        <v>Thu</v>
      </c>
      <c r="DU5" s="110" t="str">
        <f t="shared" si="17"/>
        <v>Fri</v>
      </c>
      <c r="DV5" s="110" t="str">
        <f t="shared" si="17"/>
        <v>Sat</v>
      </c>
      <c r="DW5" s="110" t="str">
        <f t="shared" si="17"/>
        <v>Sun</v>
      </c>
      <c r="DX5" s="110" t="str">
        <f t="shared" si="17"/>
        <v>Mon</v>
      </c>
      <c r="DY5" s="110" t="str">
        <f t="shared" si="17"/>
        <v>Tue</v>
      </c>
      <c r="DZ5" s="110" t="str">
        <f t="shared" si="17"/>
        <v>Wed</v>
      </c>
      <c r="EA5" s="110" t="str">
        <f t="shared" si="17"/>
        <v>Thu</v>
      </c>
      <c r="EB5" s="110" t="str">
        <f t="shared" si="17"/>
        <v>Fri</v>
      </c>
      <c r="EC5" s="110" t="str">
        <f t="shared" si="17"/>
        <v>Sat</v>
      </c>
      <c r="ED5" s="110" t="str">
        <f t="shared" si="17"/>
        <v>Sun</v>
      </c>
      <c r="EE5" s="110" t="str">
        <f t="shared" si="17"/>
        <v>Mon</v>
      </c>
      <c r="EF5" s="110" t="str">
        <f t="shared" si="17"/>
        <v>Tue</v>
      </c>
      <c r="EG5" s="110" t="str">
        <f t="shared" si="17"/>
        <v>Wed</v>
      </c>
      <c r="EH5" s="110" t="str">
        <f t="shared" si="17"/>
        <v>Thu</v>
      </c>
      <c r="EI5" s="110" t="str">
        <f t="shared" si="17"/>
        <v>Fri</v>
      </c>
      <c r="EJ5" s="110" t="str">
        <f t="shared" si="17"/>
        <v>Sat</v>
      </c>
      <c r="EK5" s="110" t="str">
        <f>IF(MONTH(EK3)=MONTH(DH3),TEXT(EK3,"ddd"),"")</f>
        <v>Sun</v>
      </c>
      <c r="EL5" s="110" t="str">
        <f>IF(MONTH(EL3)=MONTH(DH3),TEXT(EL3,"ddd"),"")</f>
        <v>Mon</v>
      </c>
      <c r="EM5" s="110" t="str">
        <f>IF(MONTH(EM3)=MONTH(DH3),TEXT(EM3,"ddd"),"")</f>
        <v/>
      </c>
      <c r="EN5" s="111"/>
      <c r="EQ5" s="160" t="str">
        <f>YEAR(ES3) &amp; " " &amp; TEXT(ES3,"MMMM")</f>
        <v>1900 May</v>
      </c>
      <c r="ER5" s="161"/>
      <c r="ES5" s="109" t="str">
        <f>TEXT(ES3,"ddd")</f>
        <v>Tue</v>
      </c>
      <c r="ET5" s="110" t="str">
        <f t="shared" ref="ET5:FT5" si="18">TEXT(ET3,"ddd")</f>
        <v>Wed</v>
      </c>
      <c r="EU5" s="110" t="str">
        <f t="shared" si="18"/>
        <v>Thu</v>
      </c>
      <c r="EV5" s="110" t="str">
        <f t="shared" si="18"/>
        <v>Fri</v>
      </c>
      <c r="EW5" s="110" t="str">
        <f t="shared" si="18"/>
        <v>Sat</v>
      </c>
      <c r="EX5" s="110" t="str">
        <f t="shared" si="18"/>
        <v>Sun</v>
      </c>
      <c r="EY5" s="110" t="str">
        <f t="shared" si="18"/>
        <v>Mon</v>
      </c>
      <c r="EZ5" s="110" t="str">
        <f t="shared" si="18"/>
        <v>Tue</v>
      </c>
      <c r="FA5" s="110" t="str">
        <f t="shared" si="18"/>
        <v>Wed</v>
      </c>
      <c r="FB5" s="110" t="str">
        <f t="shared" si="18"/>
        <v>Thu</v>
      </c>
      <c r="FC5" s="110" t="str">
        <f t="shared" si="18"/>
        <v>Fri</v>
      </c>
      <c r="FD5" s="110" t="str">
        <f t="shared" si="18"/>
        <v>Sat</v>
      </c>
      <c r="FE5" s="110" t="str">
        <f t="shared" si="18"/>
        <v>Sun</v>
      </c>
      <c r="FF5" s="110" t="str">
        <f t="shared" si="18"/>
        <v>Mon</v>
      </c>
      <c r="FG5" s="110" t="str">
        <f t="shared" si="18"/>
        <v>Tue</v>
      </c>
      <c r="FH5" s="110" t="str">
        <f t="shared" si="18"/>
        <v>Wed</v>
      </c>
      <c r="FI5" s="110" t="str">
        <f t="shared" si="18"/>
        <v>Thu</v>
      </c>
      <c r="FJ5" s="110" t="str">
        <f t="shared" si="18"/>
        <v>Fri</v>
      </c>
      <c r="FK5" s="110" t="str">
        <f t="shared" si="18"/>
        <v>Sat</v>
      </c>
      <c r="FL5" s="110" t="str">
        <f t="shared" si="18"/>
        <v>Sun</v>
      </c>
      <c r="FM5" s="110" t="str">
        <f t="shared" si="18"/>
        <v>Mon</v>
      </c>
      <c r="FN5" s="110" t="str">
        <f t="shared" si="18"/>
        <v>Tue</v>
      </c>
      <c r="FO5" s="110" t="str">
        <f t="shared" si="18"/>
        <v>Wed</v>
      </c>
      <c r="FP5" s="110" t="str">
        <f t="shared" si="18"/>
        <v>Thu</v>
      </c>
      <c r="FQ5" s="110" t="str">
        <f t="shared" si="18"/>
        <v>Fri</v>
      </c>
      <c r="FR5" s="110" t="str">
        <f t="shared" si="18"/>
        <v>Sat</v>
      </c>
      <c r="FS5" s="110" t="str">
        <f t="shared" si="18"/>
        <v>Sun</v>
      </c>
      <c r="FT5" s="110" t="str">
        <f t="shared" si="18"/>
        <v>Mon</v>
      </c>
      <c r="FU5" s="110" t="str">
        <f>IF(MONTH(FU3)=MONTH(ER3),TEXT(FU3,"ddd"),"")</f>
        <v>Tue</v>
      </c>
      <c r="FV5" s="110" t="str">
        <f>IF(MONTH(FV3)=MONTH(ER3),TEXT(FV3,"ddd"),"")</f>
        <v>Wed</v>
      </c>
      <c r="FW5" s="110" t="str">
        <f>IF(MONTH(FW3)=MONTH(ER3),TEXT(FW3,"ddd"),"")</f>
        <v>Thu</v>
      </c>
      <c r="FX5" s="111"/>
      <c r="GA5" s="160" t="str">
        <f>YEAR(GC3) &amp; " " &amp; TEXT(GC3,"MMMM")</f>
        <v>1900 June</v>
      </c>
      <c r="GB5" s="161"/>
      <c r="GC5" s="109" t="str">
        <f>TEXT(GC3,"ddd")</f>
        <v>Fri</v>
      </c>
      <c r="GD5" s="110" t="str">
        <f t="shared" ref="GD5:HD5" si="19">TEXT(GD3,"ddd")</f>
        <v>Sat</v>
      </c>
      <c r="GE5" s="110" t="str">
        <f t="shared" si="19"/>
        <v>Sun</v>
      </c>
      <c r="GF5" s="110" t="str">
        <f t="shared" si="19"/>
        <v>Mon</v>
      </c>
      <c r="GG5" s="110" t="str">
        <f t="shared" si="19"/>
        <v>Tue</v>
      </c>
      <c r="GH5" s="110" t="str">
        <f t="shared" si="19"/>
        <v>Wed</v>
      </c>
      <c r="GI5" s="110" t="str">
        <f t="shared" si="19"/>
        <v>Thu</v>
      </c>
      <c r="GJ5" s="110" t="str">
        <f t="shared" si="19"/>
        <v>Fri</v>
      </c>
      <c r="GK5" s="110" t="str">
        <f t="shared" si="19"/>
        <v>Sat</v>
      </c>
      <c r="GL5" s="110" t="str">
        <f t="shared" si="19"/>
        <v>Sun</v>
      </c>
      <c r="GM5" s="110" t="str">
        <f t="shared" si="19"/>
        <v>Mon</v>
      </c>
      <c r="GN5" s="110" t="str">
        <f t="shared" si="19"/>
        <v>Tue</v>
      </c>
      <c r="GO5" s="110" t="str">
        <f t="shared" si="19"/>
        <v>Wed</v>
      </c>
      <c r="GP5" s="110" t="str">
        <f t="shared" si="19"/>
        <v>Thu</v>
      </c>
      <c r="GQ5" s="110" t="str">
        <f t="shared" si="19"/>
        <v>Fri</v>
      </c>
      <c r="GR5" s="110" t="str">
        <f t="shared" si="19"/>
        <v>Sat</v>
      </c>
      <c r="GS5" s="110" t="str">
        <f t="shared" si="19"/>
        <v>Sun</v>
      </c>
      <c r="GT5" s="110" t="str">
        <f t="shared" si="19"/>
        <v>Mon</v>
      </c>
      <c r="GU5" s="110" t="str">
        <f t="shared" si="19"/>
        <v>Tue</v>
      </c>
      <c r="GV5" s="110" t="str">
        <f t="shared" si="19"/>
        <v>Wed</v>
      </c>
      <c r="GW5" s="110" t="str">
        <f t="shared" si="19"/>
        <v>Thu</v>
      </c>
      <c r="GX5" s="110" t="str">
        <f t="shared" si="19"/>
        <v>Fri</v>
      </c>
      <c r="GY5" s="110" t="str">
        <f t="shared" si="19"/>
        <v>Sat</v>
      </c>
      <c r="GZ5" s="110" t="str">
        <f t="shared" si="19"/>
        <v>Sun</v>
      </c>
      <c r="HA5" s="110" t="str">
        <f t="shared" si="19"/>
        <v>Mon</v>
      </c>
      <c r="HB5" s="110" t="str">
        <f t="shared" si="19"/>
        <v>Tue</v>
      </c>
      <c r="HC5" s="110" t="str">
        <f t="shared" si="19"/>
        <v>Wed</v>
      </c>
      <c r="HD5" s="110" t="str">
        <f t="shared" si="19"/>
        <v>Thu</v>
      </c>
      <c r="HE5" s="110" t="str">
        <f>IF(MONTH(HE3)=MONTH(GB3),TEXT(HE3,"ddd"),"")</f>
        <v>Fri</v>
      </c>
      <c r="HF5" s="110" t="str">
        <f>IF(MONTH(HF3)=MONTH(GB3),TEXT(HF3,"ddd"),"")</f>
        <v>Sat</v>
      </c>
      <c r="HG5" s="110" t="str">
        <f>IF(MONTH(HG3)=MONTH(GB3),TEXT(HG3,"ddd"),"")</f>
        <v/>
      </c>
      <c r="HH5" s="111"/>
      <c r="HK5" s="160" t="str">
        <f>YEAR(HM3) &amp; " " &amp; TEXT(HM3,"MMMM")</f>
        <v>1900 July</v>
      </c>
      <c r="HL5" s="161"/>
      <c r="HM5" s="109" t="str">
        <f>TEXT(HM3,"ddd")</f>
        <v>Sun</v>
      </c>
      <c r="HN5" s="110" t="str">
        <f t="shared" ref="HN5:IN5" si="20">TEXT(HN3,"ddd")</f>
        <v>Mon</v>
      </c>
      <c r="HO5" s="110" t="str">
        <f t="shared" si="20"/>
        <v>Tue</v>
      </c>
      <c r="HP5" s="110" t="str">
        <f t="shared" si="20"/>
        <v>Wed</v>
      </c>
      <c r="HQ5" s="110" t="str">
        <f t="shared" si="20"/>
        <v>Thu</v>
      </c>
      <c r="HR5" s="110" t="str">
        <f t="shared" si="20"/>
        <v>Fri</v>
      </c>
      <c r="HS5" s="110" t="str">
        <f t="shared" si="20"/>
        <v>Sat</v>
      </c>
      <c r="HT5" s="110" t="str">
        <f t="shared" si="20"/>
        <v>Sun</v>
      </c>
      <c r="HU5" s="110" t="str">
        <f t="shared" si="20"/>
        <v>Mon</v>
      </c>
      <c r="HV5" s="110" t="str">
        <f t="shared" si="20"/>
        <v>Tue</v>
      </c>
      <c r="HW5" s="110" t="str">
        <f t="shared" si="20"/>
        <v>Wed</v>
      </c>
      <c r="HX5" s="110" t="str">
        <f t="shared" si="20"/>
        <v>Thu</v>
      </c>
      <c r="HY5" s="110" t="str">
        <f t="shared" si="20"/>
        <v>Fri</v>
      </c>
      <c r="HZ5" s="110" t="str">
        <f t="shared" si="20"/>
        <v>Sat</v>
      </c>
      <c r="IA5" s="110" t="str">
        <f t="shared" si="20"/>
        <v>Sun</v>
      </c>
      <c r="IB5" s="110" t="str">
        <f t="shared" si="20"/>
        <v>Mon</v>
      </c>
      <c r="IC5" s="110" t="str">
        <f t="shared" si="20"/>
        <v>Tue</v>
      </c>
      <c r="ID5" s="110" t="str">
        <f t="shared" si="20"/>
        <v>Wed</v>
      </c>
      <c r="IE5" s="110" t="str">
        <f t="shared" si="20"/>
        <v>Thu</v>
      </c>
      <c r="IF5" s="110" t="str">
        <f t="shared" si="20"/>
        <v>Fri</v>
      </c>
      <c r="IG5" s="110" t="str">
        <f t="shared" si="20"/>
        <v>Sat</v>
      </c>
      <c r="IH5" s="110" t="str">
        <f t="shared" si="20"/>
        <v>Sun</v>
      </c>
      <c r="II5" s="110" t="str">
        <f t="shared" si="20"/>
        <v>Mon</v>
      </c>
      <c r="IJ5" s="110" t="str">
        <f t="shared" si="20"/>
        <v>Tue</v>
      </c>
      <c r="IK5" s="110" t="str">
        <f t="shared" si="20"/>
        <v>Wed</v>
      </c>
      <c r="IL5" s="110" t="str">
        <f t="shared" si="20"/>
        <v>Thu</v>
      </c>
      <c r="IM5" s="110" t="str">
        <f t="shared" si="20"/>
        <v>Fri</v>
      </c>
      <c r="IN5" s="110" t="str">
        <f t="shared" si="20"/>
        <v>Sat</v>
      </c>
      <c r="IO5" s="110" t="str">
        <f>IF(MONTH(IO3)=MONTH(HL3),TEXT(IO3,"ddd"),"")</f>
        <v>Sun</v>
      </c>
      <c r="IP5" s="110" t="str">
        <f>IF(MONTH(IP3)=MONTH(HL3),TEXT(IP3,"ddd"),"")</f>
        <v>Mon</v>
      </c>
      <c r="IQ5" s="110" t="str">
        <f>IF(MONTH(IQ3)=MONTH(HL3),TEXT(IQ3,"ddd"),"")</f>
        <v>Tue</v>
      </c>
      <c r="IR5" s="111"/>
      <c r="IU5" s="160" t="str">
        <f>YEAR(IW3) &amp; " " &amp; TEXT(IW3,"MMMM")</f>
        <v>1900 August</v>
      </c>
      <c r="IV5" s="161"/>
      <c r="IW5" s="109" t="str">
        <f>TEXT(IW3,"ddd")</f>
        <v>Wed</v>
      </c>
      <c r="IX5" s="110" t="str">
        <f t="shared" ref="IX5:JX5" si="21">TEXT(IX3,"ddd")</f>
        <v>Thu</v>
      </c>
      <c r="IY5" s="110" t="str">
        <f t="shared" si="21"/>
        <v>Fri</v>
      </c>
      <c r="IZ5" s="110" t="str">
        <f t="shared" si="21"/>
        <v>Sat</v>
      </c>
      <c r="JA5" s="110" t="str">
        <f t="shared" si="21"/>
        <v>Sun</v>
      </c>
      <c r="JB5" s="110" t="str">
        <f t="shared" si="21"/>
        <v>Mon</v>
      </c>
      <c r="JC5" s="110" t="str">
        <f t="shared" si="21"/>
        <v>Tue</v>
      </c>
      <c r="JD5" s="110" t="str">
        <f t="shared" si="21"/>
        <v>Wed</v>
      </c>
      <c r="JE5" s="110" t="str">
        <f t="shared" si="21"/>
        <v>Thu</v>
      </c>
      <c r="JF5" s="110" t="str">
        <f t="shared" si="21"/>
        <v>Fri</v>
      </c>
      <c r="JG5" s="110" t="str">
        <f t="shared" si="21"/>
        <v>Sat</v>
      </c>
      <c r="JH5" s="110" t="str">
        <f t="shared" si="21"/>
        <v>Sun</v>
      </c>
      <c r="JI5" s="110" t="str">
        <f t="shared" si="21"/>
        <v>Mon</v>
      </c>
      <c r="JJ5" s="110" t="str">
        <f t="shared" si="21"/>
        <v>Tue</v>
      </c>
      <c r="JK5" s="110" t="str">
        <f t="shared" si="21"/>
        <v>Wed</v>
      </c>
      <c r="JL5" s="110" t="str">
        <f t="shared" si="21"/>
        <v>Thu</v>
      </c>
      <c r="JM5" s="110" t="str">
        <f t="shared" si="21"/>
        <v>Fri</v>
      </c>
      <c r="JN5" s="110" t="str">
        <f t="shared" si="21"/>
        <v>Sat</v>
      </c>
      <c r="JO5" s="110" t="str">
        <f t="shared" si="21"/>
        <v>Sun</v>
      </c>
      <c r="JP5" s="110" t="str">
        <f t="shared" si="21"/>
        <v>Mon</v>
      </c>
      <c r="JQ5" s="110" t="str">
        <f t="shared" si="21"/>
        <v>Tue</v>
      </c>
      <c r="JR5" s="110" t="str">
        <f t="shared" si="21"/>
        <v>Wed</v>
      </c>
      <c r="JS5" s="110" t="str">
        <f t="shared" si="21"/>
        <v>Thu</v>
      </c>
      <c r="JT5" s="110" t="str">
        <f t="shared" si="21"/>
        <v>Fri</v>
      </c>
      <c r="JU5" s="110" t="str">
        <f t="shared" si="21"/>
        <v>Sat</v>
      </c>
      <c r="JV5" s="110" t="str">
        <f t="shared" si="21"/>
        <v>Sun</v>
      </c>
      <c r="JW5" s="110" t="str">
        <f t="shared" si="21"/>
        <v>Mon</v>
      </c>
      <c r="JX5" s="110" t="str">
        <f t="shared" si="21"/>
        <v>Tue</v>
      </c>
      <c r="JY5" s="110" t="str">
        <f>IF(MONTH(JY3)=MONTH(IV3),TEXT(JY3,"ddd"),"")</f>
        <v>Wed</v>
      </c>
      <c r="JZ5" s="110" t="str">
        <f>IF(MONTH(JZ3)=MONTH(IV3),TEXT(JZ3,"ddd"),"")</f>
        <v>Thu</v>
      </c>
      <c r="KA5" s="110" t="str">
        <f>IF(MONTH(KA3)=MONTH(IV3),TEXT(KA3,"ddd"),"")</f>
        <v>Fri</v>
      </c>
      <c r="KB5" s="111"/>
      <c r="KE5" s="160" t="str">
        <f>YEAR(KG3) &amp; " " &amp; TEXT(KG3,"MMMM")</f>
        <v>1900 September</v>
      </c>
      <c r="KF5" s="161"/>
      <c r="KG5" s="109" t="str">
        <f>TEXT(KG3,"ddd")</f>
        <v>Sat</v>
      </c>
      <c r="KH5" s="110" t="str">
        <f t="shared" ref="KH5:LH5" si="22">TEXT(KH3,"ddd")</f>
        <v>Sun</v>
      </c>
      <c r="KI5" s="110" t="str">
        <f t="shared" si="22"/>
        <v>Mon</v>
      </c>
      <c r="KJ5" s="110" t="str">
        <f t="shared" si="22"/>
        <v>Tue</v>
      </c>
      <c r="KK5" s="110" t="str">
        <f t="shared" si="22"/>
        <v>Wed</v>
      </c>
      <c r="KL5" s="110" t="str">
        <f t="shared" si="22"/>
        <v>Thu</v>
      </c>
      <c r="KM5" s="110" t="str">
        <f t="shared" si="22"/>
        <v>Fri</v>
      </c>
      <c r="KN5" s="110" t="str">
        <f t="shared" si="22"/>
        <v>Sat</v>
      </c>
      <c r="KO5" s="110" t="str">
        <f t="shared" si="22"/>
        <v>Sun</v>
      </c>
      <c r="KP5" s="110" t="str">
        <f t="shared" si="22"/>
        <v>Mon</v>
      </c>
      <c r="KQ5" s="110" t="str">
        <f t="shared" si="22"/>
        <v>Tue</v>
      </c>
      <c r="KR5" s="110" t="str">
        <f t="shared" si="22"/>
        <v>Wed</v>
      </c>
      <c r="KS5" s="110" t="str">
        <f t="shared" si="22"/>
        <v>Thu</v>
      </c>
      <c r="KT5" s="110" t="str">
        <f t="shared" si="22"/>
        <v>Fri</v>
      </c>
      <c r="KU5" s="110" t="str">
        <f t="shared" si="22"/>
        <v>Sat</v>
      </c>
      <c r="KV5" s="110" t="str">
        <f t="shared" si="22"/>
        <v>Sun</v>
      </c>
      <c r="KW5" s="110" t="str">
        <f t="shared" si="22"/>
        <v>Mon</v>
      </c>
      <c r="KX5" s="110" t="str">
        <f t="shared" si="22"/>
        <v>Tue</v>
      </c>
      <c r="KY5" s="110" t="str">
        <f t="shared" si="22"/>
        <v>Wed</v>
      </c>
      <c r="KZ5" s="110" t="str">
        <f t="shared" si="22"/>
        <v>Thu</v>
      </c>
      <c r="LA5" s="110" t="str">
        <f t="shared" si="22"/>
        <v>Fri</v>
      </c>
      <c r="LB5" s="110" t="str">
        <f t="shared" si="22"/>
        <v>Sat</v>
      </c>
      <c r="LC5" s="110" t="str">
        <f t="shared" si="22"/>
        <v>Sun</v>
      </c>
      <c r="LD5" s="110" t="str">
        <f t="shared" si="22"/>
        <v>Mon</v>
      </c>
      <c r="LE5" s="110" t="str">
        <f t="shared" si="22"/>
        <v>Tue</v>
      </c>
      <c r="LF5" s="110" t="str">
        <f t="shared" si="22"/>
        <v>Wed</v>
      </c>
      <c r="LG5" s="110" t="str">
        <f t="shared" si="22"/>
        <v>Thu</v>
      </c>
      <c r="LH5" s="110" t="str">
        <f t="shared" si="22"/>
        <v>Fri</v>
      </c>
      <c r="LI5" s="110" t="str">
        <f>IF(MONTH(LI3)=MONTH(KF3),TEXT(LI3,"ddd"),"")</f>
        <v>Sat</v>
      </c>
      <c r="LJ5" s="110" t="str">
        <f>IF(MONTH(LJ3)=MONTH(KF3),TEXT(LJ3,"ddd"),"")</f>
        <v>Sun</v>
      </c>
      <c r="LK5" s="110" t="str">
        <f>IF(MONTH(LK3)=MONTH(KF3),TEXT(LK3,"ddd"),"")</f>
        <v/>
      </c>
      <c r="LL5" s="111"/>
      <c r="LO5" s="160" t="str">
        <f>YEAR(LQ3) &amp; " " &amp; TEXT(LQ3,"MMMM")</f>
        <v>1900 October</v>
      </c>
      <c r="LP5" s="161"/>
      <c r="LQ5" s="109" t="str">
        <f>TEXT(LQ3,"ddd")</f>
        <v>Mon</v>
      </c>
      <c r="LR5" s="110" t="str">
        <f t="shared" ref="LR5:MR5" si="23">TEXT(LR3,"ddd")</f>
        <v>Tue</v>
      </c>
      <c r="LS5" s="110" t="str">
        <f t="shared" si="23"/>
        <v>Wed</v>
      </c>
      <c r="LT5" s="110" t="str">
        <f t="shared" si="23"/>
        <v>Thu</v>
      </c>
      <c r="LU5" s="110" t="str">
        <f t="shared" si="23"/>
        <v>Fri</v>
      </c>
      <c r="LV5" s="110" t="str">
        <f t="shared" si="23"/>
        <v>Sat</v>
      </c>
      <c r="LW5" s="110" t="str">
        <f t="shared" si="23"/>
        <v>Sun</v>
      </c>
      <c r="LX5" s="110" t="str">
        <f t="shared" si="23"/>
        <v>Mon</v>
      </c>
      <c r="LY5" s="110" t="str">
        <f t="shared" si="23"/>
        <v>Tue</v>
      </c>
      <c r="LZ5" s="110" t="str">
        <f t="shared" si="23"/>
        <v>Wed</v>
      </c>
      <c r="MA5" s="110" t="str">
        <f t="shared" si="23"/>
        <v>Thu</v>
      </c>
      <c r="MB5" s="110" t="str">
        <f t="shared" si="23"/>
        <v>Fri</v>
      </c>
      <c r="MC5" s="110" t="str">
        <f t="shared" si="23"/>
        <v>Sat</v>
      </c>
      <c r="MD5" s="110" t="str">
        <f t="shared" si="23"/>
        <v>Sun</v>
      </c>
      <c r="ME5" s="110" t="str">
        <f t="shared" si="23"/>
        <v>Mon</v>
      </c>
      <c r="MF5" s="110" t="str">
        <f t="shared" si="23"/>
        <v>Tue</v>
      </c>
      <c r="MG5" s="110" t="str">
        <f t="shared" si="23"/>
        <v>Wed</v>
      </c>
      <c r="MH5" s="110" t="str">
        <f t="shared" si="23"/>
        <v>Thu</v>
      </c>
      <c r="MI5" s="110" t="str">
        <f t="shared" si="23"/>
        <v>Fri</v>
      </c>
      <c r="MJ5" s="110" t="str">
        <f t="shared" si="23"/>
        <v>Sat</v>
      </c>
      <c r="MK5" s="110" t="str">
        <f t="shared" si="23"/>
        <v>Sun</v>
      </c>
      <c r="ML5" s="110" t="str">
        <f t="shared" si="23"/>
        <v>Mon</v>
      </c>
      <c r="MM5" s="110" t="str">
        <f t="shared" si="23"/>
        <v>Tue</v>
      </c>
      <c r="MN5" s="110" t="str">
        <f t="shared" si="23"/>
        <v>Wed</v>
      </c>
      <c r="MO5" s="110" t="str">
        <f t="shared" si="23"/>
        <v>Thu</v>
      </c>
      <c r="MP5" s="110" t="str">
        <f t="shared" si="23"/>
        <v>Fri</v>
      </c>
      <c r="MQ5" s="110" t="str">
        <f t="shared" si="23"/>
        <v>Sat</v>
      </c>
      <c r="MR5" s="110" t="str">
        <f t="shared" si="23"/>
        <v>Sun</v>
      </c>
      <c r="MS5" s="110" t="str">
        <f>IF(MONTH(MS3)=MONTH(LP3),TEXT(MS3,"ddd"),"")</f>
        <v>Mon</v>
      </c>
      <c r="MT5" s="110" t="str">
        <f>IF(MONTH(MT3)=MONTH(LP3),TEXT(MT3,"ddd"),"")</f>
        <v>Tue</v>
      </c>
      <c r="MU5" s="110" t="str">
        <f>IF(MONTH(MU3)=MONTH(LP3),TEXT(MU3,"ddd"),"")</f>
        <v>Wed</v>
      </c>
      <c r="MV5" s="111"/>
      <c r="MY5" s="160" t="str">
        <f>YEAR(NA3) &amp; " " &amp; TEXT(NA3,"MMMM")</f>
        <v>1900 November</v>
      </c>
      <c r="MZ5" s="161"/>
      <c r="NA5" s="109" t="str">
        <f>TEXT(NA3,"ddd")</f>
        <v>Thu</v>
      </c>
      <c r="NB5" s="110" t="str">
        <f t="shared" ref="NB5:OB5" si="24">TEXT(NB3,"ddd")</f>
        <v>Fri</v>
      </c>
      <c r="NC5" s="110" t="str">
        <f t="shared" si="24"/>
        <v>Sat</v>
      </c>
      <c r="ND5" s="110" t="str">
        <f t="shared" si="24"/>
        <v>Sun</v>
      </c>
      <c r="NE5" s="110" t="str">
        <f t="shared" si="24"/>
        <v>Mon</v>
      </c>
      <c r="NF5" s="110" t="str">
        <f t="shared" si="24"/>
        <v>Tue</v>
      </c>
      <c r="NG5" s="110" t="str">
        <f t="shared" si="24"/>
        <v>Wed</v>
      </c>
      <c r="NH5" s="110" t="str">
        <f t="shared" si="24"/>
        <v>Thu</v>
      </c>
      <c r="NI5" s="110" t="str">
        <f t="shared" si="24"/>
        <v>Fri</v>
      </c>
      <c r="NJ5" s="110" t="str">
        <f t="shared" si="24"/>
        <v>Sat</v>
      </c>
      <c r="NK5" s="110" t="str">
        <f t="shared" si="24"/>
        <v>Sun</v>
      </c>
      <c r="NL5" s="110" t="str">
        <f t="shared" si="24"/>
        <v>Mon</v>
      </c>
      <c r="NM5" s="110" t="str">
        <f t="shared" si="24"/>
        <v>Tue</v>
      </c>
      <c r="NN5" s="110" t="str">
        <f t="shared" si="24"/>
        <v>Wed</v>
      </c>
      <c r="NO5" s="110" t="str">
        <f t="shared" si="24"/>
        <v>Thu</v>
      </c>
      <c r="NP5" s="110" t="str">
        <f t="shared" si="24"/>
        <v>Fri</v>
      </c>
      <c r="NQ5" s="110" t="str">
        <f t="shared" si="24"/>
        <v>Sat</v>
      </c>
      <c r="NR5" s="110" t="str">
        <f t="shared" si="24"/>
        <v>Sun</v>
      </c>
      <c r="NS5" s="110" t="str">
        <f t="shared" si="24"/>
        <v>Mon</v>
      </c>
      <c r="NT5" s="110" t="str">
        <f t="shared" si="24"/>
        <v>Tue</v>
      </c>
      <c r="NU5" s="110" t="str">
        <f t="shared" si="24"/>
        <v>Wed</v>
      </c>
      <c r="NV5" s="110" t="str">
        <f t="shared" si="24"/>
        <v>Thu</v>
      </c>
      <c r="NW5" s="110" t="str">
        <f t="shared" si="24"/>
        <v>Fri</v>
      </c>
      <c r="NX5" s="110" t="str">
        <f t="shared" si="24"/>
        <v>Sat</v>
      </c>
      <c r="NY5" s="110" t="str">
        <f t="shared" si="24"/>
        <v>Sun</v>
      </c>
      <c r="NZ5" s="110" t="str">
        <f t="shared" si="24"/>
        <v>Mon</v>
      </c>
      <c r="OA5" s="110" t="str">
        <f t="shared" si="24"/>
        <v>Tue</v>
      </c>
      <c r="OB5" s="110" t="str">
        <f t="shared" si="24"/>
        <v>Wed</v>
      </c>
      <c r="OC5" s="110" t="str">
        <f>IF(MONTH(OC3)=MONTH(MZ3),TEXT(OC3,"ddd"),"")</f>
        <v>Thu</v>
      </c>
      <c r="OD5" s="110" t="str">
        <f>IF(MONTH(OD3)=MONTH(MZ3),TEXT(OD3,"ddd"),"")</f>
        <v>Fri</v>
      </c>
      <c r="OE5" s="110" t="str">
        <f>IF(MONTH(OE3)=MONTH(MZ3),TEXT(OE3,"ddd"),"")</f>
        <v/>
      </c>
      <c r="OF5" s="111"/>
      <c r="OI5" s="160" t="str">
        <f>YEAR(OK3) &amp; " " &amp; TEXT(OK3,"MMMM")</f>
        <v>1900 December</v>
      </c>
      <c r="OJ5" s="161"/>
      <c r="OK5" s="109" t="str">
        <f>TEXT(OK3,"ddd")</f>
        <v>Sat</v>
      </c>
      <c r="OL5" s="110" t="str">
        <f t="shared" ref="OL5:PL5" si="25">TEXT(OL3,"ddd")</f>
        <v>Sun</v>
      </c>
      <c r="OM5" s="110" t="str">
        <f t="shared" si="25"/>
        <v>Mon</v>
      </c>
      <c r="ON5" s="110" t="str">
        <f t="shared" si="25"/>
        <v>Tue</v>
      </c>
      <c r="OO5" s="110" t="str">
        <f t="shared" si="25"/>
        <v>Wed</v>
      </c>
      <c r="OP5" s="110" t="str">
        <f t="shared" si="25"/>
        <v>Thu</v>
      </c>
      <c r="OQ5" s="110" t="str">
        <f t="shared" si="25"/>
        <v>Fri</v>
      </c>
      <c r="OR5" s="110" t="str">
        <f t="shared" si="25"/>
        <v>Sat</v>
      </c>
      <c r="OS5" s="110" t="str">
        <f t="shared" si="25"/>
        <v>Sun</v>
      </c>
      <c r="OT5" s="110" t="str">
        <f t="shared" si="25"/>
        <v>Mon</v>
      </c>
      <c r="OU5" s="110" t="str">
        <f t="shared" si="25"/>
        <v>Tue</v>
      </c>
      <c r="OV5" s="110" t="str">
        <f t="shared" si="25"/>
        <v>Wed</v>
      </c>
      <c r="OW5" s="110" t="str">
        <f t="shared" si="25"/>
        <v>Thu</v>
      </c>
      <c r="OX5" s="110" t="str">
        <f t="shared" si="25"/>
        <v>Fri</v>
      </c>
      <c r="OY5" s="110" t="str">
        <f t="shared" si="25"/>
        <v>Sat</v>
      </c>
      <c r="OZ5" s="110" t="str">
        <f t="shared" si="25"/>
        <v>Sun</v>
      </c>
      <c r="PA5" s="110" t="str">
        <f t="shared" si="25"/>
        <v>Mon</v>
      </c>
      <c r="PB5" s="110" t="str">
        <f t="shared" si="25"/>
        <v>Tue</v>
      </c>
      <c r="PC5" s="110" t="str">
        <f t="shared" si="25"/>
        <v>Wed</v>
      </c>
      <c r="PD5" s="110" t="str">
        <f t="shared" si="25"/>
        <v>Thu</v>
      </c>
      <c r="PE5" s="110" t="str">
        <f t="shared" si="25"/>
        <v>Fri</v>
      </c>
      <c r="PF5" s="110" t="str">
        <f t="shared" si="25"/>
        <v>Sat</v>
      </c>
      <c r="PG5" s="110" t="str">
        <f t="shared" si="25"/>
        <v>Sun</v>
      </c>
      <c r="PH5" s="110" t="str">
        <f t="shared" si="25"/>
        <v>Mon</v>
      </c>
      <c r="PI5" s="110" t="str">
        <f t="shared" si="25"/>
        <v>Tue</v>
      </c>
      <c r="PJ5" s="110" t="str">
        <f t="shared" si="25"/>
        <v>Wed</v>
      </c>
      <c r="PK5" s="110" t="str">
        <f t="shared" si="25"/>
        <v>Thu</v>
      </c>
      <c r="PL5" s="110" t="str">
        <f t="shared" si="25"/>
        <v>Fri</v>
      </c>
      <c r="PM5" s="110" t="str">
        <f>IF(MONTH(PM3)=MONTH(OJ3),TEXT(PM3,"ddd"),"")</f>
        <v>Sat</v>
      </c>
      <c r="PN5" s="110" t="str">
        <f>IF(MONTH(PN3)=MONTH(OJ3),TEXT(PN3,"ddd"),"")</f>
        <v>Sun</v>
      </c>
      <c r="PO5" s="110" t="str">
        <f>IF(MONTH(PO3)=MONTH(OJ3),TEXT(PO3,"ddd"),"")</f>
        <v>Mon</v>
      </c>
      <c r="PP5" s="111"/>
    </row>
    <row r="6" spans="2:432" s="103" customFormat="1" ht="15.75" customHeight="1" thickBot="1" x14ac:dyDescent="0.3">
      <c r="C6" s="162"/>
      <c r="D6" s="163"/>
      <c r="E6" s="112">
        <f>DAY(E3)</f>
        <v>1</v>
      </c>
      <c r="F6" s="113">
        <f t="shared" ref="F6:AF6" si="26">DAY(F3)</f>
        <v>2</v>
      </c>
      <c r="G6" s="113">
        <f t="shared" si="26"/>
        <v>3</v>
      </c>
      <c r="H6" s="113">
        <f t="shared" si="26"/>
        <v>4</v>
      </c>
      <c r="I6" s="113">
        <f t="shared" si="26"/>
        <v>5</v>
      </c>
      <c r="J6" s="113">
        <f t="shared" si="26"/>
        <v>6</v>
      </c>
      <c r="K6" s="113">
        <f t="shared" si="26"/>
        <v>7</v>
      </c>
      <c r="L6" s="113">
        <f t="shared" si="26"/>
        <v>8</v>
      </c>
      <c r="M6" s="113">
        <f t="shared" si="26"/>
        <v>9</v>
      </c>
      <c r="N6" s="113">
        <f t="shared" si="26"/>
        <v>10</v>
      </c>
      <c r="O6" s="113">
        <f t="shared" si="26"/>
        <v>11</v>
      </c>
      <c r="P6" s="113">
        <f t="shared" si="26"/>
        <v>12</v>
      </c>
      <c r="Q6" s="113">
        <f t="shared" si="26"/>
        <v>13</v>
      </c>
      <c r="R6" s="113">
        <f t="shared" si="26"/>
        <v>14</v>
      </c>
      <c r="S6" s="113">
        <f t="shared" si="26"/>
        <v>15</v>
      </c>
      <c r="T6" s="113">
        <f t="shared" si="26"/>
        <v>16</v>
      </c>
      <c r="U6" s="113">
        <f t="shared" si="26"/>
        <v>17</v>
      </c>
      <c r="V6" s="113">
        <f t="shared" si="26"/>
        <v>18</v>
      </c>
      <c r="W6" s="113">
        <f t="shared" si="26"/>
        <v>19</v>
      </c>
      <c r="X6" s="113">
        <f t="shared" si="26"/>
        <v>20</v>
      </c>
      <c r="Y6" s="113">
        <f t="shared" si="26"/>
        <v>21</v>
      </c>
      <c r="Z6" s="113">
        <f t="shared" si="26"/>
        <v>22</v>
      </c>
      <c r="AA6" s="113">
        <f t="shared" si="26"/>
        <v>23</v>
      </c>
      <c r="AB6" s="113">
        <f t="shared" si="26"/>
        <v>24</v>
      </c>
      <c r="AC6" s="113">
        <f t="shared" si="26"/>
        <v>25</v>
      </c>
      <c r="AD6" s="113">
        <f t="shared" si="26"/>
        <v>26</v>
      </c>
      <c r="AE6" s="113">
        <f t="shared" si="26"/>
        <v>27</v>
      </c>
      <c r="AF6" s="113">
        <f t="shared" si="26"/>
        <v>28</v>
      </c>
      <c r="AG6" s="113">
        <f>IF(MONTH(AG3)=MONTH(D3),DAY(AG3),"")</f>
        <v>29</v>
      </c>
      <c r="AH6" s="113">
        <f>IF(MONTH(AH3)=MONTH(D3),DAY(AH3),"")</f>
        <v>30</v>
      </c>
      <c r="AI6" s="113">
        <f>IF(MONTH(AI3)=MONTH(D3),DAY(AI3),"")</f>
        <v>31</v>
      </c>
      <c r="AJ6" s="114" t="s">
        <v>4</v>
      </c>
      <c r="AM6" s="162"/>
      <c r="AN6" s="163"/>
      <c r="AO6" s="112">
        <f>DAY(AO3)</f>
        <v>1</v>
      </c>
      <c r="AP6" s="113">
        <f t="shared" ref="AP6:BK6" si="27">DAY(AP3)</f>
        <v>2</v>
      </c>
      <c r="AQ6" s="113">
        <f t="shared" si="27"/>
        <v>3</v>
      </c>
      <c r="AR6" s="113">
        <f t="shared" si="27"/>
        <v>4</v>
      </c>
      <c r="AS6" s="113">
        <f t="shared" si="27"/>
        <v>5</v>
      </c>
      <c r="AT6" s="113">
        <f t="shared" si="27"/>
        <v>6</v>
      </c>
      <c r="AU6" s="113">
        <f t="shared" si="27"/>
        <v>7</v>
      </c>
      <c r="AV6" s="113">
        <f t="shared" si="27"/>
        <v>8</v>
      </c>
      <c r="AW6" s="113">
        <f t="shared" si="27"/>
        <v>9</v>
      </c>
      <c r="AX6" s="113">
        <f t="shared" si="27"/>
        <v>10</v>
      </c>
      <c r="AY6" s="113">
        <f t="shared" si="27"/>
        <v>11</v>
      </c>
      <c r="AZ6" s="113">
        <f t="shared" si="27"/>
        <v>12</v>
      </c>
      <c r="BA6" s="113">
        <f t="shared" si="27"/>
        <v>13</v>
      </c>
      <c r="BB6" s="113">
        <f t="shared" si="27"/>
        <v>14</v>
      </c>
      <c r="BC6" s="113">
        <f t="shared" si="27"/>
        <v>15</v>
      </c>
      <c r="BD6" s="113">
        <f t="shared" si="27"/>
        <v>16</v>
      </c>
      <c r="BE6" s="113">
        <f t="shared" si="27"/>
        <v>17</v>
      </c>
      <c r="BF6" s="113">
        <f t="shared" si="27"/>
        <v>18</v>
      </c>
      <c r="BG6" s="113">
        <f t="shared" si="27"/>
        <v>19</v>
      </c>
      <c r="BH6" s="113">
        <f t="shared" si="27"/>
        <v>20</v>
      </c>
      <c r="BI6" s="113">
        <f t="shared" si="27"/>
        <v>21</v>
      </c>
      <c r="BJ6" s="113">
        <f t="shared" si="27"/>
        <v>22</v>
      </c>
      <c r="BK6" s="113">
        <f t="shared" si="27"/>
        <v>23</v>
      </c>
      <c r="BL6" s="113">
        <f t="shared" ref="BL6:BP6" si="28">DAY(BL3)</f>
        <v>24</v>
      </c>
      <c r="BM6" s="113">
        <f t="shared" si="28"/>
        <v>25</v>
      </c>
      <c r="BN6" s="113">
        <f t="shared" si="28"/>
        <v>26</v>
      </c>
      <c r="BO6" s="113">
        <f t="shared" si="28"/>
        <v>27</v>
      </c>
      <c r="BP6" s="113">
        <f t="shared" si="28"/>
        <v>28</v>
      </c>
      <c r="BQ6" s="113">
        <f>IF(MONTH(BQ3)=MONTH(AN3),DAY(BQ3),"")</f>
        <v>29</v>
      </c>
      <c r="BR6" s="113" t="str">
        <f>IF(MONTH(BR3)=MONTH(AN3),DAY(BR3),"")</f>
        <v/>
      </c>
      <c r="BS6" s="113" t="str">
        <f>IF(MONTH(BS3)=MONTH(AN3),DAY(BS3),"")</f>
        <v/>
      </c>
      <c r="BT6" s="114" t="s">
        <v>4</v>
      </c>
      <c r="BW6" s="162"/>
      <c r="BX6" s="163"/>
      <c r="BY6" s="112">
        <f>DAY(BY3)</f>
        <v>1</v>
      </c>
      <c r="BZ6" s="113">
        <f t="shared" ref="BZ6:CZ6" si="29">DAY(BZ3)</f>
        <v>2</v>
      </c>
      <c r="CA6" s="113">
        <f t="shared" si="29"/>
        <v>3</v>
      </c>
      <c r="CB6" s="113">
        <f t="shared" si="29"/>
        <v>4</v>
      </c>
      <c r="CC6" s="113">
        <f t="shared" si="29"/>
        <v>5</v>
      </c>
      <c r="CD6" s="113">
        <f t="shared" si="29"/>
        <v>6</v>
      </c>
      <c r="CE6" s="113">
        <f t="shared" si="29"/>
        <v>7</v>
      </c>
      <c r="CF6" s="113">
        <f t="shared" si="29"/>
        <v>8</v>
      </c>
      <c r="CG6" s="113">
        <f t="shared" si="29"/>
        <v>9</v>
      </c>
      <c r="CH6" s="113">
        <f t="shared" si="29"/>
        <v>10</v>
      </c>
      <c r="CI6" s="113">
        <f t="shared" si="29"/>
        <v>11</v>
      </c>
      <c r="CJ6" s="113">
        <f t="shared" si="29"/>
        <v>12</v>
      </c>
      <c r="CK6" s="113">
        <f t="shared" si="29"/>
        <v>13</v>
      </c>
      <c r="CL6" s="113">
        <f t="shared" si="29"/>
        <v>14</v>
      </c>
      <c r="CM6" s="113">
        <f t="shared" si="29"/>
        <v>15</v>
      </c>
      <c r="CN6" s="113">
        <f t="shared" si="29"/>
        <v>16</v>
      </c>
      <c r="CO6" s="113">
        <f t="shared" si="29"/>
        <v>17</v>
      </c>
      <c r="CP6" s="113">
        <f t="shared" si="29"/>
        <v>18</v>
      </c>
      <c r="CQ6" s="113">
        <f t="shared" si="29"/>
        <v>19</v>
      </c>
      <c r="CR6" s="113">
        <f t="shared" si="29"/>
        <v>20</v>
      </c>
      <c r="CS6" s="113">
        <f t="shared" si="29"/>
        <v>21</v>
      </c>
      <c r="CT6" s="113">
        <f t="shared" si="29"/>
        <v>22</v>
      </c>
      <c r="CU6" s="113">
        <f t="shared" si="29"/>
        <v>23</v>
      </c>
      <c r="CV6" s="113">
        <f t="shared" si="29"/>
        <v>24</v>
      </c>
      <c r="CW6" s="113">
        <f t="shared" si="29"/>
        <v>25</v>
      </c>
      <c r="CX6" s="113">
        <f t="shared" si="29"/>
        <v>26</v>
      </c>
      <c r="CY6" s="113">
        <f t="shared" si="29"/>
        <v>27</v>
      </c>
      <c r="CZ6" s="113">
        <f t="shared" si="29"/>
        <v>28</v>
      </c>
      <c r="DA6" s="113">
        <f>IF(MONTH(DA3)=MONTH(BX3),DAY(DA3),"")</f>
        <v>29</v>
      </c>
      <c r="DB6" s="113">
        <f>IF(MONTH(DB3)=MONTH(BX3),DAY(DB3),"")</f>
        <v>30</v>
      </c>
      <c r="DC6" s="113">
        <f>IF(MONTH(DC3)=MONTH(BX3),DAY(DC3),"")</f>
        <v>31</v>
      </c>
      <c r="DD6" s="114" t="s">
        <v>4</v>
      </c>
      <c r="DG6" s="162"/>
      <c r="DH6" s="163"/>
      <c r="DI6" s="112">
        <f>DAY(DI3)</f>
        <v>1</v>
      </c>
      <c r="DJ6" s="113">
        <f t="shared" ref="DJ6:EJ6" si="30">DAY(DJ3)</f>
        <v>2</v>
      </c>
      <c r="DK6" s="113">
        <f t="shared" si="30"/>
        <v>3</v>
      </c>
      <c r="DL6" s="113">
        <f t="shared" si="30"/>
        <v>4</v>
      </c>
      <c r="DM6" s="113">
        <f t="shared" si="30"/>
        <v>5</v>
      </c>
      <c r="DN6" s="113">
        <f t="shared" si="30"/>
        <v>6</v>
      </c>
      <c r="DO6" s="113">
        <f t="shared" si="30"/>
        <v>7</v>
      </c>
      <c r="DP6" s="113">
        <f t="shared" si="30"/>
        <v>8</v>
      </c>
      <c r="DQ6" s="113">
        <f t="shared" si="30"/>
        <v>9</v>
      </c>
      <c r="DR6" s="113">
        <f t="shared" si="30"/>
        <v>10</v>
      </c>
      <c r="DS6" s="113">
        <f t="shared" si="30"/>
        <v>11</v>
      </c>
      <c r="DT6" s="113">
        <f t="shared" si="30"/>
        <v>12</v>
      </c>
      <c r="DU6" s="113">
        <f t="shared" si="30"/>
        <v>13</v>
      </c>
      <c r="DV6" s="113">
        <f t="shared" si="30"/>
        <v>14</v>
      </c>
      <c r="DW6" s="113">
        <f t="shared" si="30"/>
        <v>15</v>
      </c>
      <c r="DX6" s="113">
        <f t="shared" si="30"/>
        <v>16</v>
      </c>
      <c r="DY6" s="113">
        <f t="shared" si="30"/>
        <v>17</v>
      </c>
      <c r="DZ6" s="113">
        <f t="shared" si="30"/>
        <v>18</v>
      </c>
      <c r="EA6" s="113">
        <f t="shared" si="30"/>
        <v>19</v>
      </c>
      <c r="EB6" s="113">
        <f t="shared" si="30"/>
        <v>20</v>
      </c>
      <c r="EC6" s="113">
        <f t="shared" si="30"/>
        <v>21</v>
      </c>
      <c r="ED6" s="113">
        <f t="shared" si="30"/>
        <v>22</v>
      </c>
      <c r="EE6" s="113">
        <f t="shared" si="30"/>
        <v>23</v>
      </c>
      <c r="EF6" s="113">
        <f t="shared" si="30"/>
        <v>24</v>
      </c>
      <c r="EG6" s="113">
        <f t="shared" si="30"/>
        <v>25</v>
      </c>
      <c r="EH6" s="113">
        <f t="shared" si="30"/>
        <v>26</v>
      </c>
      <c r="EI6" s="113">
        <f t="shared" si="30"/>
        <v>27</v>
      </c>
      <c r="EJ6" s="113">
        <f t="shared" si="30"/>
        <v>28</v>
      </c>
      <c r="EK6" s="113">
        <f>IF(MONTH(EK3)=MONTH(DH3),DAY(EK3),"")</f>
        <v>29</v>
      </c>
      <c r="EL6" s="113">
        <f>IF(MONTH(EL3)=MONTH(DH3),DAY(EL3),"")</f>
        <v>30</v>
      </c>
      <c r="EM6" s="113" t="str">
        <f>IF(MONTH(EM3)=MONTH(DH3),DAY(EM3),"")</f>
        <v/>
      </c>
      <c r="EN6" s="114" t="s">
        <v>4</v>
      </c>
      <c r="EQ6" s="162"/>
      <c r="ER6" s="163"/>
      <c r="ES6" s="112">
        <f>DAY(ES3)</f>
        <v>1</v>
      </c>
      <c r="ET6" s="113">
        <f t="shared" ref="ET6:FT6" si="31">DAY(ET3)</f>
        <v>2</v>
      </c>
      <c r="EU6" s="113">
        <f t="shared" si="31"/>
        <v>3</v>
      </c>
      <c r="EV6" s="113">
        <f t="shared" si="31"/>
        <v>4</v>
      </c>
      <c r="EW6" s="113">
        <f t="shared" si="31"/>
        <v>5</v>
      </c>
      <c r="EX6" s="113">
        <f t="shared" si="31"/>
        <v>6</v>
      </c>
      <c r="EY6" s="113">
        <f t="shared" si="31"/>
        <v>7</v>
      </c>
      <c r="EZ6" s="113">
        <f t="shared" si="31"/>
        <v>8</v>
      </c>
      <c r="FA6" s="113">
        <f t="shared" si="31"/>
        <v>9</v>
      </c>
      <c r="FB6" s="113">
        <f t="shared" si="31"/>
        <v>10</v>
      </c>
      <c r="FC6" s="113">
        <f t="shared" si="31"/>
        <v>11</v>
      </c>
      <c r="FD6" s="113">
        <f t="shared" si="31"/>
        <v>12</v>
      </c>
      <c r="FE6" s="113">
        <f t="shared" si="31"/>
        <v>13</v>
      </c>
      <c r="FF6" s="113">
        <f t="shared" si="31"/>
        <v>14</v>
      </c>
      <c r="FG6" s="113">
        <f t="shared" si="31"/>
        <v>15</v>
      </c>
      <c r="FH6" s="113">
        <f t="shared" si="31"/>
        <v>16</v>
      </c>
      <c r="FI6" s="113">
        <f t="shared" si="31"/>
        <v>17</v>
      </c>
      <c r="FJ6" s="113">
        <f t="shared" si="31"/>
        <v>18</v>
      </c>
      <c r="FK6" s="113">
        <f t="shared" si="31"/>
        <v>19</v>
      </c>
      <c r="FL6" s="113">
        <f t="shared" si="31"/>
        <v>20</v>
      </c>
      <c r="FM6" s="113">
        <f t="shared" si="31"/>
        <v>21</v>
      </c>
      <c r="FN6" s="113">
        <f t="shared" si="31"/>
        <v>22</v>
      </c>
      <c r="FO6" s="113">
        <f t="shared" si="31"/>
        <v>23</v>
      </c>
      <c r="FP6" s="113">
        <f t="shared" si="31"/>
        <v>24</v>
      </c>
      <c r="FQ6" s="113">
        <f t="shared" si="31"/>
        <v>25</v>
      </c>
      <c r="FR6" s="113">
        <f t="shared" si="31"/>
        <v>26</v>
      </c>
      <c r="FS6" s="113">
        <f t="shared" si="31"/>
        <v>27</v>
      </c>
      <c r="FT6" s="113">
        <f t="shared" si="31"/>
        <v>28</v>
      </c>
      <c r="FU6" s="113">
        <f>IF(MONTH(FU3)=MONTH(ER3),DAY(FU3),"")</f>
        <v>29</v>
      </c>
      <c r="FV6" s="113">
        <f>IF(MONTH(FV3)=MONTH(ER3),DAY(FV3),"")</f>
        <v>30</v>
      </c>
      <c r="FW6" s="113">
        <f>IF(MONTH(FW3)=MONTH(ER3),DAY(FW3),"")</f>
        <v>31</v>
      </c>
      <c r="FX6" s="114" t="s">
        <v>4</v>
      </c>
      <c r="GA6" s="162"/>
      <c r="GB6" s="163"/>
      <c r="GC6" s="112">
        <f>DAY(GC3)</f>
        <v>1</v>
      </c>
      <c r="GD6" s="113">
        <f t="shared" ref="GD6:HD6" si="32">DAY(GD3)</f>
        <v>2</v>
      </c>
      <c r="GE6" s="113">
        <f t="shared" si="32"/>
        <v>3</v>
      </c>
      <c r="GF6" s="113">
        <f t="shared" si="32"/>
        <v>4</v>
      </c>
      <c r="GG6" s="113">
        <f t="shared" si="32"/>
        <v>5</v>
      </c>
      <c r="GH6" s="113">
        <f t="shared" si="32"/>
        <v>6</v>
      </c>
      <c r="GI6" s="113">
        <f t="shared" si="32"/>
        <v>7</v>
      </c>
      <c r="GJ6" s="113">
        <f t="shared" si="32"/>
        <v>8</v>
      </c>
      <c r="GK6" s="113">
        <f t="shared" si="32"/>
        <v>9</v>
      </c>
      <c r="GL6" s="113">
        <f t="shared" si="32"/>
        <v>10</v>
      </c>
      <c r="GM6" s="113">
        <f t="shared" si="32"/>
        <v>11</v>
      </c>
      <c r="GN6" s="113">
        <f t="shared" si="32"/>
        <v>12</v>
      </c>
      <c r="GO6" s="113">
        <f t="shared" si="32"/>
        <v>13</v>
      </c>
      <c r="GP6" s="113">
        <f t="shared" si="32"/>
        <v>14</v>
      </c>
      <c r="GQ6" s="113">
        <f t="shared" si="32"/>
        <v>15</v>
      </c>
      <c r="GR6" s="113">
        <f t="shared" si="32"/>
        <v>16</v>
      </c>
      <c r="GS6" s="113">
        <f t="shared" si="32"/>
        <v>17</v>
      </c>
      <c r="GT6" s="113">
        <f t="shared" si="32"/>
        <v>18</v>
      </c>
      <c r="GU6" s="113">
        <f t="shared" si="32"/>
        <v>19</v>
      </c>
      <c r="GV6" s="113">
        <f t="shared" si="32"/>
        <v>20</v>
      </c>
      <c r="GW6" s="113">
        <f t="shared" si="32"/>
        <v>21</v>
      </c>
      <c r="GX6" s="113">
        <f t="shared" si="32"/>
        <v>22</v>
      </c>
      <c r="GY6" s="113">
        <f t="shared" si="32"/>
        <v>23</v>
      </c>
      <c r="GZ6" s="113">
        <f t="shared" si="32"/>
        <v>24</v>
      </c>
      <c r="HA6" s="113">
        <f t="shared" si="32"/>
        <v>25</v>
      </c>
      <c r="HB6" s="113">
        <f t="shared" si="32"/>
        <v>26</v>
      </c>
      <c r="HC6" s="113">
        <f t="shared" si="32"/>
        <v>27</v>
      </c>
      <c r="HD6" s="113">
        <f t="shared" si="32"/>
        <v>28</v>
      </c>
      <c r="HE6" s="113">
        <f>IF(MONTH(HE3)=MONTH(GB3),DAY(HE3),"")</f>
        <v>29</v>
      </c>
      <c r="HF6" s="113">
        <f>IF(MONTH(HF3)=MONTH(GB3),DAY(HF3),"")</f>
        <v>30</v>
      </c>
      <c r="HG6" s="113" t="str">
        <f>IF(MONTH(HG3)=MONTH(GB3),DAY(HG3),"")</f>
        <v/>
      </c>
      <c r="HH6" s="114" t="s">
        <v>4</v>
      </c>
      <c r="HK6" s="162"/>
      <c r="HL6" s="163"/>
      <c r="HM6" s="112">
        <f>DAY(HM3)</f>
        <v>1</v>
      </c>
      <c r="HN6" s="113">
        <f t="shared" ref="HN6:IN6" si="33">DAY(HN3)</f>
        <v>2</v>
      </c>
      <c r="HO6" s="113">
        <f t="shared" si="33"/>
        <v>3</v>
      </c>
      <c r="HP6" s="113">
        <f t="shared" si="33"/>
        <v>4</v>
      </c>
      <c r="HQ6" s="113">
        <f t="shared" si="33"/>
        <v>5</v>
      </c>
      <c r="HR6" s="113">
        <f t="shared" si="33"/>
        <v>6</v>
      </c>
      <c r="HS6" s="113">
        <f t="shared" si="33"/>
        <v>7</v>
      </c>
      <c r="HT6" s="113">
        <f t="shared" si="33"/>
        <v>8</v>
      </c>
      <c r="HU6" s="113">
        <f t="shared" si="33"/>
        <v>9</v>
      </c>
      <c r="HV6" s="113">
        <f t="shared" si="33"/>
        <v>10</v>
      </c>
      <c r="HW6" s="113">
        <f t="shared" si="33"/>
        <v>11</v>
      </c>
      <c r="HX6" s="113">
        <f t="shared" si="33"/>
        <v>12</v>
      </c>
      <c r="HY6" s="113">
        <f t="shared" si="33"/>
        <v>13</v>
      </c>
      <c r="HZ6" s="113">
        <f t="shared" si="33"/>
        <v>14</v>
      </c>
      <c r="IA6" s="113">
        <f t="shared" si="33"/>
        <v>15</v>
      </c>
      <c r="IB6" s="113">
        <f t="shared" si="33"/>
        <v>16</v>
      </c>
      <c r="IC6" s="113">
        <f t="shared" si="33"/>
        <v>17</v>
      </c>
      <c r="ID6" s="113">
        <f t="shared" si="33"/>
        <v>18</v>
      </c>
      <c r="IE6" s="113">
        <f t="shared" si="33"/>
        <v>19</v>
      </c>
      <c r="IF6" s="113">
        <f t="shared" si="33"/>
        <v>20</v>
      </c>
      <c r="IG6" s="113">
        <f t="shared" si="33"/>
        <v>21</v>
      </c>
      <c r="IH6" s="113">
        <f t="shared" si="33"/>
        <v>22</v>
      </c>
      <c r="II6" s="113">
        <f t="shared" si="33"/>
        <v>23</v>
      </c>
      <c r="IJ6" s="113">
        <f t="shared" si="33"/>
        <v>24</v>
      </c>
      <c r="IK6" s="113">
        <f t="shared" si="33"/>
        <v>25</v>
      </c>
      <c r="IL6" s="113">
        <f t="shared" si="33"/>
        <v>26</v>
      </c>
      <c r="IM6" s="113">
        <f t="shared" si="33"/>
        <v>27</v>
      </c>
      <c r="IN6" s="113">
        <f t="shared" si="33"/>
        <v>28</v>
      </c>
      <c r="IO6" s="113">
        <f>IF(MONTH(IO3)=MONTH(HL3),DAY(IO3),"")</f>
        <v>29</v>
      </c>
      <c r="IP6" s="113">
        <f>IF(MONTH(IP3)=MONTH(HL3),DAY(IP3),"")</f>
        <v>30</v>
      </c>
      <c r="IQ6" s="113">
        <f>IF(MONTH(IQ3)=MONTH(HL3),DAY(IQ3),"")</f>
        <v>31</v>
      </c>
      <c r="IR6" s="114" t="s">
        <v>4</v>
      </c>
      <c r="IU6" s="162"/>
      <c r="IV6" s="163"/>
      <c r="IW6" s="112">
        <f>DAY(IW3)</f>
        <v>1</v>
      </c>
      <c r="IX6" s="113">
        <f t="shared" ref="IX6:JX6" si="34">DAY(IX3)</f>
        <v>2</v>
      </c>
      <c r="IY6" s="113">
        <f t="shared" si="34"/>
        <v>3</v>
      </c>
      <c r="IZ6" s="113">
        <f t="shared" si="34"/>
        <v>4</v>
      </c>
      <c r="JA6" s="113">
        <f t="shared" si="34"/>
        <v>5</v>
      </c>
      <c r="JB6" s="113">
        <f t="shared" si="34"/>
        <v>6</v>
      </c>
      <c r="JC6" s="113">
        <f t="shared" si="34"/>
        <v>7</v>
      </c>
      <c r="JD6" s="113">
        <f t="shared" si="34"/>
        <v>8</v>
      </c>
      <c r="JE6" s="113">
        <f t="shared" si="34"/>
        <v>9</v>
      </c>
      <c r="JF6" s="113">
        <f t="shared" si="34"/>
        <v>10</v>
      </c>
      <c r="JG6" s="113">
        <f t="shared" si="34"/>
        <v>11</v>
      </c>
      <c r="JH6" s="113">
        <f t="shared" si="34"/>
        <v>12</v>
      </c>
      <c r="JI6" s="113">
        <f t="shared" si="34"/>
        <v>13</v>
      </c>
      <c r="JJ6" s="113">
        <f t="shared" si="34"/>
        <v>14</v>
      </c>
      <c r="JK6" s="113">
        <f t="shared" si="34"/>
        <v>15</v>
      </c>
      <c r="JL6" s="113">
        <f t="shared" si="34"/>
        <v>16</v>
      </c>
      <c r="JM6" s="113">
        <f t="shared" si="34"/>
        <v>17</v>
      </c>
      <c r="JN6" s="113">
        <f t="shared" si="34"/>
        <v>18</v>
      </c>
      <c r="JO6" s="113">
        <f t="shared" si="34"/>
        <v>19</v>
      </c>
      <c r="JP6" s="113">
        <f t="shared" si="34"/>
        <v>20</v>
      </c>
      <c r="JQ6" s="113">
        <f t="shared" si="34"/>
        <v>21</v>
      </c>
      <c r="JR6" s="113">
        <f t="shared" si="34"/>
        <v>22</v>
      </c>
      <c r="JS6" s="113">
        <f t="shared" si="34"/>
        <v>23</v>
      </c>
      <c r="JT6" s="113">
        <f t="shared" si="34"/>
        <v>24</v>
      </c>
      <c r="JU6" s="113">
        <f t="shared" si="34"/>
        <v>25</v>
      </c>
      <c r="JV6" s="113">
        <f t="shared" si="34"/>
        <v>26</v>
      </c>
      <c r="JW6" s="113">
        <f t="shared" si="34"/>
        <v>27</v>
      </c>
      <c r="JX6" s="113">
        <f t="shared" si="34"/>
        <v>28</v>
      </c>
      <c r="JY6" s="113">
        <f>IF(MONTH(JY3)=MONTH(IV3),DAY(JY3),"")</f>
        <v>29</v>
      </c>
      <c r="JZ6" s="113">
        <f>IF(MONTH(JZ3)=MONTH(IV3),DAY(JZ3),"")</f>
        <v>30</v>
      </c>
      <c r="KA6" s="113">
        <f>IF(MONTH(KA3)=MONTH(IV3),DAY(KA3),"")</f>
        <v>31</v>
      </c>
      <c r="KB6" s="114" t="s">
        <v>4</v>
      </c>
      <c r="KE6" s="162"/>
      <c r="KF6" s="163"/>
      <c r="KG6" s="112">
        <f>DAY(KG3)</f>
        <v>1</v>
      </c>
      <c r="KH6" s="113">
        <f t="shared" ref="KH6:LH6" si="35">DAY(KH3)</f>
        <v>2</v>
      </c>
      <c r="KI6" s="113">
        <f t="shared" si="35"/>
        <v>3</v>
      </c>
      <c r="KJ6" s="113">
        <f t="shared" si="35"/>
        <v>4</v>
      </c>
      <c r="KK6" s="113">
        <f t="shared" si="35"/>
        <v>5</v>
      </c>
      <c r="KL6" s="113">
        <f t="shared" si="35"/>
        <v>6</v>
      </c>
      <c r="KM6" s="113">
        <f t="shared" si="35"/>
        <v>7</v>
      </c>
      <c r="KN6" s="113">
        <f t="shared" si="35"/>
        <v>8</v>
      </c>
      <c r="KO6" s="113">
        <f t="shared" si="35"/>
        <v>9</v>
      </c>
      <c r="KP6" s="113">
        <f t="shared" si="35"/>
        <v>10</v>
      </c>
      <c r="KQ6" s="113">
        <f t="shared" si="35"/>
        <v>11</v>
      </c>
      <c r="KR6" s="113">
        <f t="shared" si="35"/>
        <v>12</v>
      </c>
      <c r="KS6" s="113">
        <f t="shared" si="35"/>
        <v>13</v>
      </c>
      <c r="KT6" s="113">
        <f t="shared" si="35"/>
        <v>14</v>
      </c>
      <c r="KU6" s="113">
        <f t="shared" si="35"/>
        <v>15</v>
      </c>
      <c r="KV6" s="113">
        <f t="shared" si="35"/>
        <v>16</v>
      </c>
      <c r="KW6" s="113">
        <f t="shared" si="35"/>
        <v>17</v>
      </c>
      <c r="KX6" s="113">
        <f t="shared" si="35"/>
        <v>18</v>
      </c>
      <c r="KY6" s="113">
        <f t="shared" si="35"/>
        <v>19</v>
      </c>
      <c r="KZ6" s="113">
        <f t="shared" si="35"/>
        <v>20</v>
      </c>
      <c r="LA6" s="113">
        <f t="shared" si="35"/>
        <v>21</v>
      </c>
      <c r="LB6" s="113">
        <f t="shared" si="35"/>
        <v>22</v>
      </c>
      <c r="LC6" s="113">
        <f t="shared" si="35"/>
        <v>23</v>
      </c>
      <c r="LD6" s="113">
        <f t="shared" si="35"/>
        <v>24</v>
      </c>
      <c r="LE6" s="113">
        <f t="shared" si="35"/>
        <v>25</v>
      </c>
      <c r="LF6" s="113">
        <f t="shared" si="35"/>
        <v>26</v>
      </c>
      <c r="LG6" s="113">
        <f t="shared" si="35"/>
        <v>27</v>
      </c>
      <c r="LH6" s="113">
        <f t="shared" si="35"/>
        <v>28</v>
      </c>
      <c r="LI6" s="113">
        <f>IF(MONTH(LI3)=MONTH(KF3),DAY(LI3),"")</f>
        <v>29</v>
      </c>
      <c r="LJ6" s="113">
        <f>IF(MONTH(LJ3)=MONTH(KF3),DAY(LJ3),"")</f>
        <v>30</v>
      </c>
      <c r="LK6" s="113" t="str">
        <f>IF(MONTH(LK3)=MONTH(KF3),DAY(LK3),"")</f>
        <v/>
      </c>
      <c r="LL6" s="114" t="s">
        <v>4</v>
      </c>
      <c r="LO6" s="162"/>
      <c r="LP6" s="163"/>
      <c r="LQ6" s="112">
        <f>DAY(LQ3)</f>
        <v>1</v>
      </c>
      <c r="LR6" s="113">
        <f t="shared" ref="LR6:MR6" si="36">DAY(LR3)</f>
        <v>2</v>
      </c>
      <c r="LS6" s="113">
        <f t="shared" si="36"/>
        <v>3</v>
      </c>
      <c r="LT6" s="113">
        <f t="shared" si="36"/>
        <v>4</v>
      </c>
      <c r="LU6" s="113">
        <f t="shared" si="36"/>
        <v>5</v>
      </c>
      <c r="LV6" s="113">
        <f t="shared" si="36"/>
        <v>6</v>
      </c>
      <c r="LW6" s="113">
        <f t="shared" si="36"/>
        <v>7</v>
      </c>
      <c r="LX6" s="113">
        <f t="shared" si="36"/>
        <v>8</v>
      </c>
      <c r="LY6" s="113">
        <f t="shared" si="36"/>
        <v>9</v>
      </c>
      <c r="LZ6" s="113">
        <f t="shared" si="36"/>
        <v>10</v>
      </c>
      <c r="MA6" s="113">
        <f t="shared" si="36"/>
        <v>11</v>
      </c>
      <c r="MB6" s="113">
        <f t="shared" si="36"/>
        <v>12</v>
      </c>
      <c r="MC6" s="113">
        <f t="shared" si="36"/>
        <v>13</v>
      </c>
      <c r="MD6" s="113">
        <f t="shared" si="36"/>
        <v>14</v>
      </c>
      <c r="ME6" s="113">
        <f t="shared" si="36"/>
        <v>15</v>
      </c>
      <c r="MF6" s="113">
        <f t="shared" si="36"/>
        <v>16</v>
      </c>
      <c r="MG6" s="113">
        <f t="shared" si="36"/>
        <v>17</v>
      </c>
      <c r="MH6" s="113">
        <f t="shared" si="36"/>
        <v>18</v>
      </c>
      <c r="MI6" s="113">
        <f t="shared" si="36"/>
        <v>19</v>
      </c>
      <c r="MJ6" s="113">
        <f t="shared" si="36"/>
        <v>20</v>
      </c>
      <c r="MK6" s="113">
        <f t="shared" si="36"/>
        <v>21</v>
      </c>
      <c r="ML6" s="113">
        <f t="shared" si="36"/>
        <v>22</v>
      </c>
      <c r="MM6" s="113">
        <f t="shared" si="36"/>
        <v>23</v>
      </c>
      <c r="MN6" s="113">
        <f t="shared" si="36"/>
        <v>24</v>
      </c>
      <c r="MO6" s="113">
        <f t="shared" si="36"/>
        <v>25</v>
      </c>
      <c r="MP6" s="113">
        <f t="shared" si="36"/>
        <v>26</v>
      </c>
      <c r="MQ6" s="113">
        <f t="shared" si="36"/>
        <v>27</v>
      </c>
      <c r="MR6" s="113">
        <f t="shared" si="36"/>
        <v>28</v>
      </c>
      <c r="MS6" s="113">
        <f>IF(MONTH(MS3)=MONTH(LP3),DAY(MS3),"")</f>
        <v>29</v>
      </c>
      <c r="MT6" s="113">
        <f>IF(MONTH(MT3)=MONTH(LP3),DAY(MT3),"")</f>
        <v>30</v>
      </c>
      <c r="MU6" s="113">
        <f>IF(MONTH(MU3)=MONTH(LP3),DAY(MU3),"")</f>
        <v>31</v>
      </c>
      <c r="MV6" s="114" t="s">
        <v>4</v>
      </c>
      <c r="MY6" s="162"/>
      <c r="MZ6" s="163"/>
      <c r="NA6" s="112">
        <f>DAY(NA3)</f>
        <v>1</v>
      </c>
      <c r="NB6" s="113">
        <f t="shared" ref="NB6:OB6" si="37">DAY(NB3)</f>
        <v>2</v>
      </c>
      <c r="NC6" s="113">
        <f t="shared" si="37"/>
        <v>3</v>
      </c>
      <c r="ND6" s="113">
        <f t="shared" si="37"/>
        <v>4</v>
      </c>
      <c r="NE6" s="113">
        <f t="shared" si="37"/>
        <v>5</v>
      </c>
      <c r="NF6" s="113">
        <f t="shared" si="37"/>
        <v>6</v>
      </c>
      <c r="NG6" s="113">
        <f t="shared" si="37"/>
        <v>7</v>
      </c>
      <c r="NH6" s="113">
        <f t="shared" si="37"/>
        <v>8</v>
      </c>
      <c r="NI6" s="113">
        <f t="shared" si="37"/>
        <v>9</v>
      </c>
      <c r="NJ6" s="113">
        <f t="shared" si="37"/>
        <v>10</v>
      </c>
      <c r="NK6" s="113">
        <f t="shared" si="37"/>
        <v>11</v>
      </c>
      <c r="NL6" s="113">
        <f t="shared" si="37"/>
        <v>12</v>
      </c>
      <c r="NM6" s="113">
        <f t="shared" si="37"/>
        <v>13</v>
      </c>
      <c r="NN6" s="113">
        <f t="shared" si="37"/>
        <v>14</v>
      </c>
      <c r="NO6" s="113">
        <f t="shared" si="37"/>
        <v>15</v>
      </c>
      <c r="NP6" s="113">
        <f t="shared" si="37"/>
        <v>16</v>
      </c>
      <c r="NQ6" s="113">
        <f t="shared" si="37"/>
        <v>17</v>
      </c>
      <c r="NR6" s="113">
        <f t="shared" si="37"/>
        <v>18</v>
      </c>
      <c r="NS6" s="113">
        <f t="shared" si="37"/>
        <v>19</v>
      </c>
      <c r="NT6" s="113">
        <f t="shared" si="37"/>
        <v>20</v>
      </c>
      <c r="NU6" s="113">
        <f t="shared" si="37"/>
        <v>21</v>
      </c>
      <c r="NV6" s="113">
        <f t="shared" si="37"/>
        <v>22</v>
      </c>
      <c r="NW6" s="113">
        <f t="shared" si="37"/>
        <v>23</v>
      </c>
      <c r="NX6" s="113">
        <f t="shared" si="37"/>
        <v>24</v>
      </c>
      <c r="NY6" s="113">
        <f t="shared" si="37"/>
        <v>25</v>
      </c>
      <c r="NZ6" s="113">
        <f t="shared" si="37"/>
        <v>26</v>
      </c>
      <c r="OA6" s="113">
        <f t="shared" si="37"/>
        <v>27</v>
      </c>
      <c r="OB6" s="113">
        <f t="shared" si="37"/>
        <v>28</v>
      </c>
      <c r="OC6" s="113">
        <f>IF(MONTH(OC3)=MONTH(MZ3),DAY(OC3),"")</f>
        <v>29</v>
      </c>
      <c r="OD6" s="113">
        <f>IF(MONTH(OD3)=MONTH(MZ3),DAY(OD3),"")</f>
        <v>30</v>
      </c>
      <c r="OE6" s="113" t="str">
        <f>IF(MONTH(OE3)=MONTH(MZ3),DAY(OE3),"")</f>
        <v/>
      </c>
      <c r="OF6" s="114" t="s">
        <v>4</v>
      </c>
      <c r="OI6" s="162"/>
      <c r="OJ6" s="163"/>
      <c r="OK6" s="112">
        <f>DAY(OK3)</f>
        <v>1</v>
      </c>
      <c r="OL6" s="113">
        <f t="shared" ref="OL6:PL6" si="38">DAY(OL3)</f>
        <v>2</v>
      </c>
      <c r="OM6" s="113">
        <f t="shared" si="38"/>
        <v>3</v>
      </c>
      <c r="ON6" s="113">
        <f t="shared" si="38"/>
        <v>4</v>
      </c>
      <c r="OO6" s="113">
        <f t="shared" si="38"/>
        <v>5</v>
      </c>
      <c r="OP6" s="113">
        <f t="shared" si="38"/>
        <v>6</v>
      </c>
      <c r="OQ6" s="113">
        <f t="shared" si="38"/>
        <v>7</v>
      </c>
      <c r="OR6" s="113">
        <f t="shared" si="38"/>
        <v>8</v>
      </c>
      <c r="OS6" s="113">
        <f t="shared" si="38"/>
        <v>9</v>
      </c>
      <c r="OT6" s="113">
        <f t="shared" si="38"/>
        <v>10</v>
      </c>
      <c r="OU6" s="113">
        <f t="shared" si="38"/>
        <v>11</v>
      </c>
      <c r="OV6" s="113">
        <f t="shared" si="38"/>
        <v>12</v>
      </c>
      <c r="OW6" s="113">
        <f t="shared" si="38"/>
        <v>13</v>
      </c>
      <c r="OX6" s="113">
        <f t="shared" si="38"/>
        <v>14</v>
      </c>
      <c r="OY6" s="113">
        <f t="shared" si="38"/>
        <v>15</v>
      </c>
      <c r="OZ6" s="113">
        <f t="shared" si="38"/>
        <v>16</v>
      </c>
      <c r="PA6" s="113">
        <f t="shared" si="38"/>
        <v>17</v>
      </c>
      <c r="PB6" s="113">
        <f t="shared" si="38"/>
        <v>18</v>
      </c>
      <c r="PC6" s="113">
        <f t="shared" si="38"/>
        <v>19</v>
      </c>
      <c r="PD6" s="113">
        <f t="shared" si="38"/>
        <v>20</v>
      </c>
      <c r="PE6" s="113">
        <f t="shared" si="38"/>
        <v>21</v>
      </c>
      <c r="PF6" s="113">
        <f t="shared" si="38"/>
        <v>22</v>
      </c>
      <c r="PG6" s="113">
        <f t="shared" si="38"/>
        <v>23</v>
      </c>
      <c r="PH6" s="113">
        <f t="shared" si="38"/>
        <v>24</v>
      </c>
      <c r="PI6" s="113">
        <f t="shared" si="38"/>
        <v>25</v>
      </c>
      <c r="PJ6" s="113">
        <f t="shared" si="38"/>
        <v>26</v>
      </c>
      <c r="PK6" s="113">
        <f t="shared" si="38"/>
        <v>27</v>
      </c>
      <c r="PL6" s="113">
        <f t="shared" si="38"/>
        <v>28</v>
      </c>
      <c r="PM6" s="113">
        <f>IF(MONTH(PM3)=MONTH(OJ3),DAY(PM3),"")</f>
        <v>29</v>
      </c>
      <c r="PN6" s="113">
        <f>IF(MONTH(PN3)=MONTH(OJ3),DAY(PN3),"")</f>
        <v>30</v>
      </c>
      <c r="PO6" s="113">
        <f>IF(MONTH(PO3)=MONTH(OJ3),DAY(PO3),"")</f>
        <v>31</v>
      </c>
      <c r="PP6" s="114" t="s">
        <v>4</v>
      </c>
    </row>
    <row r="7" spans="2:432" ht="15" customHeight="1" x14ac:dyDescent="0.25">
      <c r="B7">
        <f ca="1">SUMIF($3:$3,"&lt;="&amp;B$5,7:7)</f>
        <v>0</v>
      </c>
      <c r="C7" s="157" t="str">
        <f>IF($C$3="Active",IF(Summary!$B15&lt;&gt;"",IF(AND(Summary!$F15&lt;&gt;"",DATE(YEAR(Summary!$F15),MONTH(Summary!$F15),1)&lt;DATE(YEAR(E$3),MONTH(E$3),1)),"not on board",IF(Summary!$B15&lt;&gt;"",IF(AND(Summary!$C15&lt;&gt;"",DATE(YEAR(Summary!$C15),MONTH(Summary!$C15),1)&lt;=DATE(YEAR(E$3),MONTH(E$3),1)),Summary!$B15,"not on board"),"")),""),"")</f>
        <v/>
      </c>
      <c r="D7" s="115" t="s">
        <v>9</v>
      </c>
      <c r="E7" s="38"/>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40"/>
      <c r="AJ7" s="117">
        <f t="shared" ref="AJ7:AJ8" si="39">SUM(E7:AI7)</f>
        <v>0</v>
      </c>
      <c r="AL7">
        <f ca="1">SUMIF(AO$3:BS$3,"&lt;="&amp;B5,AO7:BS7)</f>
        <v>0</v>
      </c>
      <c r="AM7" s="157" t="str">
        <f>IF($C$3="Active",IF(Summary!$B15&lt;&gt;"",IF(AND(Summary!$F15&lt;&gt;"",DATE(YEAR(Summary!$F15),MONTH(Summary!$F15),1)&lt;DATE(YEAR(AO$3),MONTH(AO$3),1)),"not on board",IF(Summary!$B15&lt;&gt;"",IF(AND(Summary!$C15&lt;&gt;"",DATE(YEAR(Summary!$C15),MONTH(Summary!$C15),1)&lt;=DATE(YEAR(AO$3),MONTH(AO$3),1)),Summary!$B15,"not on board"),"")),""),"")</f>
        <v/>
      </c>
      <c r="AN7" s="115" t="s">
        <v>9</v>
      </c>
      <c r="AO7" s="38"/>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40"/>
      <c r="BT7" s="117">
        <f t="shared" ref="BT7:BT38" si="40">SUM(AO7:BS7)</f>
        <v>0</v>
      </c>
      <c r="BV7">
        <f ca="1">SUMIF(BY$3:DC$3,"&lt;="&amp;B5,BY7:DC7)</f>
        <v>0</v>
      </c>
      <c r="BW7" s="157" t="str">
        <f>IF($C$3="Active",IF(Summary!$B15&lt;&gt;"",IF(AND(Summary!$F15&lt;&gt;"",DATE(YEAR(Summary!$F15),MONTH(Summary!$F15),1)&lt;DATE(YEAR(BY$3),MONTH(BY$3),1)),"not on board",IF(Summary!$B15&lt;&gt;"",IF(AND(Summary!$C15&lt;&gt;"",DATE(YEAR(Summary!$C15),MONTH(Summary!$C15),1)&lt;=DATE(YEAR(BY$3),MONTH(BY$3),1)),Summary!$B15,"not on board"),"")),""),"")</f>
        <v/>
      </c>
      <c r="BX7" s="115" t="s">
        <v>9</v>
      </c>
      <c r="BY7" s="38"/>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40"/>
      <c r="DD7" s="117">
        <f t="shared" ref="DD7:DD8" si="41">SUM(BY7:DC7)</f>
        <v>0</v>
      </c>
      <c r="DF7">
        <f ca="1">SUMIF(DI$3:EM$3,"&lt;="&amp;B5,DI7:EM7)</f>
        <v>0</v>
      </c>
      <c r="DG7" s="157" t="str">
        <f>IF($C$3="Active",IF(Summary!$B15&lt;&gt;"",IF(AND(Summary!$F15&lt;&gt;"",DATE(YEAR(Summary!$F15),MONTH(Summary!$F15),1)&lt;DATE(YEAR(DI$3),MONTH(DI$3),1)),"not on board",IF(Summary!$B15&lt;&gt;"",IF(AND(Summary!$C15&lt;&gt;"",DATE(YEAR(Summary!$C15),MONTH(Summary!$C15),1)&lt;=DATE(YEAR(DI$3),MONTH(DI$3),1)),Summary!$B15,"not on board"),"")),""),"")</f>
        <v/>
      </c>
      <c r="DH7" s="115" t="s">
        <v>9</v>
      </c>
      <c r="DI7" s="38"/>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40"/>
      <c r="EN7" s="117">
        <f t="shared" ref="EN7:EN8" si="42">SUM(DI7:EM7)</f>
        <v>0</v>
      </c>
      <c r="EP7">
        <f ca="1">SUMIF(ES$3:FW$3,"&lt;="&amp;B5,ES7:FW7)</f>
        <v>0</v>
      </c>
      <c r="EQ7" s="157" t="str">
        <f>IF($C$3="Active",IF(Summary!$B15&lt;&gt;"",IF(AND(Summary!$F15&lt;&gt;"",DATE(YEAR(Summary!$F15),MONTH(Summary!$F15),1)&lt;DATE(YEAR(ES$3),MONTH(ES$3),1)),"not on board",IF(Summary!$B15&lt;&gt;"",IF(AND(Summary!$C15&lt;&gt;"",DATE(YEAR(Summary!$C15),MONTH(Summary!$C15),1)&lt;=DATE(YEAR(ES$3),MONTH(ES$3),1)),Summary!$B15,"not on board"),"")),""),"")</f>
        <v/>
      </c>
      <c r="ER7" s="115" t="s">
        <v>9</v>
      </c>
      <c r="ES7" s="38"/>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40"/>
      <c r="FX7" s="117">
        <f t="shared" ref="FX7:FX8" si="43">SUM(ES7:FW7)</f>
        <v>0</v>
      </c>
      <c r="FZ7">
        <f ca="1">SUMIF(GC$3:HG$3,"&lt;="&amp;B5,GC7:HG7)</f>
        <v>0</v>
      </c>
      <c r="GA7" s="157" t="str">
        <f>IF($C$3="Active",IF(Summary!$B15&lt;&gt;"",IF(AND(Summary!$F15&lt;&gt;"",DATE(YEAR(Summary!$F15),MONTH(Summary!$F15),1)&lt;DATE(YEAR(GC$3),MONTH(GC$3),1)),"not on board",IF(Summary!$B15&lt;&gt;"",IF(AND(Summary!$C15&lt;&gt;"",DATE(YEAR(Summary!$C15),MONTH(Summary!$C15),1)&lt;=DATE(YEAR(GC$3),MONTH(GC$3),1)),Summary!$B15,"not on board"),"")),""),"")</f>
        <v/>
      </c>
      <c r="GB7" s="115" t="s">
        <v>9</v>
      </c>
      <c r="GC7" s="38"/>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60"/>
      <c r="HG7" s="40"/>
      <c r="HH7" s="117">
        <f t="shared" ref="HH7:HH36" si="44">SUM(GC7:HG7)</f>
        <v>0</v>
      </c>
      <c r="HJ7">
        <f ca="1">SUMIF(HM$3:IQ$3,"&lt;="&amp;B5,HM7:IQ7)</f>
        <v>0</v>
      </c>
      <c r="HK7" s="157" t="str">
        <f>IF($C$3="Active",IF(Summary!$B15&lt;&gt;"",IF(AND(Summary!$F15&lt;&gt;"",DATE(YEAR(Summary!$F15),MONTH(Summary!$F15),1)&lt;DATE(YEAR(HM$3),MONTH(HM$3),1)),"not on board",IF(Summary!$B15&lt;&gt;"",IF(AND(Summary!$C15&lt;&gt;"",DATE(YEAR(Summary!$C15),MONTH(Summary!$C15),1)&lt;=DATE(YEAR(HM$3),MONTH(HM$3),1)),Summary!$B15,"not on board"),"")),""),"")</f>
        <v/>
      </c>
      <c r="HL7" s="115" t="s">
        <v>9</v>
      </c>
      <c r="HM7" s="38"/>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40"/>
      <c r="IR7" s="117">
        <f t="shared" ref="IR7:IR8" si="45">SUM(HM7:IQ7)</f>
        <v>0</v>
      </c>
      <c r="IT7">
        <f ca="1">SUMIF(IW$3:KA$3,"&lt;="&amp;B5,IW7:KA7)</f>
        <v>0</v>
      </c>
      <c r="IU7" s="157" t="str">
        <f>IF($C$3="Active",IF(Summary!$B15&lt;&gt;"",IF(AND(Summary!$F15&lt;&gt;"",DATE(YEAR(Summary!$F15),MONTH(Summary!$F15),1)&lt;DATE(YEAR(IW$3),MONTH(IW$3),1)),"not on board",IF(Summary!$B15&lt;&gt;"",IF(AND(Summary!$C15&lt;&gt;"",DATE(YEAR(Summary!$C15),MONTH(Summary!$C15),1)&lt;=DATE(YEAR(IW$3),MONTH(IW$3),1)),Summary!$B15,"not on board"),"")),""),"")</f>
        <v/>
      </c>
      <c r="IV7" s="115" t="s">
        <v>9</v>
      </c>
      <c r="IW7" s="38"/>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40"/>
      <c r="KB7" s="117">
        <f t="shared" ref="KB7:KB8" si="46">SUM(IW7:KA7)</f>
        <v>0</v>
      </c>
      <c r="KD7">
        <f ca="1">SUMIF(KG$3:LK$3,"&lt;="&amp;B5,KG7:LK7)</f>
        <v>0</v>
      </c>
      <c r="KE7" s="157" t="str">
        <f>IF($C$3="Active",IF(Summary!$B15&lt;&gt;"",IF(AND(Summary!$F15&lt;&gt;"",DATE(YEAR(Summary!$F15),MONTH(Summary!$F15),1)&lt;DATE(YEAR(KG$3),MONTH(KG$3),1)),"not on board",IF(Summary!$B15&lt;&gt;"",IF(AND(Summary!$C15&lt;&gt;"",DATE(YEAR(Summary!$C15),MONTH(Summary!$C15),1)&lt;=DATE(YEAR(KG$3),MONTH(KG$3),1)),Summary!$B15,"not on board"),"")),""),"")</f>
        <v/>
      </c>
      <c r="KF7" s="115" t="s">
        <v>9</v>
      </c>
      <c r="KG7" s="38"/>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40"/>
      <c r="LL7" s="117">
        <f t="shared" ref="LL7:LL36" si="47">SUM(KG7:LK7)</f>
        <v>0</v>
      </c>
      <c r="LN7">
        <f ca="1">SUMIF(LQ$3:MU$3,"&lt;="&amp;B5,LQ7:MU7)</f>
        <v>0</v>
      </c>
      <c r="LO7" s="157" t="str">
        <f>IF($C$3="Active",IF(Summary!$B15&lt;&gt;"",IF(AND(Summary!$F15&lt;&gt;"",DATE(YEAR(Summary!$F15),MONTH(Summary!$F15),1)&lt;DATE(YEAR(LQ$3),MONTH(LQ$3),1)),"not on board",IF(Summary!$B15&lt;&gt;"",IF(AND(Summary!$C15&lt;&gt;"",DATE(YEAR(Summary!$C15),MONTH(Summary!$C15),1)&lt;=DATE(YEAR(LQ$3),MONTH(LQ$3),1)),Summary!$B15,"not on board"),"")),""),"")</f>
        <v/>
      </c>
      <c r="LP7" s="115" t="s">
        <v>9</v>
      </c>
      <c r="LQ7" s="38"/>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40"/>
      <c r="MV7" s="117">
        <f t="shared" ref="MV7:MV8" si="48">SUM(LQ7:MU7)</f>
        <v>0</v>
      </c>
      <c r="MX7">
        <f ca="1">SUMIF(NA$3:OE$3,"&lt;="&amp;B5,NA7:OE7)</f>
        <v>0</v>
      </c>
      <c r="MY7" s="157" t="str">
        <f>IF($C$3="Active",IF(Summary!$B15&lt;&gt;"",IF(AND(Summary!$F15&lt;&gt;"",DATE(YEAR(Summary!$F15),MONTH(Summary!$F15),1)&lt;DATE(YEAR(NA$3),MONTH(NA$3),1)),"not on board",IF(Summary!$B15&lt;&gt;"",IF(AND(Summary!$C15&lt;&gt;"",DATE(YEAR(Summary!$C15),MONTH(Summary!$C15),1)&lt;=DATE(YEAR(NA$3),MONTH(NA$3),1)),Summary!$B15,"not on board"),"")),""),"")</f>
        <v/>
      </c>
      <c r="MZ7" s="115" t="s">
        <v>9</v>
      </c>
      <c r="NA7" s="38"/>
      <c r="NB7" s="39"/>
      <c r="NC7" s="39"/>
      <c r="ND7" s="39"/>
      <c r="NE7" s="39"/>
      <c r="NF7" s="39"/>
      <c r="NG7" s="39"/>
      <c r="NH7" s="39"/>
      <c r="NI7" s="39"/>
      <c r="NJ7" s="39"/>
      <c r="NK7" s="39"/>
      <c r="NL7" s="39"/>
      <c r="NM7" s="39"/>
      <c r="NN7" s="39"/>
      <c r="NO7" s="39"/>
      <c r="NP7" s="39"/>
      <c r="NQ7" s="39"/>
      <c r="NR7" s="39"/>
      <c r="NS7" s="39"/>
      <c r="NT7" s="39"/>
      <c r="NU7" s="39"/>
      <c r="NV7" s="39"/>
      <c r="NW7" s="39"/>
      <c r="NX7" s="39"/>
      <c r="NY7" s="39"/>
      <c r="NZ7" s="39"/>
      <c r="OA7" s="39"/>
      <c r="OB7" s="39"/>
      <c r="OC7" s="39"/>
      <c r="OD7" s="39"/>
      <c r="OE7" s="40"/>
      <c r="OF7" s="117">
        <f t="shared" ref="OF7:OF36" si="49">SUM(NA7:OE7)</f>
        <v>0</v>
      </c>
      <c r="OH7">
        <f ca="1">SUMIF(OK$3:PO$3,"&lt;="&amp;B5,OK7:PO7)</f>
        <v>0</v>
      </c>
      <c r="OI7" s="157" t="str">
        <f>IF($C$3="Active",IF(Summary!$B15&lt;&gt;"",IF(AND(Summary!$F15&lt;&gt;"",DATE(YEAR(Summary!$F15),MONTH(Summary!$F15),1)&lt;DATE(YEAR(OK$3),MONTH(OK$3),1)),"not on board",IF(Summary!$B15&lt;&gt;"",IF(AND(Summary!$C15&lt;&gt;"",DATE(YEAR(Summary!$C15),MONTH(Summary!$C15),1)&lt;=DATE(YEAR(OK$3),MONTH(OK$3),1)),Summary!$B15,"not on board"),"")),""),"")</f>
        <v/>
      </c>
      <c r="OJ7" s="115" t="s">
        <v>9</v>
      </c>
      <c r="OK7" s="38"/>
      <c r="OL7" s="39"/>
      <c r="OM7" s="39"/>
      <c r="ON7" s="39"/>
      <c r="OO7" s="39"/>
      <c r="OP7" s="39"/>
      <c r="OQ7" s="39"/>
      <c r="OR7" s="39"/>
      <c r="OS7" s="39"/>
      <c r="OT7" s="39"/>
      <c r="OU7" s="39"/>
      <c r="OV7" s="39"/>
      <c r="OW7" s="39"/>
      <c r="OX7" s="39"/>
      <c r="OY7" s="39"/>
      <c r="OZ7" s="39"/>
      <c r="PA7" s="39"/>
      <c r="PB7" s="39"/>
      <c r="PC7" s="39"/>
      <c r="PD7" s="39"/>
      <c r="PE7" s="39"/>
      <c r="PF7" s="39"/>
      <c r="PG7" s="39"/>
      <c r="PH7" s="39"/>
      <c r="PI7" s="39"/>
      <c r="PJ7" s="39"/>
      <c r="PK7" s="39"/>
      <c r="PL7" s="39"/>
      <c r="PM7" s="39"/>
      <c r="PN7" s="39"/>
      <c r="PO7" s="40"/>
      <c r="PP7" s="117">
        <f t="shared" ref="PP7:PP8" si="50">SUM(OK7:PO7)</f>
        <v>0</v>
      </c>
    </row>
    <row r="8" spans="2:432" x14ac:dyDescent="0.25">
      <c r="B8">
        <f t="shared" ref="B8:B38" ca="1" si="51">SUMIF($3:$3,"&lt;="&amp;B$5,8:8)</f>
        <v>0</v>
      </c>
      <c r="C8" s="158"/>
      <c r="D8" s="116" t="s">
        <v>1</v>
      </c>
      <c r="E8" s="41"/>
      <c r="F8" s="1"/>
      <c r="G8" s="1"/>
      <c r="H8" s="1"/>
      <c r="I8" s="1"/>
      <c r="J8" s="1"/>
      <c r="K8" s="1"/>
      <c r="L8" s="1"/>
      <c r="M8" s="1"/>
      <c r="N8" s="1"/>
      <c r="O8" s="1"/>
      <c r="P8" s="1"/>
      <c r="Q8" s="1"/>
      <c r="R8" s="1"/>
      <c r="S8" s="1"/>
      <c r="T8" s="1"/>
      <c r="U8" s="1"/>
      <c r="V8" s="1"/>
      <c r="W8" s="1"/>
      <c r="X8" s="1"/>
      <c r="Y8" s="1"/>
      <c r="Z8" s="1"/>
      <c r="AA8" s="1"/>
      <c r="AB8" s="1"/>
      <c r="AC8" s="1"/>
      <c r="AD8" s="1"/>
      <c r="AE8" s="1"/>
      <c r="AF8" s="1"/>
      <c r="AG8" s="1"/>
      <c r="AH8" s="1"/>
      <c r="AI8" s="42"/>
      <c r="AJ8" s="118">
        <f t="shared" si="39"/>
        <v>0</v>
      </c>
      <c r="AM8" s="158"/>
      <c r="AN8" s="116" t="s">
        <v>1</v>
      </c>
      <c r="AO8" s="4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42"/>
      <c r="BT8" s="118">
        <f t="shared" si="40"/>
        <v>0</v>
      </c>
      <c r="BW8" s="158"/>
      <c r="BX8" s="116" t="s">
        <v>1</v>
      </c>
      <c r="BY8" s="4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42"/>
      <c r="DD8" s="118">
        <f t="shared" si="41"/>
        <v>0</v>
      </c>
      <c r="DG8" s="158"/>
      <c r="DH8" s="116" t="s">
        <v>1</v>
      </c>
      <c r="DI8" s="4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42"/>
      <c r="EN8" s="118">
        <f t="shared" si="42"/>
        <v>0</v>
      </c>
      <c r="EQ8" s="158"/>
      <c r="ER8" s="116" t="s">
        <v>1</v>
      </c>
      <c r="ES8" s="4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42"/>
      <c r="FX8" s="118">
        <f t="shared" si="43"/>
        <v>0</v>
      </c>
      <c r="GA8" s="158"/>
      <c r="GB8" s="116" t="s">
        <v>1</v>
      </c>
      <c r="GC8" s="4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61"/>
      <c r="HG8" s="42"/>
      <c r="HH8" s="118">
        <f t="shared" si="44"/>
        <v>0</v>
      </c>
      <c r="HK8" s="158"/>
      <c r="HL8" s="116" t="s">
        <v>1</v>
      </c>
      <c r="HM8" s="4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42"/>
      <c r="IR8" s="118">
        <f t="shared" si="45"/>
        <v>0</v>
      </c>
      <c r="IU8" s="158"/>
      <c r="IV8" s="116" t="s">
        <v>1</v>
      </c>
      <c r="IW8" s="4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42"/>
      <c r="KB8" s="118">
        <f t="shared" si="46"/>
        <v>0</v>
      </c>
      <c r="KE8" s="158"/>
      <c r="KF8" s="116" t="s">
        <v>1</v>
      </c>
      <c r="KG8" s="4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42"/>
      <c r="LL8" s="118">
        <f t="shared" si="47"/>
        <v>0</v>
      </c>
      <c r="LO8" s="158"/>
      <c r="LP8" s="116" t="s">
        <v>1</v>
      </c>
      <c r="LQ8" s="4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42"/>
      <c r="MV8" s="118">
        <f t="shared" si="48"/>
        <v>0</v>
      </c>
      <c r="MY8" s="158"/>
      <c r="MZ8" s="116" t="s">
        <v>1</v>
      </c>
      <c r="NA8" s="4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42"/>
      <c r="OF8" s="118">
        <f t="shared" si="49"/>
        <v>0</v>
      </c>
      <c r="OI8" s="158"/>
      <c r="OJ8" s="116" t="s">
        <v>1</v>
      </c>
      <c r="OK8" s="4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42"/>
      <c r="PP8" s="118">
        <f t="shared" si="50"/>
        <v>0</v>
      </c>
    </row>
    <row r="9" spans="2:432" ht="15" customHeight="1" x14ac:dyDescent="0.25">
      <c r="B9">
        <f t="shared" ca="1" si="51"/>
        <v>0</v>
      </c>
      <c r="C9" s="157" t="str">
        <f>IF($C$3="Active",IF(Summary!$B16&lt;&gt;"",IF(AND(Summary!$F16&lt;&gt;"",DATE(YEAR(Summary!$F16),MONTH(Summary!$F16),1)&lt;DATE(YEAR(E$3),MONTH(E$3),1)),"not on board",IF(Summary!$B16&lt;&gt;"",IF(AND(Summary!$C16&lt;&gt;"",DATE(YEAR(Summary!$C16),MONTH(Summary!$C16),1)&lt;=DATE(YEAR(E$3),MONTH(E$3),1)),Summary!$B16,"not on board"),"")),""),"")</f>
        <v/>
      </c>
      <c r="D9" s="115" t="s">
        <v>9</v>
      </c>
      <c r="E9" s="43"/>
      <c r="F9" s="2"/>
      <c r="G9" s="2"/>
      <c r="H9" s="2"/>
      <c r="I9" s="2"/>
      <c r="J9" s="2"/>
      <c r="K9" s="2"/>
      <c r="L9" s="2"/>
      <c r="M9" s="2"/>
      <c r="N9" s="2"/>
      <c r="O9" s="2"/>
      <c r="P9" s="2"/>
      <c r="Q9" s="2"/>
      <c r="R9" s="2"/>
      <c r="S9" s="2"/>
      <c r="T9" s="2"/>
      <c r="U9" s="2"/>
      <c r="V9" s="2"/>
      <c r="W9" s="2"/>
      <c r="X9" s="2"/>
      <c r="Y9" s="2"/>
      <c r="Z9" s="2"/>
      <c r="AA9" s="2"/>
      <c r="AB9" s="2"/>
      <c r="AC9" s="2"/>
      <c r="AD9" s="2"/>
      <c r="AE9" s="2"/>
      <c r="AF9" s="2"/>
      <c r="AG9" s="2"/>
      <c r="AH9" s="2"/>
      <c r="AI9" s="44"/>
      <c r="AJ9" s="117">
        <f t="shared" ref="AJ9:AJ10" si="52">SUM(E9:AI9)</f>
        <v>0</v>
      </c>
      <c r="AL9">
        <f ca="1">SUMIF(AO$3:BS$3,"&lt;="&amp;B5,AO9:BS9)</f>
        <v>0</v>
      </c>
      <c r="AM9" s="157" t="str">
        <f>IF($C$3="Active",IF(Summary!$B16&lt;&gt;"",IF(AND(Summary!$F16&lt;&gt;"",DATE(YEAR(Summary!$F16),MONTH(Summary!$F16),1)&lt;DATE(YEAR(AO$3),MONTH(AO$3),1)),"not on board",IF(Summary!$B16&lt;&gt;"",IF(AND(Summary!$C16&lt;&gt;"",DATE(YEAR(Summary!$C16),MONTH(Summary!$C16),1)&lt;=DATE(YEAR(AO$3),MONTH(AO$3),1)),Summary!$B16,"not on board"),"")),""),"")</f>
        <v/>
      </c>
      <c r="AN9" s="115" t="s">
        <v>9</v>
      </c>
      <c r="AO9" s="43"/>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44"/>
      <c r="BT9" s="117">
        <f t="shared" si="40"/>
        <v>0</v>
      </c>
      <c r="BV9">
        <f ca="1">SUMIF(BY$3:DC$3,"&lt;="&amp;B5,BY9:DC9)</f>
        <v>0</v>
      </c>
      <c r="BW9" s="157" t="str">
        <f>IF($C$3="Active",IF(Summary!$B16&lt;&gt;"",IF(AND(Summary!$F16&lt;&gt;"",DATE(YEAR(Summary!$F16),MONTH(Summary!$F16),1)&lt;DATE(YEAR(BY$3),MONTH(BY$3),1)),"not on board",IF(Summary!$B16&lt;&gt;"",IF(AND(Summary!$C16&lt;&gt;"",DATE(YEAR(Summary!$C16),MONTH(Summary!$C16),1)&lt;=DATE(YEAR(BY$3),MONTH(BY$3),1)),Summary!$B16,"not on board"),"")),""),"")</f>
        <v/>
      </c>
      <c r="BX9" s="115" t="s">
        <v>9</v>
      </c>
      <c r="BY9" s="43"/>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44"/>
      <c r="DD9" s="117">
        <f t="shared" ref="DD9:DD10" si="53">SUM(BY9:DC9)</f>
        <v>0</v>
      </c>
      <c r="DF9">
        <f ca="1">SUMIF(DI$3:EM$3,"&lt;="&amp;B5,DI9:EM9)</f>
        <v>0</v>
      </c>
      <c r="DG9" s="157" t="str">
        <f>IF($C$3="Active",IF(Summary!$B16&lt;&gt;"",IF(AND(Summary!$F16&lt;&gt;"",DATE(YEAR(Summary!$F16),MONTH(Summary!$F16),1)&lt;DATE(YEAR(DI$3),MONTH(DI$3),1)),"not on board",IF(Summary!$B16&lt;&gt;"",IF(AND(Summary!$C16&lt;&gt;"",DATE(YEAR(Summary!$C16),MONTH(Summary!$C16),1)&lt;=DATE(YEAR(DI$3),MONTH(DI$3),1)),Summary!$B16,"not on board"),"")),""),"")</f>
        <v/>
      </c>
      <c r="DH9" s="115" t="s">
        <v>9</v>
      </c>
      <c r="DI9" s="43"/>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44"/>
      <c r="EN9" s="117">
        <f t="shared" ref="EN9:EN10" si="54">SUM(DI9:EM9)</f>
        <v>0</v>
      </c>
      <c r="EP9">
        <f ca="1">SUMIF(ES$3:FW$3,"&lt;="&amp;B5,ES9:FW9)</f>
        <v>0</v>
      </c>
      <c r="EQ9" s="157" t="str">
        <f>IF($C$3="Active",IF(Summary!$B16&lt;&gt;"",IF(AND(Summary!$F16&lt;&gt;"",DATE(YEAR(Summary!$F16),MONTH(Summary!$F16),1)&lt;DATE(YEAR(ES$3),MONTH(ES$3),1)),"not on board",IF(Summary!$B16&lt;&gt;"",IF(AND(Summary!$C16&lt;&gt;"",DATE(YEAR(Summary!$C16),MONTH(Summary!$C16),1)&lt;=DATE(YEAR(ES$3),MONTH(ES$3),1)),Summary!$B16,"not on board"),"")),""),"")</f>
        <v/>
      </c>
      <c r="ER9" s="115" t="s">
        <v>9</v>
      </c>
      <c r="ES9" s="43"/>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44"/>
      <c r="FX9" s="117">
        <f t="shared" ref="FX9:FX10" si="55">SUM(ES9:FW9)</f>
        <v>0</v>
      </c>
      <c r="FZ9">
        <f ca="1">SUMIF(GC$3:HG$3,"&lt;="&amp;B5,GC9:HG9)</f>
        <v>0</v>
      </c>
      <c r="GA9" s="157" t="str">
        <f>IF($C$3="Active",IF(Summary!$B16&lt;&gt;"",IF(AND(Summary!$F16&lt;&gt;"",DATE(YEAR(Summary!$F16),MONTH(Summary!$F16),1)&lt;DATE(YEAR(GC$3),MONTH(GC$3),1)),"not on board",IF(Summary!$B16&lt;&gt;"",IF(AND(Summary!$C16&lt;&gt;"",DATE(YEAR(Summary!$C16),MONTH(Summary!$C16),1)&lt;=DATE(YEAR(GC$3),MONTH(GC$3),1)),Summary!$B16,"not on board"),"")),""),"")</f>
        <v/>
      </c>
      <c r="GB9" s="115" t="s">
        <v>9</v>
      </c>
      <c r="GC9" s="43"/>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62"/>
      <c r="HG9" s="44"/>
      <c r="HH9" s="117">
        <f t="shared" si="44"/>
        <v>0</v>
      </c>
      <c r="HJ9">
        <f ca="1">SUMIF(HM$3:IQ$3,"&lt;="&amp;B5,HM9:IQ9)</f>
        <v>0</v>
      </c>
      <c r="HK9" s="157" t="str">
        <f>IF($C$3="Active",IF(Summary!$B16&lt;&gt;"",IF(AND(Summary!$F16&lt;&gt;"",DATE(YEAR(Summary!$F16),MONTH(Summary!$F16),1)&lt;DATE(YEAR(HM$3),MONTH(HM$3),1)),"not on board",IF(Summary!$B16&lt;&gt;"",IF(AND(Summary!$C16&lt;&gt;"",DATE(YEAR(Summary!$C16),MONTH(Summary!$C16),1)&lt;=DATE(YEAR(HM$3),MONTH(HM$3),1)),Summary!$B16,"not on board"),"")),""),"")</f>
        <v/>
      </c>
      <c r="HL9" s="115" t="s">
        <v>9</v>
      </c>
      <c r="HM9" s="43"/>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44"/>
      <c r="IR9" s="117">
        <f t="shared" ref="IR9:IR10" si="56">SUM(HM9:IQ9)</f>
        <v>0</v>
      </c>
      <c r="IT9">
        <f ca="1">SUMIF(IW$3:KA$3,"&lt;="&amp;B5,IW9:KA9)</f>
        <v>0</v>
      </c>
      <c r="IU9" s="157" t="str">
        <f>IF($C$3="Active",IF(Summary!$B16&lt;&gt;"",IF(AND(Summary!$F16&lt;&gt;"",DATE(YEAR(Summary!$F16),MONTH(Summary!$F16),1)&lt;DATE(YEAR(IW$3),MONTH(IW$3),1)),"not on board",IF(Summary!$B16&lt;&gt;"",IF(AND(Summary!$C16&lt;&gt;"",DATE(YEAR(Summary!$C16),MONTH(Summary!$C16),1)&lt;=DATE(YEAR(IW$3),MONTH(IW$3),1)),Summary!$B16,"not on board"),"")),""),"")</f>
        <v/>
      </c>
      <c r="IV9" s="115" t="s">
        <v>9</v>
      </c>
      <c r="IW9" s="43"/>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44"/>
      <c r="KB9" s="117">
        <f t="shared" ref="KB9:KB10" si="57">SUM(IW9:KA9)</f>
        <v>0</v>
      </c>
      <c r="KD9">
        <f ca="1">SUMIF(KG$3:LK$3,"&lt;="&amp;B5,KG9:LK9)</f>
        <v>0</v>
      </c>
      <c r="KE9" s="157" t="str">
        <f>IF($C$3="Active",IF(Summary!$B16&lt;&gt;"",IF(AND(Summary!$F16&lt;&gt;"",DATE(YEAR(Summary!$F16),MONTH(Summary!$F16),1)&lt;DATE(YEAR(KG$3),MONTH(KG$3),1)),"not on board",IF(Summary!$B16&lt;&gt;"",IF(AND(Summary!$C16&lt;&gt;"",DATE(YEAR(Summary!$C16),MONTH(Summary!$C16),1)&lt;=DATE(YEAR(KG$3),MONTH(KG$3),1)),Summary!$B16,"not on board"),"")),""),"")</f>
        <v/>
      </c>
      <c r="KF9" s="115" t="s">
        <v>9</v>
      </c>
      <c r="KG9" s="43"/>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44"/>
      <c r="LL9" s="117">
        <f t="shared" si="47"/>
        <v>0</v>
      </c>
      <c r="LN9">
        <f ca="1">SUMIF(LQ$3:MU$3,"&lt;="&amp;B5,LQ9:MU9)</f>
        <v>0</v>
      </c>
      <c r="LO9" s="157" t="str">
        <f>IF($C$3="Active",IF(Summary!$B16&lt;&gt;"",IF(AND(Summary!$F16&lt;&gt;"",DATE(YEAR(Summary!$F16),MONTH(Summary!$F16),1)&lt;DATE(YEAR(LQ$3),MONTH(LQ$3),1)),"not on board",IF(Summary!$B16&lt;&gt;"",IF(AND(Summary!$C16&lt;&gt;"",DATE(YEAR(Summary!$C16),MONTH(Summary!$C16),1)&lt;=DATE(YEAR(LQ$3),MONTH(LQ$3),1)),Summary!$B16,"not on board"),"")),""),"")</f>
        <v/>
      </c>
      <c r="LP9" s="115" t="s">
        <v>9</v>
      </c>
      <c r="LQ9" s="43"/>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44"/>
      <c r="MV9" s="117">
        <f t="shared" ref="MV9:MV10" si="58">SUM(LQ9:MU9)</f>
        <v>0</v>
      </c>
      <c r="MX9">
        <f ca="1">SUMIF(NA$3:OE$3,"&lt;="&amp;B5,NA9:OE9)</f>
        <v>0</v>
      </c>
      <c r="MY9" s="157" t="str">
        <f>IF($C$3="Active",IF(Summary!$B16&lt;&gt;"",IF(AND(Summary!$F16&lt;&gt;"",DATE(YEAR(Summary!$F16),MONTH(Summary!$F16),1)&lt;DATE(YEAR(NA$3),MONTH(NA$3),1)),"not on board",IF(Summary!$B16&lt;&gt;"",IF(AND(Summary!$C16&lt;&gt;"",DATE(YEAR(Summary!$C16),MONTH(Summary!$C16),1)&lt;=DATE(YEAR(NA$3),MONTH(NA$3),1)),Summary!$B16,"not on board"),"")),""),"")</f>
        <v/>
      </c>
      <c r="MZ9" s="115" t="s">
        <v>9</v>
      </c>
      <c r="NA9" s="43"/>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44"/>
      <c r="OF9" s="117">
        <f t="shared" si="49"/>
        <v>0</v>
      </c>
      <c r="OH9">
        <f ca="1">SUMIF(OK$3:PO$3,"&lt;="&amp;B5,OK9:PO9)</f>
        <v>0</v>
      </c>
      <c r="OI9" s="157" t="str">
        <f>IF($C$3="Active",IF(Summary!$B16&lt;&gt;"",IF(AND(Summary!$F16&lt;&gt;"",DATE(YEAR(Summary!$F16),MONTH(Summary!$F16),1)&lt;DATE(YEAR(OK$3),MONTH(OK$3),1)),"not on board",IF(Summary!$B16&lt;&gt;"",IF(AND(Summary!$C16&lt;&gt;"",DATE(YEAR(Summary!$C16),MONTH(Summary!$C16),1)&lt;=DATE(YEAR(OK$3),MONTH(OK$3),1)),Summary!$B16,"not on board"),"")),""),"")</f>
        <v/>
      </c>
      <c r="OJ9" s="115" t="s">
        <v>9</v>
      </c>
      <c r="OK9" s="43"/>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44"/>
      <c r="PP9" s="117">
        <f t="shared" ref="PP9:PP10" si="59">SUM(OK9:PO9)</f>
        <v>0</v>
      </c>
    </row>
    <row r="10" spans="2:432" x14ac:dyDescent="0.25">
      <c r="B10">
        <f t="shared" ca="1" si="51"/>
        <v>0</v>
      </c>
      <c r="C10" s="158"/>
      <c r="D10" s="116" t="s">
        <v>1</v>
      </c>
      <c r="E10" s="4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42"/>
      <c r="AJ10" s="118">
        <f t="shared" si="52"/>
        <v>0</v>
      </c>
      <c r="AM10" s="158"/>
      <c r="AN10" s="116" t="s">
        <v>1</v>
      </c>
      <c r="AO10" s="4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42"/>
      <c r="BT10" s="118">
        <f t="shared" si="40"/>
        <v>0</v>
      </c>
      <c r="BW10" s="158"/>
      <c r="BX10" s="116" t="s">
        <v>1</v>
      </c>
      <c r="BY10" s="4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42"/>
      <c r="DD10" s="118">
        <f t="shared" si="53"/>
        <v>0</v>
      </c>
      <c r="DG10" s="158"/>
      <c r="DH10" s="116" t="s">
        <v>1</v>
      </c>
      <c r="DI10" s="4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42"/>
      <c r="EN10" s="118">
        <f t="shared" si="54"/>
        <v>0</v>
      </c>
      <c r="EQ10" s="158"/>
      <c r="ER10" s="116" t="s">
        <v>1</v>
      </c>
      <c r="ES10" s="4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42"/>
      <c r="FX10" s="118">
        <f t="shared" si="55"/>
        <v>0</v>
      </c>
      <c r="GA10" s="158"/>
      <c r="GB10" s="116" t="s">
        <v>1</v>
      </c>
      <c r="GC10" s="4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61"/>
      <c r="HG10" s="42"/>
      <c r="HH10" s="118">
        <f t="shared" si="44"/>
        <v>0</v>
      </c>
      <c r="HK10" s="158"/>
      <c r="HL10" s="116" t="s">
        <v>1</v>
      </c>
      <c r="HM10" s="4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42"/>
      <c r="IR10" s="118">
        <f t="shared" si="56"/>
        <v>0</v>
      </c>
      <c r="IU10" s="158"/>
      <c r="IV10" s="116" t="s">
        <v>1</v>
      </c>
      <c r="IW10" s="4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42"/>
      <c r="KB10" s="118">
        <f t="shared" si="57"/>
        <v>0</v>
      </c>
      <c r="KE10" s="158"/>
      <c r="KF10" s="116" t="s">
        <v>1</v>
      </c>
      <c r="KG10" s="4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42"/>
      <c r="LL10" s="118">
        <f t="shared" si="47"/>
        <v>0</v>
      </c>
      <c r="LO10" s="158"/>
      <c r="LP10" s="116" t="s">
        <v>1</v>
      </c>
      <c r="LQ10" s="4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42"/>
      <c r="MV10" s="118">
        <f t="shared" si="58"/>
        <v>0</v>
      </c>
      <c r="MY10" s="158"/>
      <c r="MZ10" s="116" t="s">
        <v>1</v>
      </c>
      <c r="NA10" s="4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42"/>
      <c r="OF10" s="118">
        <f t="shared" si="49"/>
        <v>0</v>
      </c>
      <c r="OI10" s="158"/>
      <c r="OJ10" s="116" t="s">
        <v>1</v>
      </c>
      <c r="OK10" s="4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42"/>
      <c r="PP10" s="118">
        <f t="shared" si="59"/>
        <v>0</v>
      </c>
    </row>
    <row r="11" spans="2:432" ht="15" customHeight="1" x14ac:dyDescent="0.25">
      <c r="B11">
        <f t="shared" ca="1" si="51"/>
        <v>0</v>
      </c>
      <c r="C11" s="157" t="str">
        <f>IF($C$3="Active",IF(Summary!$B17&lt;&gt;"",IF(AND(Summary!$F17&lt;&gt;"",DATE(YEAR(Summary!$F17),MONTH(Summary!$F17),1)&lt;DATE(YEAR(E$3),MONTH(E$3),1)),"not on board",IF(Summary!$B17&lt;&gt;"",IF(AND(Summary!$C17&lt;&gt;"",DATE(YEAR(Summary!$C17),MONTH(Summary!$C17),1)&lt;=DATE(YEAR(E$3),MONTH(E$3),1)),Summary!$B17,"not on board"),"")),""),"")</f>
        <v/>
      </c>
      <c r="D11" s="115" t="s">
        <v>9</v>
      </c>
      <c r="E11" s="43"/>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44"/>
      <c r="AJ11" s="117">
        <f t="shared" ref="AJ11:AJ12" si="60">SUM(E11:AI11)</f>
        <v>0</v>
      </c>
      <c r="AL11">
        <f ca="1">SUMIF(AO$3:BS$3,"&lt;="&amp;B5,AO11:BS11)</f>
        <v>0</v>
      </c>
      <c r="AM11" s="157" t="str">
        <f>IF($C$3="Active",IF(Summary!$B17&lt;&gt;"",IF(AND(Summary!$F17&lt;&gt;"",DATE(YEAR(Summary!$F17),MONTH(Summary!$F17),1)&lt;DATE(YEAR(AO$3),MONTH(AO$3),1)),"not on board",IF(Summary!$B17&lt;&gt;"",IF(AND(Summary!$C17&lt;&gt;"",DATE(YEAR(Summary!$C17),MONTH(Summary!$C17),1)&lt;=DATE(YEAR(AO$3),MONTH(AO$3),1)),Summary!$B17,"not on board"),"")),""),"")</f>
        <v/>
      </c>
      <c r="AN11" s="115" t="s">
        <v>9</v>
      </c>
      <c r="AO11" s="43"/>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44"/>
      <c r="BT11" s="117">
        <f t="shared" si="40"/>
        <v>0</v>
      </c>
      <c r="BV11">
        <f ca="1">SUMIF(BY$3:DC$3,"&lt;="&amp;B5,BY11:DC11)</f>
        <v>0</v>
      </c>
      <c r="BW11" s="157" t="str">
        <f>IF($C$3="Active",IF(Summary!$B17&lt;&gt;"",IF(AND(Summary!$F17&lt;&gt;"",DATE(YEAR(Summary!$F17),MONTH(Summary!$F17),1)&lt;DATE(YEAR(BY$3),MONTH(BY$3),1)),"not on board",IF(Summary!$B17&lt;&gt;"",IF(AND(Summary!$C17&lt;&gt;"",DATE(YEAR(Summary!$C17),MONTH(Summary!$C17),1)&lt;=DATE(YEAR(BY$3),MONTH(BY$3),1)),Summary!$B17,"not on board"),"")),""),"")</f>
        <v/>
      </c>
      <c r="BX11" s="115" t="s">
        <v>9</v>
      </c>
      <c r="BY11" s="43"/>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44"/>
      <c r="DD11" s="117">
        <f t="shared" ref="DD11:DD12" si="61">SUM(BY11:DC11)</f>
        <v>0</v>
      </c>
      <c r="DF11">
        <f ca="1">SUMIF(DI$3:EM$3,"&lt;="&amp;B5,DI11:EM11)</f>
        <v>0</v>
      </c>
      <c r="DG11" s="157" t="str">
        <f>IF($C$3="Active",IF(Summary!$B17&lt;&gt;"",IF(AND(Summary!$F17&lt;&gt;"",DATE(YEAR(Summary!$F17),MONTH(Summary!$F17),1)&lt;DATE(YEAR(DI$3),MONTH(DI$3),1)),"not on board",IF(Summary!$B17&lt;&gt;"",IF(AND(Summary!$C17&lt;&gt;"",DATE(YEAR(Summary!$C17),MONTH(Summary!$C17),1)&lt;=DATE(YEAR(DI$3),MONTH(DI$3),1)),Summary!$B17,"not on board"),"")),""),"")</f>
        <v/>
      </c>
      <c r="DH11" s="115" t="s">
        <v>9</v>
      </c>
      <c r="DI11" s="43"/>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44"/>
      <c r="EN11" s="117">
        <f t="shared" ref="EN11:EN12" si="62">SUM(DI11:EM11)</f>
        <v>0</v>
      </c>
      <c r="EP11">
        <f ca="1">SUMIF(ES$3:FW$3,"&lt;="&amp;B5,ES11:FW11)</f>
        <v>0</v>
      </c>
      <c r="EQ11" s="157" t="str">
        <f>IF($C$3="Active",IF(Summary!$B17&lt;&gt;"",IF(AND(Summary!$F17&lt;&gt;"",DATE(YEAR(Summary!$F17),MONTH(Summary!$F17),1)&lt;DATE(YEAR(ES$3),MONTH(ES$3),1)),"not on board",IF(Summary!$B17&lt;&gt;"",IF(AND(Summary!$C17&lt;&gt;"",DATE(YEAR(Summary!$C17),MONTH(Summary!$C17),1)&lt;=DATE(YEAR(ES$3),MONTH(ES$3),1)),Summary!$B17,"not on board"),"")),""),"")</f>
        <v/>
      </c>
      <c r="ER11" s="115" t="s">
        <v>9</v>
      </c>
      <c r="ES11" s="43"/>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44"/>
      <c r="FX11" s="117">
        <f t="shared" ref="FX11:FX12" si="63">SUM(ES11:FW11)</f>
        <v>0</v>
      </c>
      <c r="FZ11">
        <f ca="1">SUMIF(GC$3:HG$3,"&lt;="&amp;B5,GC11:HG11)</f>
        <v>0</v>
      </c>
      <c r="GA11" s="157" t="str">
        <f>IF($C$3="Active",IF(Summary!$B17&lt;&gt;"",IF(AND(Summary!$F17&lt;&gt;"",DATE(YEAR(Summary!$F17),MONTH(Summary!$F17),1)&lt;DATE(YEAR(GC$3),MONTH(GC$3),1)),"not on board",IF(Summary!$B17&lt;&gt;"",IF(AND(Summary!$C17&lt;&gt;"",DATE(YEAR(Summary!$C17),MONTH(Summary!$C17),1)&lt;=DATE(YEAR(GC$3),MONTH(GC$3),1)),Summary!$B17,"not on board"),"")),""),"")</f>
        <v/>
      </c>
      <c r="GB11" s="115" t="s">
        <v>9</v>
      </c>
      <c r="GC11" s="43"/>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62"/>
      <c r="HG11" s="44"/>
      <c r="HH11" s="117">
        <f t="shared" si="44"/>
        <v>0</v>
      </c>
      <c r="HJ11">
        <f ca="1">SUMIF(HM$3:IQ$3,"&lt;="&amp;B5,HM11:IQ11)</f>
        <v>0</v>
      </c>
      <c r="HK11" s="157" t="str">
        <f>IF($C$3="Active",IF(Summary!$B17&lt;&gt;"",IF(AND(Summary!$F17&lt;&gt;"",DATE(YEAR(Summary!$F17),MONTH(Summary!$F17),1)&lt;DATE(YEAR(HM$3),MONTH(HM$3),1)),"not on board",IF(Summary!$B17&lt;&gt;"",IF(AND(Summary!$C17&lt;&gt;"",DATE(YEAR(Summary!$C17),MONTH(Summary!$C17),1)&lt;=DATE(YEAR(HM$3),MONTH(HM$3),1)),Summary!$B17,"not on board"),"")),""),"")</f>
        <v/>
      </c>
      <c r="HL11" s="115" t="s">
        <v>9</v>
      </c>
      <c r="HM11" s="43"/>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44"/>
      <c r="IR11" s="117">
        <f t="shared" ref="IR11:IR12" si="64">SUM(HM11:IQ11)</f>
        <v>0</v>
      </c>
      <c r="IT11">
        <f ca="1">SUMIF(IW$3:KA$3,"&lt;="&amp;B5,IW11:KA11)</f>
        <v>0</v>
      </c>
      <c r="IU11" s="157" t="str">
        <f>IF($C$3="Active",IF(Summary!$B17&lt;&gt;"",IF(AND(Summary!$F17&lt;&gt;"",DATE(YEAR(Summary!$F17),MONTH(Summary!$F17),1)&lt;DATE(YEAR(IW$3),MONTH(IW$3),1)),"not on board",IF(Summary!$B17&lt;&gt;"",IF(AND(Summary!$C17&lt;&gt;"",DATE(YEAR(Summary!$C17),MONTH(Summary!$C17),1)&lt;=DATE(YEAR(IW$3),MONTH(IW$3),1)),Summary!$B17,"not on board"),"")),""),"")</f>
        <v/>
      </c>
      <c r="IV11" s="115" t="s">
        <v>9</v>
      </c>
      <c r="IW11" s="43"/>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44"/>
      <c r="KB11" s="117">
        <f t="shared" ref="KB11:KB12" si="65">SUM(IW11:KA11)</f>
        <v>0</v>
      </c>
      <c r="KD11">
        <f ca="1">SUMIF(KG$3:LK$3,"&lt;="&amp;B5,KG11:LK11)</f>
        <v>0</v>
      </c>
      <c r="KE11" s="157" t="str">
        <f>IF($C$3="Active",IF(Summary!$B17&lt;&gt;"",IF(AND(Summary!$F17&lt;&gt;"",DATE(YEAR(Summary!$F17),MONTH(Summary!$F17),1)&lt;DATE(YEAR(KG$3),MONTH(KG$3),1)),"not on board",IF(Summary!$B17&lt;&gt;"",IF(AND(Summary!$C17&lt;&gt;"",DATE(YEAR(Summary!$C17),MONTH(Summary!$C17),1)&lt;=DATE(YEAR(KG$3),MONTH(KG$3),1)),Summary!$B17,"not on board"),"")),""),"")</f>
        <v/>
      </c>
      <c r="KF11" s="115" t="s">
        <v>9</v>
      </c>
      <c r="KG11" s="43"/>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44"/>
      <c r="LL11" s="117">
        <f t="shared" si="47"/>
        <v>0</v>
      </c>
      <c r="LN11">
        <f ca="1">SUMIF(LQ$3:MU$3,"&lt;="&amp;B5,LQ11:MU11)</f>
        <v>0</v>
      </c>
      <c r="LO11" s="157" t="str">
        <f>IF($C$3="Active",IF(Summary!$B17&lt;&gt;"",IF(AND(Summary!$F17&lt;&gt;"",DATE(YEAR(Summary!$F17),MONTH(Summary!$F17),1)&lt;DATE(YEAR(LQ$3),MONTH(LQ$3),1)),"not on board",IF(Summary!$B17&lt;&gt;"",IF(AND(Summary!$C17&lt;&gt;"",DATE(YEAR(Summary!$C17),MONTH(Summary!$C17),1)&lt;=DATE(YEAR(LQ$3),MONTH(LQ$3),1)),Summary!$B17,"not on board"),"")),""),"")</f>
        <v/>
      </c>
      <c r="LP11" s="115" t="s">
        <v>9</v>
      </c>
      <c r="LQ11" s="43"/>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44"/>
      <c r="MV11" s="117">
        <f t="shared" ref="MV11:MV12" si="66">SUM(LQ11:MU11)</f>
        <v>0</v>
      </c>
      <c r="MX11">
        <f ca="1">SUMIF(NA$3:OE$3,"&lt;="&amp;B5,NA11:OE11)</f>
        <v>0</v>
      </c>
      <c r="MY11" s="157" t="str">
        <f>IF($C$3="Active",IF(Summary!$B17&lt;&gt;"",IF(AND(Summary!$F17&lt;&gt;"",DATE(YEAR(Summary!$F17),MONTH(Summary!$F17),1)&lt;DATE(YEAR(NA$3),MONTH(NA$3),1)),"not on board",IF(Summary!$B17&lt;&gt;"",IF(AND(Summary!$C17&lt;&gt;"",DATE(YEAR(Summary!$C17),MONTH(Summary!$C17),1)&lt;=DATE(YEAR(NA$3),MONTH(NA$3),1)),Summary!$B17,"not on board"),"")),""),"")</f>
        <v/>
      </c>
      <c r="MZ11" s="115" t="s">
        <v>9</v>
      </c>
      <c r="NA11" s="43"/>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44"/>
      <c r="OF11" s="117">
        <f t="shared" si="49"/>
        <v>0</v>
      </c>
      <c r="OH11">
        <f ca="1">SUMIF(OK$3:PO$3,"&lt;="&amp;B5,OK11:PO11)</f>
        <v>0</v>
      </c>
      <c r="OI11" s="157" t="str">
        <f>IF($C$3="Active",IF(Summary!$B17&lt;&gt;"",IF(AND(Summary!$F17&lt;&gt;"",DATE(YEAR(Summary!$F17),MONTH(Summary!$F17),1)&lt;DATE(YEAR(OK$3),MONTH(OK$3),1)),"not on board",IF(Summary!$B17&lt;&gt;"",IF(AND(Summary!$C17&lt;&gt;"",DATE(YEAR(Summary!$C17),MONTH(Summary!$C17),1)&lt;=DATE(YEAR(OK$3),MONTH(OK$3),1)),Summary!$B17,"not on board"),"")),""),"")</f>
        <v/>
      </c>
      <c r="OJ11" s="115" t="s">
        <v>9</v>
      </c>
      <c r="OK11" s="43"/>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44"/>
      <c r="PP11" s="117">
        <f t="shared" ref="PP11:PP12" si="67">SUM(OK11:PO11)</f>
        <v>0</v>
      </c>
    </row>
    <row r="12" spans="2:432" x14ac:dyDescent="0.25">
      <c r="B12">
        <f t="shared" ca="1" si="51"/>
        <v>0</v>
      </c>
      <c r="C12" s="158"/>
      <c r="D12" s="116" t="s">
        <v>1</v>
      </c>
      <c r="E12" s="4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42"/>
      <c r="AJ12" s="118">
        <f t="shared" si="60"/>
        <v>0</v>
      </c>
      <c r="AM12" s="158"/>
      <c r="AN12" s="116" t="s">
        <v>1</v>
      </c>
      <c r="AO12" s="4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42"/>
      <c r="BT12" s="118">
        <f t="shared" si="40"/>
        <v>0</v>
      </c>
      <c r="BW12" s="158"/>
      <c r="BX12" s="116" t="s">
        <v>1</v>
      </c>
      <c r="BY12" s="4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42"/>
      <c r="DD12" s="118">
        <f t="shared" si="61"/>
        <v>0</v>
      </c>
      <c r="DG12" s="158"/>
      <c r="DH12" s="116" t="s">
        <v>1</v>
      </c>
      <c r="DI12" s="4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42"/>
      <c r="EN12" s="118">
        <f t="shared" si="62"/>
        <v>0</v>
      </c>
      <c r="EQ12" s="158"/>
      <c r="ER12" s="116" t="s">
        <v>1</v>
      </c>
      <c r="ES12" s="4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42"/>
      <c r="FX12" s="118">
        <f t="shared" si="63"/>
        <v>0</v>
      </c>
      <c r="GA12" s="158"/>
      <c r="GB12" s="116" t="s">
        <v>1</v>
      </c>
      <c r="GC12" s="4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61"/>
      <c r="HG12" s="42"/>
      <c r="HH12" s="118">
        <f t="shared" si="44"/>
        <v>0</v>
      </c>
      <c r="HK12" s="158"/>
      <c r="HL12" s="116" t="s">
        <v>1</v>
      </c>
      <c r="HM12" s="4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42"/>
      <c r="IR12" s="118">
        <f t="shared" si="64"/>
        <v>0</v>
      </c>
      <c r="IU12" s="158"/>
      <c r="IV12" s="116" t="s">
        <v>1</v>
      </c>
      <c r="IW12" s="4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42"/>
      <c r="KB12" s="118">
        <f t="shared" si="65"/>
        <v>0</v>
      </c>
      <c r="KE12" s="158"/>
      <c r="KF12" s="116" t="s">
        <v>1</v>
      </c>
      <c r="KG12" s="4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42"/>
      <c r="LL12" s="118">
        <f t="shared" si="47"/>
        <v>0</v>
      </c>
      <c r="LO12" s="158"/>
      <c r="LP12" s="116" t="s">
        <v>1</v>
      </c>
      <c r="LQ12" s="4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42"/>
      <c r="MV12" s="118">
        <f t="shared" si="66"/>
        <v>0</v>
      </c>
      <c r="MY12" s="158"/>
      <c r="MZ12" s="116" t="s">
        <v>1</v>
      </c>
      <c r="NA12" s="4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42"/>
      <c r="OF12" s="118">
        <f t="shared" si="49"/>
        <v>0</v>
      </c>
      <c r="OI12" s="158"/>
      <c r="OJ12" s="116" t="s">
        <v>1</v>
      </c>
      <c r="OK12" s="4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42"/>
      <c r="PP12" s="118">
        <f t="shared" si="67"/>
        <v>0</v>
      </c>
    </row>
    <row r="13" spans="2:432" ht="15" customHeight="1" x14ac:dyDescent="0.25">
      <c r="B13">
        <f t="shared" ca="1" si="51"/>
        <v>0</v>
      </c>
      <c r="C13" s="157" t="str">
        <f>IF($C$3="Active",IF(Summary!$B18&lt;&gt;"",IF(AND(Summary!$F18&lt;&gt;"",DATE(YEAR(Summary!$F18),MONTH(Summary!$F18),1)&lt;DATE(YEAR(E$3),MONTH(E$3),1)),"not on board",IF(Summary!$B18&lt;&gt;"",IF(AND(Summary!$C18&lt;&gt;"",DATE(YEAR(Summary!$C18),MONTH(Summary!$C18),1)&lt;=DATE(YEAR(E$3),MONTH(E$3),1)),Summary!$B18,"not on board"),"")),""),"")</f>
        <v/>
      </c>
      <c r="D13" s="115" t="s">
        <v>9</v>
      </c>
      <c r="E13" s="43"/>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4"/>
      <c r="AJ13" s="117">
        <f t="shared" ref="AJ13:AJ14" si="68">SUM(E13:AI13)</f>
        <v>0</v>
      </c>
      <c r="AL13">
        <f ca="1">SUMIF(AO$3:BS$3,"&lt;="&amp;B5,AO13:BS13)</f>
        <v>0</v>
      </c>
      <c r="AM13" s="157" t="str">
        <f>IF($C$3="Active",IF(Summary!$B18&lt;&gt;"",IF(AND(Summary!$F18&lt;&gt;"",DATE(YEAR(Summary!$F18),MONTH(Summary!$F18),1)&lt;DATE(YEAR(AO$3),MONTH(AO$3),1)),"not on board",IF(Summary!$B18&lt;&gt;"",IF(AND(Summary!$C18&lt;&gt;"",DATE(YEAR(Summary!$C18),MONTH(Summary!$C18),1)&lt;=DATE(YEAR(AO$3),MONTH(AO$3),1)),Summary!$B18,"not on board"),"")),""),"")</f>
        <v/>
      </c>
      <c r="AN13" s="115" t="s">
        <v>9</v>
      </c>
      <c r="AO13" s="43"/>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44"/>
      <c r="BT13" s="117">
        <f t="shared" si="40"/>
        <v>0</v>
      </c>
      <c r="BV13">
        <f ca="1">SUMIF(BY$3:DC$3,"&lt;="&amp;B5,BY13:DC13)</f>
        <v>0</v>
      </c>
      <c r="BW13" s="157" t="str">
        <f>IF($C$3="Active",IF(Summary!$B18&lt;&gt;"",IF(AND(Summary!$F18&lt;&gt;"",DATE(YEAR(Summary!$F18),MONTH(Summary!$F18),1)&lt;DATE(YEAR(BY$3),MONTH(BY$3),1)),"not on board",IF(Summary!$B18&lt;&gt;"",IF(AND(Summary!$C18&lt;&gt;"",DATE(YEAR(Summary!$C18),MONTH(Summary!$C18),1)&lt;=DATE(YEAR(BY$3),MONTH(BY$3),1)),Summary!$B18,"not on board"),"")),""),"")</f>
        <v/>
      </c>
      <c r="BX13" s="115" t="s">
        <v>9</v>
      </c>
      <c r="BY13" s="43"/>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44"/>
      <c r="DD13" s="117">
        <f t="shared" ref="DD13:DD14" si="69">SUM(BY13:DC13)</f>
        <v>0</v>
      </c>
      <c r="DF13">
        <f ca="1">SUMIF(DI$3:EM$3,"&lt;="&amp;B5,DI13:EM13)</f>
        <v>0</v>
      </c>
      <c r="DG13" s="157" t="str">
        <f>IF($C$3="Active",IF(Summary!$B18&lt;&gt;"",IF(AND(Summary!$F18&lt;&gt;"",DATE(YEAR(Summary!$F18),MONTH(Summary!$F18),1)&lt;DATE(YEAR(DI$3),MONTH(DI$3),1)),"not on board",IF(Summary!$B18&lt;&gt;"",IF(AND(Summary!$C18&lt;&gt;"",DATE(YEAR(Summary!$C18),MONTH(Summary!$C18),1)&lt;=DATE(YEAR(DI$3),MONTH(DI$3),1)),Summary!$B18,"not on board"),"")),""),"")</f>
        <v/>
      </c>
      <c r="DH13" s="115" t="s">
        <v>9</v>
      </c>
      <c r="DI13" s="43"/>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44"/>
      <c r="EN13" s="117">
        <f t="shared" ref="EN13:EN14" si="70">SUM(DI13:EM13)</f>
        <v>0</v>
      </c>
      <c r="EP13">
        <f ca="1">SUMIF(ES$3:FW$3,"&lt;="&amp;B5,ES13:FW13)</f>
        <v>0</v>
      </c>
      <c r="EQ13" s="157" t="str">
        <f>IF($C$3="Active",IF(Summary!$B18&lt;&gt;"",IF(AND(Summary!$F18&lt;&gt;"",DATE(YEAR(Summary!$F18),MONTH(Summary!$F18),1)&lt;DATE(YEAR(ES$3),MONTH(ES$3),1)),"not on board",IF(Summary!$B18&lt;&gt;"",IF(AND(Summary!$C18&lt;&gt;"",DATE(YEAR(Summary!$C18),MONTH(Summary!$C18),1)&lt;=DATE(YEAR(ES$3),MONTH(ES$3),1)),Summary!$B18,"not on board"),"")),""),"")</f>
        <v/>
      </c>
      <c r="ER13" s="115" t="s">
        <v>9</v>
      </c>
      <c r="ES13" s="43"/>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44"/>
      <c r="FX13" s="117">
        <f t="shared" ref="FX13:FX14" si="71">SUM(ES13:FW13)</f>
        <v>0</v>
      </c>
      <c r="FZ13">
        <f ca="1">SUMIF(GC$3:HG$3,"&lt;="&amp;B5,GC13:HG13)</f>
        <v>0</v>
      </c>
      <c r="GA13" s="157" t="str">
        <f>IF($C$3="Active",IF(Summary!$B18&lt;&gt;"",IF(AND(Summary!$F18&lt;&gt;"",DATE(YEAR(Summary!$F18),MONTH(Summary!$F18),1)&lt;DATE(YEAR(GC$3),MONTH(GC$3),1)),"not on board",IF(Summary!$B18&lt;&gt;"",IF(AND(Summary!$C18&lt;&gt;"",DATE(YEAR(Summary!$C18),MONTH(Summary!$C18),1)&lt;=DATE(YEAR(GC$3),MONTH(GC$3),1)),Summary!$B18,"not on board"),"")),""),"")</f>
        <v/>
      </c>
      <c r="GB13" s="115" t="s">
        <v>9</v>
      </c>
      <c r="GC13" s="43"/>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62"/>
      <c r="HG13" s="44"/>
      <c r="HH13" s="117">
        <f t="shared" si="44"/>
        <v>0</v>
      </c>
      <c r="HJ13">
        <f ca="1">SUMIF(HM$3:IQ$3,"&lt;="&amp;B5,HM13:IQ13)</f>
        <v>0</v>
      </c>
      <c r="HK13" s="157" t="str">
        <f>IF($C$3="Active",IF(Summary!$B18&lt;&gt;"",IF(AND(Summary!$F18&lt;&gt;"",DATE(YEAR(Summary!$F18),MONTH(Summary!$F18),1)&lt;DATE(YEAR(HM$3),MONTH(HM$3),1)),"not on board",IF(Summary!$B18&lt;&gt;"",IF(AND(Summary!$C18&lt;&gt;"",DATE(YEAR(Summary!$C18),MONTH(Summary!$C18),1)&lt;=DATE(YEAR(HM$3),MONTH(HM$3),1)),Summary!$B18,"not on board"),"")),""),"")</f>
        <v/>
      </c>
      <c r="HL13" s="115" t="s">
        <v>9</v>
      </c>
      <c r="HM13" s="43"/>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44"/>
      <c r="IR13" s="117">
        <f t="shared" ref="IR13:IR14" si="72">SUM(HM13:IQ13)</f>
        <v>0</v>
      </c>
      <c r="IT13">
        <f ca="1">SUMIF(IW$3:KA$3,"&lt;="&amp;B5,IW13:KA13)</f>
        <v>0</v>
      </c>
      <c r="IU13" s="157" t="str">
        <f>IF($C$3="Active",IF(Summary!$B18&lt;&gt;"",IF(AND(Summary!$F18&lt;&gt;"",DATE(YEAR(Summary!$F18),MONTH(Summary!$F18),1)&lt;DATE(YEAR(IW$3),MONTH(IW$3),1)),"not on board",IF(Summary!$B18&lt;&gt;"",IF(AND(Summary!$C18&lt;&gt;"",DATE(YEAR(Summary!$C18),MONTH(Summary!$C18),1)&lt;=DATE(YEAR(IW$3),MONTH(IW$3),1)),Summary!$B18,"not on board"),"")),""),"")</f>
        <v/>
      </c>
      <c r="IV13" s="115" t="s">
        <v>9</v>
      </c>
      <c r="IW13" s="43"/>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44"/>
      <c r="KB13" s="117">
        <f t="shared" ref="KB13:KB14" si="73">SUM(IW13:KA13)</f>
        <v>0</v>
      </c>
      <c r="KD13">
        <f ca="1">SUMIF(KG$3:LK$3,"&lt;="&amp;B5,KG13:LK13)</f>
        <v>0</v>
      </c>
      <c r="KE13" s="157" t="str">
        <f>IF($C$3="Active",IF(Summary!$B18&lt;&gt;"",IF(AND(Summary!$F18&lt;&gt;"",DATE(YEAR(Summary!$F18),MONTH(Summary!$F18),1)&lt;DATE(YEAR(KG$3),MONTH(KG$3),1)),"not on board",IF(Summary!$B18&lt;&gt;"",IF(AND(Summary!$C18&lt;&gt;"",DATE(YEAR(Summary!$C18),MONTH(Summary!$C18),1)&lt;=DATE(YEAR(KG$3),MONTH(KG$3),1)),Summary!$B18,"not on board"),"")),""),"")</f>
        <v/>
      </c>
      <c r="KF13" s="115" t="s">
        <v>9</v>
      </c>
      <c r="KG13" s="43"/>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44"/>
      <c r="LL13" s="117">
        <f t="shared" si="47"/>
        <v>0</v>
      </c>
      <c r="LN13">
        <f ca="1">SUMIF(LQ$3:MU$3,"&lt;="&amp;B5,LQ13:MU13)</f>
        <v>0</v>
      </c>
      <c r="LO13" s="157" t="str">
        <f>IF($C$3="Active",IF(Summary!$B18&lt;&gt;"",IF(AND(Summary!$F18&lt;&gt;"",DATE(YEAR(Summary!$F18),MONTH(Summary!$F18),1)&lt;DATE(YEAR(LQ$3),MONTH(LQ$3),1)),"not on board",IF(Summary!$B18&lt;&gt;"",IF(AND(Summary!$C18&lt;&gt;"",DATE(YEAR(Summary!$C18),MONTH(Summary!$C18),1)&lt;=DATE(YEAR(LQ$3),MONTH(LQ$3),1)),Summary!$B18,"not on board"),"")),""),"")</f>
        <v/>
      </c>
      <c r="LP13" s="115" t="s">
        <v>9</v>
      </c>
      <c r="LQ13" s="43"/>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44"/>
      <c r="MV13" s="117">
        <f t="shared" ref="MV13:MV14" si="74">SUM(LQ13:MU13)</f>
        <v>0</v>
      </c>
      <c r="MX13">
        <f ca="1">SUMIF(NA$3:OE$3,"&lt;="&amp;B5,NA13:OE13)</f>
        <v>0</v>
      </c>
      <c r="MY13" s="157" t="str">
        <f>IF($C$3="Active",IF(Summary!$B18&lt;&gt;"",IF(AND(Summary!$F18&lt;&gt;"",DATE(YEAR(Summary!$F18),MONTH(Summary!$F18),1)&lt;DATE(YEAR(NA$3),MONTH(NA$3),1)),"not on board",IF(Summary!$B18&lt;&gt;"",IF(AND(Summary!$C18&lt;&gt;"",DATE(YEAR(Summary!$C18),MONTH(Summary!$C18),1)&lt;=DATE(YEAR(NA$3),MONTH(NA$3),1)),Summary!$B18,"not on board"),"")),""),"")</f>
        <v/>
      </c>
      <c r="MZ13" s="115" t="s">
        <v>9</v>
      </c>
      <c r="NA13" s="43"/>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44"/>
      <c r="OF13" s="117">
        <f t="shared" si="49"/>
        <v>0</v>
      </c>
      <c r="OH13">
        <f ca="1">SUMIF(OK$3:PO$3,"&lt;="&amp;B5,OK13:PO13)</f>
        <v>0</v>
      </c>
      <c r="OI13" s="157" t="str">
        <f>IF($C$3="Active",IF(Summary!$B18&lt;&gt;"",IF(AND(Summary!$F18&lt;&gt;"",DATE(YEAR(Summary!$F18),MONTH(Summary!$F18),1)&lt;DATE(YEAR(OK$3),MONTH(OK$3),1)),"not on board",IF(Summary!$B18&lt;&gt;"",IF(AND(Summary!$C18&lt;&gt;"",DATE(YEAR(Summary!$C18),MONTH(Summary!$C18),1)&lt;=DATE(YEAR(OK$3),MONTH(OK$3),1)),Summary!$B18,"not on board"),"")),""),"")</f>
        <v/>
      </c>
      <c r="OJ13" s="115" t="s">
        <v>9</v>
      </c>
      <c r="OK13" s="43"/>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44"/>
      <c r="PP13" s="117">
        <f t="shared" ref="PP13:PP14" si="75">SUM(OK13:PO13)</f>
        <v>0</v>
      </c>
    </row>
    <row r="14" spans="2:432" x14ac:dyDescent="0.25">
      <c r="B14">
        <f t="shared" ca="1" si="51"/>
        <v>0</v>
      </c>
      <c r="C14" s="158"/>
      <c r="D14" s="116" t="s">
        <v>1</v>
      </c>
      <c r="E14" s="4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42"/>
      <c r="AJ14" s="118">
        <f t="shared" si="68"/>
        <v>0</v>
      </c>
      <c r="AM14" s="158"/>
      <c r="AN14" s="116" t="s">
        <v>1</v>
      </c>
      <c r="AO14" s="4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42"/>
      <c r="BT14" s="118">
        <f t="shared" si="40"/>
        <v>0</v>
      </c>
      <c r="BW14" s="158"/>
      <c r="BX14" s="116" t="s">
        <v>1</v>
      </c>
      <c r="BY14" s="4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42"/>
      <c r="DD14" s="118">
        <f t="shared" si="69"/>
        <v>0</v>
      </c>
      <c r="DG14" s="158"/>
      <c r="DH14" s="116" t="s">
        <v>1</v>
      </c>
      <c r="DI14" s="4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42"/>
      <c r="EN14" s="118">
        <f t="shared" si="70"/>
        <v>0</v>
      </c>
      <c r="EQ14" s="158"/>
      <c r="ER14" s="116" t="s">
        <v>1</v>
      </c>
      <c r="ES14" s="4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42"/>
      <c r="FX14" s="118">
        <f t="shared" si="71"/>
        <v>0</v>
      </c>
      <c r="GA14" s="158"/>
      <c r="GB14" s="116" t="s">
        <v>1</v>
      </c>
      <c r="GC14" s="4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61"/>
      <c r="HG14" s="42"/>
      <c r="HH14" s="118">
        <f t="shared" si="44"/>
        <v>0</v>
      </c>
      <c r="HK14" s="158"/>
      <c r="HL14" s="116" t="s">
        <v>1</v>
      </c>
      <c r="HM14" s="4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42"/>
      <c r="IR14" s="118">
        <f t="shared" si="72"/>
        <v>0</v>
      </c>
      <c r="IU14" s="158"/>
      <c r="IV14" s="116" t="s">
        <v>1</v>
      </c>
      <c r="IW14" s="4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42"/>
      <c r="KB14" s="118">
        <f t="shared" si="73"/>
        <v>0</v>
      </c>
      <c r="KE14" s="158"/>
      <c r="KF14" s="116" t="s">
        <v>1</v>
      </c>
      <c r="KG14" s="4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42"/>
      <c r="LL14" s="118">
        <f t="shared" si="47"/>
        <v>0</v>
      </c>
      <c r="LO14" s="158"/>
      <c r="LP14" s="116" t="s">
        <v>1</v>
      </c>
      <c r="LQ14" s="4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42"/>
      <c r="MV14" s="118">
        <f t="shared" si="74"/>
        <v>0</v>
      </c>
      <c r="MY14" s="158"/>
      <c r="MZ14" s="116" t="s">
        <v>1</v>
      </c>
      <c r="NA14" s="4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42"/>
      <c r="OF14" s="118">
        <f t="shared" si="49"/>
        <v>0</v>
      </c>
      <c r="OI14" s="158"/>
      <c r="OJ14" s="116" t="s">
        <v>1</v>
      </c>
      <c r="OK14" s="4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42"/>
      <c r="PP14" s="118">
        <f t="shared" si="75"/>
        <v>0</v>
      </c>
    </row>
    <row r="15" spans="2:432" ht="15" customHeight="1" x14ac:dyDescent="0.25">
      <c r="B15">
        <f t="shared" ca="1" si="51"/>
        <v>0</v>
      </c>
      <c r="C15" s="157" t="str">
        <f>IF($C$3="Active",IF(Summary!$B19&lt;&gt;"",IF(AND(Summary!$F19&lt;&gt;"",DATE(YEAR(Summary!$F19),MONTH(Summary!$F19),1)&lt;DATE(YEAR(E$3),MONTH(E$3),1)),"not on board",IF(Summary!$B19&lt;&gt;"",IF(AND(Summary!$C19&lt;&gt;"",DATE(YEAR(Summary!$C19),MONTH(Summary!$C19),1)&lt;=DATE(YEAR(E$3),MONTH(E$3),1)),Summary!$B19,"not on board"),"")),""),"")</f>
        <v/>
      </c>
      <c r="D15" s="115" t="s">
        <v>9</v>
      </c>
      <c r="E15" s="43"/>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4"/>
      <c r="AJ15" s="117">
        <f t="shared" ref="AJ15:AJ16" si="76">SUM(E15:AI15)</f>
        <v>0</v>
      </c>
      <c r="AL15">
        <f ca="1">SUMIF(AO$3:BS$3,"&lt;="&amp;B5,AO15:BS15)</f>
        <v>0</v>
      </c>
      <c r="AM15" s="157" t="str">
        <f>IF($C$3="Active",IF(Summary!$B19&lt;&gt;"",IF(AND(Summary!$F19&lt;&gt;"",DATE(YEAR(Summary!$F19),MONTH(Summary!$F19),1)&lt;DATE(YEAR(AO$3),MONTH(AO$3),1)),"not on board",IF(Summary!$B19&lt;&gt;"",IF(AND(Summary!$C19&lt;&gt;"",DATE(YEAR(Summary!$C19),MONTH(Summary!$C19),1)&lt;=DATE(YEAR(AO$3),MONTH(AO$3),1)),Summary!$B19,"not on board"),"")),""),"")</f>
        <v/>
      </c>
      <c r="AN15" s="115" t="s">
        <v>9</v>
      </c>
      <c r="AO15" s="43"/>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44"/>
      <c r="BT15" s="117">
        <f t="shared" si="40"/>
        <v>0</v>
      </c>
      <c r="BV15">
        <f ca="1">SUMIF(BY$3:DC$3,"&lt;="&amp;B5,BY15:DC15)</f>
        <v>0</v>
      </c>
      <c r="BW15" s="157" t="str">
        <f>IF($C$3="Active",IF(Summary!$B19&lt;&gt;"",IF(AND(Summary!$F19&lt;&gt;"",DATE(YEAR(Summary!$F19),MONTH(Summary!$F19),1)&lt;DATE(YEAR(BY$3),MONTH(BY$3),1)),"not on board",IF(Summary!$B19&lt;&gt;"",IF(AND(Summary!$C19&lt;&gt;"",DATE(YEAR(Summary!$C19),MONTH(Summary!$C19),1)&lt;=DATE(YEAR(BY$3),MONTH(BY$3),1)),Summary!$B19,"not on board"),"")),""),"")</f>
        <v/>
      </c>
      <c r="BX15" s="115" t="s">
        <v>9</v>
      </c>
      <c r="BY15" s="43"/>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44"/>
      <c r="DD15" s="117">
        <f t="shared" ref="DD15:DD16" si="77">SUM(BY15:DC15)</f>
        <v>0</v>
      </c>
      <c r="DF15">
        <f ca="1">SUMIF(DI$3:EM$3,"&lt;="&amp;B5,DI15:EM15)</f>
        <v>0</v>
      </c>
      <c r="DG15" s="157" t="str">
        <f>IF($C$3="Active",IF(Summary!$B19&lt;&gt;"",IF(AND(Summary!$F19&lt;&gt;"",DATE(YEAR(Summary!$F19),MONTH(Summary!$F19),1)&lt;DATE(YEAR(DI$3),MONTH(DI$3),1)),"not on board",IF(Summary!$B19&lt;&gt;"",IF(AND(Summary!$C19&lt;&gt;"",DATE(YEAR(Summary!$C19),MONTH(Summary!$C19),1)&lt;=DATE(YEAR(DI$3),MONTH(DI$3),1)),Summary!$B19,"not on board"),"")),""),"")</f>
        <v/>
      </c>
      <c r="DH15" s="115" t="s">
        <v>9</v>
      </c>
      <c r="DI15" s="43"/>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44"/>
      <c r="EN15" s="117">
        <f t="shared" ref="EN15:EN16" si="78">SUM(DI15:EM15)</f>
        <v>0</v>
      </c>
      <c r="EP15">
        <f ca="1">SUMIF(ES$3:FW$3,"&lt;="&amp;B5,ES15:FW15)</f>
        <v>0</v>
      </c>
      <c r="EQ15" s="157" t="str">
        <f>IF($C$3="Active",IF(Summary!$B19&lt;&gt;"",IF(AND(Summary!$F19&lt;&gt;"",DATE(YEAR(Summary!$F19),MONTH(Summary!$F19),1)&lt;DATE(YEAR(ES$3),MONTH(ES$3),1)),"not on board",IF(Summary!$B19&lt;&gt;"",IF(AND(Summary!$C19&lt;&gt;"",DATE(YEAR(Summary!$C19),MONTH(Summary!$C19),1)&lt;=DATE(YEAR(ES$3),MONTH(ES$3),1)),Summary!$B19,"not on board"),"")),""),"")</f>
        <v/>
      </c>
      <c r="ER15" s="115" t="s">
        <v>9</v>
      </c>
      <c r="ES15" s="43"/>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44"/>
      <c r="FX15" s="117">
        <f t="shared" ref="FX15:FX16" si="79">SUM(ES15:FW15)</f>
        <v>0</v>
      </c>
      <c r="FZ15">
        <f ca="1">SUMIF(GC$3:HG$3,"&lt;="&amp;B5,GC15:HG15)</f>
        <v>0</v>
      </c>
      <c r="GA15" s="157" t="str">
        <f>IF($C$3="Active",IF(Summary!$B19&lt;&gt;"",IF(AND(Summary!$F19&lt;&gt;"",DATE(YEAR(Summary!$F19),MONTH(Summary!$F19),1)&lt;DATE(YEAR(GC$3),MONTH(GC$3),1)),"not on board",IF(Summary!$B19&lt;&gt;"",IF(AND(Summary!$C19&lt;&gt;"",DATE(YEAR(Summary!$C19),MONTH(Summary!$C19),1)&lt;=DATE(YEAR(GC$3),MONTH(GC$3),1)),Summary!$B19,"not on board"),"")),""),"")</f>
        <v/>
      </c>
      <c r="GB15" s="115" t="s">
        <v>9</v>
      </c>
      <c r="GC15" s="43"/>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62"/>
      <c r="HG15" s="44"/>
      <c r="HH15" s="117">
        <f t="shared" si="44"/>
        <v>0</v>
      </c>
      <c r="HJ15">
        <f ca="1">SUMIF(HM$3:IQ$3,"&lt;="&amp;B5,HM15:IQ15)</f>
        <v>0</v>
      </c>
      <c r="HK15" s="157" t="str">
        <f>IF($C$3="Active",IF(Summary!$B19&lt;&gt;"",IF(AND(Summary!$F19&lt;&gt;"",DATE(YEAR(Summary!$F19),MONTH(Summary!$F19),1)&lt;DATE(YEAR(HM$3),MONTH(HM$3),1)),"not on board",IF(Summary!$B19&lt;&gt;"",IF(AND(Summary!$C19&lt;&gt;"",DATE(YEAR(Summary!$C19),MONTH(Summary!$C19),1)&lt;=DATE(YEAR(HM$3),MONTH(HM$3),1)),Summary!$B19,"not on board"),"")),""),"")</f>
        <v/>
      </c>
      <c r="HL15" s="115" t="s">
        <v>9</v>
      </c>
      <c r="HM15" s="43"/>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44"/>
      <c r="IR15" s="117">
        <f t="shared" ref="IR15:IR16" si="80">SUM(HM15:IQ15)</f>
        <v>0</v>
      </c>
      <c r="IT15">
        <f ca="1">SUMIF(IW$3:KA$3,"&lt;="&amp;B5,IW15:KA15)</f>
        <v>0</v>
      </c>
      <c r="IU15" s="157" t="str">
        <f>IF($C$3="Active",IF(Summary!$B19&lt;&gt;"",IF(AND(Summary!$F19&lt;&gt;"",DATE(YEAR(Summary!$F19),MONTH(Summary!$F19),1)&lt;DATE(YEAR(IW$3),MONTH(IW$3),1)),"not on board",IF(Summary!$B19&lt;&gt;"",IF(AND(Summary!$C19&lt;&gt;"",DATE(YEAR(Summary!$C19),MONTH(Summary!$C19),1)&lt;=DATE(YEAR(IW$3),MONTH(IW$3),1)),Summary!$B19,"not on board"),"")),""),"")</f>
        <v/>
      </c>
      <c r="IV15" s="115" t="s">
        <v>9</v>
      </c>
      <c r="IW15" s="43"/>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44"/>
      <c r="KB15" s="117">
        <f t="shared" ref="KB15:KB16" si="81">SUM(IW15:KA15)</f>
        <v>0</v>
      </c>
      <c r="KD15">
        <f ca="1">SUMIF(KG$3:LK$3,"&lt;="&amp;B5,KG15:LK15)</f>
        <v>0</v>
      </c>
      <c r="KE15" s="157" t="str">
        <f>IF($C$3="Active",IF(Summary!$B19&lt;&gt;"",IF(AND(Summary!$F19&lt;&gt;"",DATE(YEAR(Summary!$F19),MONTH(Summary!$F19),1)&lt;DATE(YEAR(KG$3),MONTH(KG$3),1)),"not on board",IF(Summary!$B19&lt;&gt;"",IF(AND(Summary!$C19&lt;&gt;"",DATE(YEAR(Summary!$C19),MONTH(Summary!$C19),1)&lt;=DATE(YEAR(KG$3),MONTH(KG$3),1)),Summary!$B19,"not on board"),"")),""),"")</f>
        <v/>
      </c>
      <c r="KF15" s="115" t="s">
        <v>9</v>
      </c>
      <c r="KG15" s="43"/>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44"/>
      <c r="LL15" s="117">
        <f t="shared" si="47"/>
        <v>0</v>
      </c>
      <c r="LN15">
        <f ca="1">SUMIF(LQ$3:MU$3,"&lt;="&amp;B5,LQ15:MU15)</f>
        <v>0</v>
      </c>
      <c r="LO15" s="157" t="str">
        <f>IF($C$3="Active",IF(Summary!$B19&lt;&gt;"",IF(AND(Summary!$F19&lt;&gt;"",DATE(YEAR(Summary!$F19),MONTH(Summary!$F19),1)&lt;DATE(YEAR(LQ$3),MONTH(LQ$3),1)),"not on board",IF(Summary!$B19&lt;&gt;"",IF(AND(Summary!$C19&lt;&gt;"",DATE(YEAR(Summary!$C19),MONTH(Summary!$C19),1)&lt;=DATE(YEAR(LQ$3),MONTH(LQ$3),1)),Summary!$B19,"not on board"),"")),""),"")</f>
        <v/>
      </c>
      <c r="LP15" s="115" t="s">
        <v>9</v>
      </c>
      <c r="LQ15" s="43"/>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44"/>
      <c r="MV15" s="117">
        <f t="shared" ref="MV15:MV16" si="82">SUM(LQ15:MU15)</f>
        <v>0</v>
      </c>
      <c r="MX15">
        <f ca="1">SUMIF(NA$3:OE$3,"&lt;="&amp;B5,NA15:OE15)</f>
        <v>0</v>
      </c>
      <c r="MY15" s="157" t="str">
        <f>IF($C$3="Active",IF(Summary!$B19&lt;&gt;"",IF(AND(Summary!$F19&lt;&gt;"",DATE(YEAR(Summary!$F19),MONTH(Summary!$F19),1)&lt;DATE(YEAR(NA$3),MONTH(NA$3),1)),"not on board",IF(Summary!$B19&lt;&gt;"",IF(AND(Summary!$C19&lt;&gt;"",DATE(YEAR(Summary!$C19),MONTH(Summary!$C19),1)&lt;=DATE(YEAR(NA$3),MONTH(NA$3),1)),Summary!$B19,"not on board"),"")),""),"")</f>
        <v/>
      </c>
      <c r="MZ15" s="115" t="s">
        <v>9</v>
      </c>
      <c r="NA15" s="43"/>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44"/>
      <c r="OF15" s="117">
        <f t="shared" si="49"/>
        <v>0</v>
      </c>
      <c r="OH15">
        <f ca="1">SUMIF(OK$3:PO$3,"&lt;="&amp;B5,OK15:PO15)</f>
        <v>0</v>
      </c>
      <c r="OI15" s="157" t="str">
        <f>IF($C$3="Active",IF(Summary!$B19&lt;&gt;"",IF(AND(Summary!$F19&lt;&gt;"",DATE(YEAR(Summary!$F19),MONTH(Summary!$F19),1)&lt;DATE(YEAR(OK$3),MONTH(OK$3),1)),"not on board",IF(Summary!$B19&lt;&gt;"",IF(AND(Summary!$C19&lt;&gt;"",DATE(YEAR(Summary!$C19),MONTH(Summary!$C19),1)&lt;=DATE(YEAR(OK$3),MONTH(OK$3),1)),Summary!$B19,"not on board"),"")),""),"")</f>
        <v/>
      </c>
      <c r="OJ15" s="115" t="s">
        <v>9</v>
      </c>
      <c r="OK15" s="43"/>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44"/>
      <c r="PP15" s="117">
        <f t="shared" ref="PP15:PP16" si="83">SUM(OK15:PO15)</f>
        <v>0</v>
      </c>
    </row>
    <row r="16" spans="2:432" x14ac:dyDescent="0.25">
      <c r="B16">
        <f t="shared" ca="1" si="51"/>
        <v>0</v>
      </c>
      <c r="C16" s="158"/>
      <c r="D16" s="116" t="s">
        <v>1</v>
      </c>
      <c r="E16" s="4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42"/>
      <c r="AJ16" s="118">
        <f t="shared" si="76"/>
        <v>0</v>
      </c>
      <c r="AM16" s="158"/>
      <c r="AN16" s="116" t="s">
        <v>1</v>
      </c>
      <c r="AO16" s="4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42"/>
      <c r="BT16" s="118">
        <f t="shared" si="40"/>
        <v>0</v>
      </c>
      <c r="BW16" s="158"/>
      <c r="BX16" s="116" t="s">
        <v>1</v>
      </c>
      <c r="BY16" s="4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42"/>
      <c r="DD16" s="118">
        <f t="shared" si="77"/>
        <v>0</v>
      </c>
      <c r="DG16" s="158"/>
      <c r="DH16" s="116" t="s">
        <v>1</v>
      </c>
      <c r="DI16" s="4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42"/>
      <c r="EN16" s="118">
        <f t="shared" si="78"/>
        <v>0</v>
      </c>
      <c r="EQ16" s="158"/>
      <c r="ER16" s="116" t="s">
        <v>1</v>
      </c>
      <c r="ES16" s="4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42"/>
      <c r="FX16" s="118">
        <f t="shared" si="79"/>
        <v>0</v>
      </c>
      <c r="GA16" s="158"/>
      <c r="GB16" s="116" t="s">
        <v>1</v>
      </c>
      <c r="GC16" s="4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61"/>
      <c r="HG16" s="42"/>
      <c r="HH16" s="118">
        <f t="shared" si="44"/>
        <v>0</v>
      </c>
      <c r="HK16" s="158"/>
      <c r="HL16" s="116" t="s">
        <v>1</v>
      </c>
      <c r="HM16" s="4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42"/>
      <c r="IR16" s="118">
        <f t="shared" si="80"/>
        <v>0</v>
      </c>
      <c r="IU16" s="158"/>
      <c r="IV16" s="116" t="s">
        <v>1</v>
      </c>
      <c r="IW16" s="4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42"/>
      <c r="KB16" s="118">
        <f t="shared" si="81"/>
        <v>0</v>
      </c>
      <c r="KE16" s="158"/>
      <c r="KF16" s="116" t="s">
        <v>1</v>
      </c>
      <c r="KG16" s="4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42"/>
      <c r="LL16" s="118">
        <f t="shared" si="47"/>
        <v>0</v>
      </c>
      <c r="LO16" s="158"/>
      <c r="LP16" s="116" t="s">
        <v>1</v>
      </c>
      <c r="LQ16" s="4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42"/>
      <c r="MV16" s="118">
        <f t="shared" si="82"/>
        <v>0</v>
      </c>
      <c r="MY16" s="158"/>
      <c r="MZ16" s="116" t="s">
        <v>1</v>
      </c>
      <c r="NA16" s="4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42"/>
      <c r="OF16" s="118">
        <f t="shared" si="49"/>
        <v>0</v>
      </c>
      <c r="OI16" s="158"/>
      <c r="OJ16" s="116" t="s">
        <v>1</v>
      </c>
      <c r="OK16" s="4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42"/>
      <c r="PP16" s="118">
        <f t="shared" si="83"/>
        <v>0</v>
      </c>
    </row>
    <row r="17" spans="2:432" ht="15" customHeight="1" x14ac:dyDescent="0.25">
      <c r="B17">
        <f t="shared" ca="1" si="51"/>
        <v>0</v>
      </c>
      <c r="C17" s="157" t="str">
        <f>IF($C$3="Active",IF(Summary!$B20&lt;&gt;"",IF(AND(Summary!$F20&lt;&gt;"",DATE(YEAR(Summary!$F20),MONTH(Summary!$F20),1)&lt;DATE(YEAR(E$3),MONTH(E$3),1)),"not on board",IF(Summary!$B20&lt;&gt;"",IF(AND(Summary!$C20&lt;&gt;"",DATE(YEAR(Summary!$C20),MONTH(Summary!$C20),1)&lt;=DATE(YEAR(E$3),MONTH(E$3),1)),Summary!$B20,"not on board"),"")),""),"")</f>
        <v/>
      </c>
      <c r="D17" s="115" t="s">
        <v>9</v>
      </c>
      <c r="E17" s="43"/>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4"/>
      <c r="AJ17" s="117">
        <f t="shared" ref="AJ17:AJ18" si="84">SUM(E17:AI17)</f>
        <v>0</v>
      </c>
      <c r="AL17">
        <f ca="1">SUMIF(AO$3:BS$3,"&lt;="&amp;B5,AO17:BS17)</f>
        <v>0</v>
      </c>
      <c r="AM17" s="157" t="str">
        <f>IF($C$3="Active",IF(Summary!$B20&lt;&gt;"",IF(AND(Summary!$F20&lt;&gt;"",DATE(YEAR(Summary!$F20),MONTH(Summary!$F20),1)&lt;DATE(YEAR(AO$3),MONTH(AO$3),1)),"not on board",IF(Summary!$B20&lt;&gt;"",IF(AND(Summary!$C20&lt;&gt;"",DATE(YEAR(Summary!$C20),MONTH(Summary!$C20),1)&lt;=DATE(YEAR(AO$3),MONTH(AO$3),1)),Summary!$B20,"not on board"),"")),""),"")</f>
        <v/>
      </c>
      <c r="AN17" s="115" t="s">
        <v>9</v>
      </c>
      <c r="AO17" s="43"/>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44"/>
      <c r="BT17" s="117">
        <f t="shared" si="40"/>
        <v>0</v>
      </c>
      <c r="BV17">
        <f ca="1">SUMIF(BY$3:DC$3,"&lt;="&amp;B5,BY17:DC17)</f>
        <v>0</v>
      </c>
      <c r="BW17" s="157" t="str">
        <f>IF($C$3="Active",IF(Summary!$B20&lt;&gt;"",IF(AND(Summary!$F20&lt;&gt;"",DATE(YEAR(Summary!$F20),MONTH(Summary!$F20),1)&lt;DATE(YEAR(BY$3),MONTH(BY$3),1)),"not on board",IF(Summary!$B20&lt;&gt;"",IF(AND(Summary!$C20&lt;&gt;"",DATE(YEAR(Summary!$C20),MONTH(Summary!$C20),1)&lt;=DATE(YEAR(BY$3),MONTH(BY$3),1)),Summary!$B20,"not on board"),"")),""),"")</f>
        <v/>
      </c>
      <c r="BX17" s="115" t="s">
        <v>9</v>
      </c>
      <c r="BY17" s="43"/>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44"/>
      <c r="DD17" s="117">
        <f t="shared" ref="DD17:DD18" si="85">SUM(BY17:DC17)</f>
        <v>0</v>
      </c>
      <c r="DF17">
        <f ca="1">SUMIF(DI$3:EM$3,"&lt;="&amp;B5,DI17:EM17)</f>
        <v>0</v>
      </c>
      <c r="DG17" s="157" t="str">
        <f>IF($C$3="Active",IF(Summary!$B20&lt;&gt;"",IF(AND(Summary!$F20&lt;&gt;"",DATE(YEAR(Summary!$F20),MONTH(Summary!$F20),1)&lt;DATE(YEAR(DI$3),MONTH(DI$3),1)),"not on board",IF(Summary!$B20&lt;&gt;"",IF(AND(Summary!$C20&lt;&gt;"",DATE(YEAR(Summary!$C20),MONTH(Summary!$C20),1)&lt;=DATE(YEAR(DI$3),MONTH(DI$3),1)),Summary!$B20,"not on board"),"")),""),"")</f>
        <v/>
      </c>
      <c r="DH17" s="115" t="s">
        <v>9</v>
      </c>
      <c r="DI17" s="43"/>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44"/>
      <c r="EN17" s="117">
        <f t="shared" ref="EN17:EN18" si="86">SUM(DI17:EM17)</f>
        <v>0</v>
      </c>
      <c r="EP17">
        <f ca="1">SUMIF(ES$3:FW$3,"&lt;="&amp;B5,ES17:FW17)</f>
        <v>0</v>
      </c>
      <c r="EQ17" s="157" t="str">
        <f>IF($C$3="Active",IF(Summary!$B20&lt;&gt;"",IF(AND(Summary!$F20&lt;&gt;"",DATE(YEAR(Summary!$F20),MONTH(Summary!$F20),1)&lt;DATE(YEAR(ES$3),MONTH(ES$3),1)),"not on board",IF(Summary!$B20&lt;&gt;"",IF(AND(Summary!$C20&lt;&gt;"",DATE(YEAR(Summary!$C20),MONTH(Summary!$C20),1)&lt;=DATE(YEAR(ES$3),MONTH(ES$3),1)),Summary!$B20,"not on board"),"")),""),"")</f>
        <v/>
      </c>
      <c r="ER17" s="115" t="s">
        <v>9</v>
      </c>
      <c r="ES17" s="43"/>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44"/>
      <c r="FX17" s="117">
        <f t="shared" ref="FX17:FX18" si="87">SUM(ES17:FW17)</f>
        <v>0</v>
      </c>
      <c r="FZ17">
        <f ca="1">SUMIF(GC$3:HG$3,"&lt;="&amp;B5,GC17:HG17)</f>
        <v>0</v>
      </c>
      <c r="GA17" s="157" t="str">
        <f>IF($C$3="Active",IF(Summary!$B20&lt;&gt;"",IF(AND(Summary!$F20&lt;&gt;"",DATE(YEAR(Summary!$F20),MONTH(Summary!$F20),1)&lt;DATE(YEAR(GC$3),MONTH(GC$3),1)),"not on board",IF(Summary!$B20&lt;&gt;"",IF(AND(Summary!$C20&lt;&gt;"",DATE(YEAR(Summary!$C20),MONTH(Summary!$C20),1)&lt;=DATE(YEAR(GC$3),MONTH(GC$3),1)),Summary!$B20,"not on board"),"")),""),"")</f>
        <v/>
      </c>
      <c r="GB17" s="115" t="s">
        <v>9</v>
      </c>
      <c r="GC17" s="43"/>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62"/>
      <c r="HG17" s="44"/>
      <c r="HH17" s="117">
        <f t="shared" si="44"/>
        <v>0</v>
      </c>
      <c r="HJ17">
        <f ca="1">SUMIF(HM$3:IQ$3,"&lt;="&amp;B5,HM17:IQ17)</f>
        <v>0</v>
      </c>
      <c r="HK17" s="157" t="str">
        <f>IF($C$3="Active",IF(Summary!$B20&lt;&gt;"",IF(AND(Summary!$F20&lt;&gt;"",DATE(YEAR(Summary!$F20),MONTH(Summary!$F20),1)&lt;DATE(YEAR(HM$3),MONTH(HM$3),1)),"not on board",IF(Summary!$B20&lt;&gt;"",IF(AND(Summary!$C20&lt;&gt;"",DATE(YEAR(Summary!$C20),MONTH(Summary!$C20),1)&lt;=DATE(YEAR(HM$3),MONTH(HM$3),1)),Summary!$B20,"not on board"),"")),""),"")</f>
        <v/>
      </c>
      <c r="HL17" s="115" t="s">
        <v>9</v>
      </c>
      <c r="HM17" s="43"/>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44"/>
      <c r="IR17" s="117">
        <f t="shared" ref="IR17:IR18" si="88">SUM(HM17:IQ17)</f>
        <v>0</v>
      </c>
      <c r="IT17">
        <f ca="1">SUMIF(IW$3:KA$3,"&lt;="&amp;B5,IW17:KA17)</f>
        <v>0</v>
      </c>
      <c r="IU17" s="157" t="str">
        <f>IF($C$3="Active",IF(Summary!$B20&lt;&gt;"",IF(AND(Summary!$F20&lt;&gt;"",DATE(YEAR(Summary!$F20),MONTH(Summary!$F20),1)&lt;DATE(YEAR(IW$3),MONTH(IW$3),1)),"not on board",IF(Summary!$B20&lt;&gt;"",IF(AND(Summary!$C20&lt;&gt;"",DATE(YEAR(Summary!$C20),MONTH(Summary!$C20),1)&lt;=DATE(YEAR(IW$3),MONTH(IW$3),1)),Summary!$B20,"not on board"),"")),""),"")</f>
        <v/>
      </c>
      <c r="IV17" s="115" t="s">
        <v>9</v>
      </c>
      <c r="IW17" s="43"/>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44"/>
      <c r="KB17" s="117">
        <f t="shared" ref="KB17:KB18" si="89">SUM(IW17:KA17)</f>
        <v>0</v>
      </c>
      <c r="KD17">
        <f ca="1">SUMIF(KG$3:LK$3,"&lt;="&amp;B5,KG17:LK17)</f>
        <v>0</v>
      </c>
      <c r="KE17" s="157" t="str">
        <f>IF($C$3="Active",IF(Summary!$B20&lt;&gt;"",IF(AND(Summary!$F20&lt;&gt;"",DATE(YEAR(Summary!$F20),MONTH(Summary!$F20),1)&lt;DATE(YEAR(KG$3),MONTH(KG$3),1)),"not on board",IF(Summary!$B20&lt;&gt;"",IF(AND(Summary!$C20&lt;&gt;"",DATE(YEAR(Summary!$C20),MONTH(Summary!$C20),1)&lt;=DATE(YEAR(KG$3),MONTH(KG$3),1)),Summary!$B20,"not on board"),"")),""),"")</f>
        <v/>
      </c>
      <c r="KF17" s="115" t="s">
        <v>9</v>
      </c>
      <c r="KG17" s="43"/>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44"/>
      <c r="LL17" s="117">
        <f t="shared" si="47"/>
        <v>0</v>
      </c>
      <c r="LN17">
        <f ca="1">SUMIF(LQ$3:MU$3,"&lt;="&amp;B5,LQ17:MU17)</f>
        <v>0</v>
      </c>
      <c r="LO17" s="157" t="str">
        <f>IF($C$3="Active",IF(Summary!$B20&lt;&gt;"",IF(AND(Summary!$F20&lt;&gt;"",DATE(YEAR(Summary!$F20),MONTH(Summary!$F20),1)&lt;DATE(YEAR(LQ$3),MONTH(LQ$3),1)),"not on board",IF(Summary!$B20&lt;&gt;"",IF(AND(Summary!$C20&lt;&gt;"",DATE(YEAR(Summary!$C20),MONTH(Summary!$C20),1)&lt;=DATE(YEAR(LQ$3),MONTH(LQ$3),1)),Summary!$B20,"not on board"),"")),""),"")</f>
        <v/>
      </c>
      <c r="LP17" s="115" t="s">
        <v>9</v>
      </c>
      <c r="LQ17" s="43"/>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44"/>
      <c r="MV17" s="117">
        <f t="shared" ref="MV17:MV18" si="90">SUM(LQ17:MU17)</f>
        <v>0</v>
      </c>
      <c r="MX17">
        <f ca="1">SUMIF(NA$3:OE$3,"&lt;="&amp;B5,NA17:OE17)</f>
        <v>0</v>
      </c>
      <c r="MY17" s="157" t="str">
        <f>IF($C$3="Active",IF(Summary!$B20&lt;&gt;"",IF(AND(Summary!$F20&lt;&gt;"",DATE(YEAR(Summary!$F20),MONTH(Summary!$F20),1)&lt;DATE(YEAR(NA$3),MONTH(NA$3),1)),"not on board",IF(Summary!$B20&lt;&gt;"",IF(AND(Summary!$C20&lt;&gt;"",DATE(YEAR(Summary!$C20),MONTH(Summary!$C20),1)&lt;=DATE(YEAR(NA$3),MONTH(NA$3),1)),Summary!$B20,"not on board"),"")),""),"")</f>
        <v/>
      </c>
      <c r="MZ17" s="115" t="s">
        <v>9</v>
      </c>
      <c r="NA17" s="43"/>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44"/>
      <c r="OF17" s="117">
        <f t="shared" si="49"/>
        <v>0</v>
      </c>
      <c r="OH17">
        <f ca="1">SUMIF(OK$3:PO$3,"&lt;="&amp;B5,OK17:PO17)</f>
        <v>0</v>
      </c>
      <c r="OI17" s="157" t="str">
        <f>IF($C$3="Active",IF(Summary!$B20&lt;&gt;"",IF(AND(Summary!$F20&lt;&gt;"",DATE(YEAR(Summary!$F20),MONTH(Summary!$F20),1)&lt;DATE(YEAR(OK$3),MONTH(OK$3),1)),"not on board",IF(Summary!$B20&lt;&gt;"",IF(AND(Summary!$C20&lt;&gt;"",DATE(YEAR(Summary!$C20),MONTH(Summary!$C20),1)&lt;=DATE(YEAR(OK$3),MONTH(OK$3),1)),Summary!$B20,"not on board"),"")),""),"")</f>
        <v/>
      </c>
      <c r="OJ17" s="115" t="s">
        <v>9</v>
      </c>
      <c r="OK17" s="43"/>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44"/>
      <c r="PP17" s="117">
        <f t="shared" ref="PP17:PP18" si="91">SUM(OK17:PO17)</f>
        <v>0</v>
      </c>
    </row>
    <row r="18" spans="2:432" x14ac:dyDescent="0.25">
      <c r="B18">
        <f t="shared" ca="1" si="51"/>
        <v>0</v>
      </c>
      <c r="C18" s="158"/>
      <c r="D18" s="116" t="s">
        <v>1</v>
      </c>
      <c r="E18" s="4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42"/>
      <c r="AJ18" s="118">
        <f t="shared" si="84"/>
        <v>0</v>
      </c>
      <c r="AM18" s="158"/>
      <c r="AN18" s="116" t="s">
        <v>1</v>
      </c>
      <c r="AO18" s="4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42"/>
      <c r="BT18" s="118">
        <f t="shared" si="40"/>
        <v>0</v>
      </c>
      <c r="BW18" s="158"/>
      <c r="BX18" s="116" t="s">
        <v>1</v>
      </c>
      <c r="BY18" s="4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42"/>
      <c r="DD18" s="118">
        <f t="shared" si="85"/>
        <v>0</v>
      </c>
      <c r="DG18" s="158"/>
      <c r="DH18" s="116" t="s">
        <v>1</v>
      </c>
      <c r="DI18" s="4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42"/>
      <c r="EN18" s="118">
        <f t="shared" si="86"/>
        <v>0</v>
      </c>
      <c r="EQ18" s="158"/>
      <c r="ER18" s="116" t="s">
        <v>1</v>
      </c>
      <c r="ES18" s="4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42"/>
      <c r="FX18" s="118">
        <f t="shared" si="87"/>
        <v>0</v>
      </c>
      <c r="GA18" s="158"/>
      <c r="GB18" s="116" t="s">
        <v>1</v>
      </c>
      <c r="GC18" s="4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61"/>
      <c r="HG18" s="42"/>
      <c r="HH18" s="118">
        <f t="shared" si="44"/>
        <v>0</v>
      </c>
      <c r="HK18" s="158"/>
      <c r="HL18" s="116" t="s">
        <v>1</v>
      </c>
      <c r="HM18" s="4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42"/>
      <c r="IR18" s="118">
        <f t="shared" si="88"/>
        <v>0</v>
      </c>
      <c r="IU18" s="158"/>
      <c r="IV18" s="116" t="s">
        <v>1</v>
      </c>
      <c r="IW18" s="4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42"/>
      <c r="KB18" s="118">
        <f t="shared" si="89"/>
        <v>0</v>
      </c>
      <c r="KE18" s="158"/>
      <c r="KF18" s="116" t="s">
        <v>1</v>
      </c>
      <c r="KG18" s="4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42"/>
      <c r="LL18" s="118">
        <f t="shared" si="47"/>
        <v>0</v>
      </c>
      <c r="LO18" s="158"/>
      <c r="LP18" s="116" t="s">
        <v>1</v>
      </c>
      <c r="LQ18" s="4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42"/>
      <c r="MV18" s="118">
        <f t="shared" si="90"/>
        <v>0</v>
      </c>
      <c r="MY18" s="158"/>
      <c r="MZ18" s="116" t="s">
        <v>1</v>
      </c>
      <c r="NA18" s="4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42"/>
      <c r="OF18" s="118">
        <f t="shared" si="49"/>
        <v>0</v>
      </c>
      <c r="OI18" s="158"/>
      <c r="OJ18" s="116" t="s">
        <v>1</v>
      </c>
      <c r="OK18" s="4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42"/>
      <c r="PP18" s="118">
        <f t="shared" si="91"/>
        <v>0</v>
      </c>
    </row>
    <row r="19" spans="2:432" ht="15" customHeight="1" x14ac:dyDescent="0.25">
      <c r="B19">
        <f t="shared" ca="1" si="51"/>
        <v>0</v>
      </c>
      <c r="C19" s="157" t="str">
        <f>IF($C$3="Active",IF(Summary!$B21&lt;&gt;"",IF(AND(Summary!$F21&lt;&gt;"",DATE(YEAR(Summary!$F21),MONTH(Summary!$F21),1)&lt;DATE(YEAR(E$3),MONTH(E$3),1)),"not on board",IF(Summary!$B21&lt;&gt;"",IF(AND(Summary!$C21&lt;&gt;"",DATE(YEAR(Summary!$C21),MONTH(Summary!$C21),1)&lt;=DATE(YEAR(E$3),MONTH(E$3),1)),Summary!$B21,"not on board"),"")),""),"")</f>
        <v/>
      </c>
      <c r="D19" s="115" t="s">
        <v>9</v>
      </c>
      <c r="E19" s="43"/>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4"/>
      <c r="AJ19" s="117">
        <f t="shared" ref="AJ19:AJ20" si="92">SUM(E19:AI19)</f>
        <v>0</v>
      </c>
      <c r="AL19">
        <f ca="1">SUMIF(AO$3:BS$3,"&lt;="&amp;B5,AO19:BS19)</f>
        <v>0</v>
      </c>
      <c r="AM19" s="157" t="str">
        <f>IF($C$3="Active",IF(Summary!$B21&lt;&gt;"",IF(AND(Summary!$F21&lt;&gt;"",DATE(YEAR(Summary!$F21),MONTH(Summary!$F21),1)&lt;DATE(YEAR(AO$3),MONTH(AO$3),1)),"not on board",IF(Summary!$B21&lt;&gt;"",IF(AND(Summary!$C21&lt;&gt;"",DATE(YEAR(Summary!$C21),MONTH(Summary!$C21),1)&lt;=DATE(YEAR(AO$3),MONTH(AO$3),1)),Summary!$B21,"not on board"),"")),""),"")</f>
        <v/>
      </c>
      <c r="AN19" s="115" t="s">
        <v>9</v>
      </c>
      <c r="AO19" s="43"/>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44"/>
      <c r="BT19" s="117">
        <f t="shared" si="40"/>
        <v>0</v>
      </c>
      <c r="BV19">
        <f ca="1">SUMIF(BY$3:DC$3,"&lt;="&amp;B5,BY19:DC19)</f>
        <v>0</v>
      </c>
      <c r="BW19" s="157" t="str">
        <f>IF($C$3="Active",IF(Summary!$B21&lt;&gt;"",IF(AND(Summary!$F21&lt;&gt;"",DATE(YEAR(Summary!$F21),MONTH(Summary!$F21),1)&lt;DATE(YEAR(BY$3),MONTH(BY$3),1)),"not on board",IF(Summary!$B21&lt;&gt;"",IF(AND(Summary!$C21&lt;&gt;"",DATE(YEAR(Summary!$C21),MONTH(Summary!$C21),1)&lt;=DATE(YEAR(BY$3),MONTH(BY$3),1)),Summary!$B21,"not on board"),"")),""),"")</f>
        <v/>
      </c>
      <c r="BX19" s="115" t="s">
        <v>9</v>
      </c>
      <c r="BY19" s="43"/>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44"/>
      <c r="DD19" s="117">
        <f t="shared" ref="DD19:DD20" si="93">SUM(BY19:DC19)</f>
        <v>0</v>
      </c>
      <c r="DF19">
        <f ca="1">SUMIF(DI$3:EM$3,"&lt;="&amp;B5,DI19:EM19)</f>
        <v>0</v>
      </c>
      <c r="DG19" s="157" t="str">
        <f>IF($C$3="Active",IF(Summary!$B21&lt;&gt;"",IF(AND(Summary!$F21&lt;&gt;"",DATE(YEAR(Summary!$F21),MONTH(Summary!$F21),1)&lt;DATE(YEAR(DI$3),MONTH(DI$3),1)),"not on board",IF(Summary!$B21&lt;&gt;"",IF(AND(Summary!$C21&lt;&gt;"",DATE(YEAR(Summary!$C21),MONTH(Summary!$C21),1)&lt;=DATE(YEAR(DI$3),MONTH(DI$3),1)),Summary!$B21,"not on board"),"")),""),"")</f>
        <v/>
      </c>
      <c r="DH19" s="115" t="s">
        <v>9</v>
      </c>
      <c r="DI19" s="43"/>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44"/>
      <c r="EN19" s="117">
        <f t="shared" ref="EN19:EN20" si="94">SUM(DI19:EM19)</f>
        <v>0</v>
      </c>
      <c r="EP19">
        <f ca="1">SUMIF(ES$3:FW$3,"&lt;="&amp;B5,ES19:FW19)</f>
        <v>0</v>
      </c>
      <c r="EQ19" s="157" t="str">
        <f>IF($C$3="Active",IF(Summary!$B21&lt;&gt;"",IF(AND(Summary!$F21&lt;&gt;"",DATE(YEAR(Summary!$F21),MONTH(Summary!$F21),1)&lt;DATE(YEAR(ES$3),MONTH(ES$3),1)),"not on board",IF(Summary!$B21&lt;&gt;"",IF(AND(Summary!$C21&lt;&gt;"",DATE(YEAR(Summary!$C21),MONTH(Summary!$C21),1)&lt;=DATE(YEAR(ES$3),MONTH(ES$3),1)),Summary!$B21,"not on board"),"")),""),"")</f>
        <v/>
      </c>
      <c r="ER19" s="115" t="s">
        <v>9</v>
      </c>
      <c r="ES19" s="43"/>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44"/>
      <c r="FX19" s="117">
        <f t="shared" ref="FX19:FX20" si="95">SUM(ES19:FW19)</f>
        <v>0</v>
      </c>
      <c r="FZ19">
        <f ca="1">SUMIF(GC$3:HG$3,"&lt;="&amp;B5,GC19:HG19)</f>
        <v>0</v>
      </c>
      <c r="GA19" s="157" t="str">
        <f>IF($C$3="Active",IF(Summary!$B21&lt;&gt;"",IF(AND(Summary!$F21&lt;&gt;"",DATE(YEAR(Summary!$F21),MONTH(Summary!$F21),1)&lt;DATE(YEAR(GC$3),MONTH(GC$3),1)),"not on board",IF(Summary!$B21&lt;&gt;"",IF(AND(Summary!$C21&lt;&gt;"",DATE(YEAR(Summary!$C21),MONTH(Summary!$C21),1)&lt;=DATE(YEAR(GC$3),MONTH(GC$3),1)),Summary!$B21,"not on board"),"")),""),"")</f>
        <v/>
      </c>
      <c r="GB19" s="115" t="s">
        <v>9</v>
      </c>
      <c r="GC19" s="43"/>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62"/>
      <c r="HG19" s="44"/>
      <c r="HH19" s="117">
        <f t="shared" si="44"/>
        <v>0</v>
      </c>
      <c r="HJ19">
        <f ca="1">SUMIF(HM$3:IQ$3,"&lt;="&amp;B5,HM19:IQ19)</f>
        <v>0</v>
      </c>
      <c r="HK19" s="157" t="str">
        <f>IF($C$3="Active",IF(Summary!$B21&lt;&gt;"",IF(AND(Summary!$F21&lt;&gt;"",DATE(YEAR(Summary!$F21),MONTH(Summary!$F21),1)&lt;DATE(YEAR(HM$3),MONTH(HM$3),1)),"not on board",IF(Summary!$B21&lt;&gt;"",IF(AND(Summary!$C21&lt;&gt;"",DATE(YEAR(Summary!$C21),MONTH(Summary!$C21),1)&lt;=DATE(YEAR(HM$3),MONTH(HM$3),1)),Summary!$B21,"not on board"),"")),""),"")</f>
        <v/>
      </c>
      <c r="HL19" s="115" t="s">
        <v>9</v>
      </c>
      <c r="HM19" s="43"/>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44"/>
      <c r="IR19" s="117">
        <f t="shared" ref="IR19:IR20" si="96">SUM(HM19:IQ19)</f>
        <v>0</v>
      </c>
      <c r="IT19">
        <f ca="1">SUMIF(IW$3:KA$3,"&lt;="&amp;B5,IW19:KA19)</f>
        <v>0</v>
      </c>
      <c r="IU19" s="157" t="str">
        <f>IF($C$3="Active",IF(Summary!$B21&lt;&gt;"",IF(AND(Summary!$F21&lt;&gt;"",DATE(YEAR(Summary!$F21),MONTH(Summary!$F21),1)&lt;DATE(YEAR(IW$3),MONTH(IW$3),1)),"not on board",IF(Summary!$B21&lt;&gt;"",IF(AND(Summary!$C21&lt;&gt;"",DATE(YEAR(Summary!$C21),MONTH(Summary!$C21),1)&lt;=DATE(YEAR(IW$3),MONTH(IW$3),1)),Summary!$B21,"not on board"),"")),""),"")</f>
        <v/>
      </c>
      <c r="IV19" s="115" t="s">
        <v>9</v>
      </c>
      <c r="IW19" s="43"/>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44"/>
      <c r="KB19" s="117">
        <f t="shared" ref="KB19:KB20" si="97">SUM(IW19:KA19)</f>
        <v>0</v>
      </c>
      <c r="KD19">
        <f ca="1">SUMIF(KG$3:LK$3,"&lt;="&amp;B5,KG19:LK19)</f>
        <v>0</v>
      </c>
      <c r="KE19" s="157" t="str">
        <f>IF($C$3="Active",IF(Summary!$B21&lt;&gt;"",IF(AND(Summary!$F21&lt;&gt;"",DATE(YEAR(Summary!$F21),MONTH(Summary!$F21),1)&lt;DATE(YEAR(KG$3),MONTH(KG$3),1)),"not on board",IF(Summary!$B21&lt;&gt;"",IF(AND(Summary!$C21&lt;&gt;"",DATE(YEAR(Summary!$C21),MONTH(Summary!$C21),1)&lt;=DATE(YEAR(KG$3),MONTH(KG$3),1)),Summary!$B21,"not on board"),"")),""),"")</f>
        <v/>
      </c>
      <c r="KF19" s="115" t="s">
        <v>9</v>
      </c>
      <c r="KG19" s="43"/>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44"/>
      <c r="LL19" s="117">
        <f t="shared" si="47"/>
        <v>0</v>
      </c>
      <c r="LN19">
        <f ca="1">SUMIF(LQ$3:MU$3,"&lt;="&amp;B5,LQ19:MU19)</f>
        <v>0</v>
      </c>
      <c r="LO19" s="157" t="str">
        <f>IF($C$3="Active",IF(Summary!$B21&lt;&gt;"",IF(AND(Summary!$F21&lt;&gt;"",DATE(YEAR(Summary!$F21),MONTH(Summary!$F21),1)&lt;DATE(YEAR(LQ$3),MONTH(LQ$3),1)),"not on board",IF(Summary!$B21&lt;&gt;"",IF(AND(Summary!$C21&lt;&gt;"",DATE(YEAR(Summary!$C21),MONTH(Summary!$C21),1)&lt;=DATE(YEAR(LQ$3),MONTH(LQ$3),1)),Summary!$B21,"not on board"),"")),""),"")</f>
        <v/>
      </c>
      <c r="LP19" s="115" t="s">
        <v>9</v>
      </c>
      <c r="LQ19" s="43"/>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44"/>
      <c r="MV19" s="117">
        <f t="shared" ref="MV19:MV20" si="98">SUM(LQ19:MU19)</f>
        <v>0</v>
      </c>
      <c r="MX19">
        <f ca="1">SUMIF(NA$3:OE$3,"&lt;="&amp;B5,NA19:OE19)</f>
        <v>0</v>
      </c>
      <c r="MY19" s="157" t="str">
        <f>IF($C$3="Active",IF(Summary!$B21&lt;&gt;"",IF(AND(Summary!$F21&lt;&gt;"",DATE(YEAR(Summary!$F21),MONTH(Summary!$F21),1)&lt;DATE(YEAR(NA$3),MONTH(NA$3),1)),"not on board",IF(Summary!$B21&lt;&gt;"",IF(AND(Summary!$C21&lt;&gt;"",DATE(YEAR(Summary!$C21),MONTH(Summary!$C21),1)&lt;=DATE(YEAR(NA$3),MONTH(NA$3),1)),Summary!$B21,"not on board"),"")),""),"")</f>
        <v/>
      </c>
      <c r="MZ19" s="115" t="s">
        <v>9</v>
      </c>
      <c r="NA19" s="43"/>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44"/>
      <c r="OF19" s="117">
        <f t="shared" si="49"/>
        <v>0</v>
      </c>
      <c r="OH19">
        <f ca="1">SUMIF(OK$3:PO$3,"&lt;="&amp;B5,OK19:PO19)</f>
        <v>0</v>
      </c>
      <c r="OI19" s="157" t="str">
        <f>IF($C$3="Active",IF(Summary!$B21&lt;&gt;"",IF(AND(Summary!$F21&lt;&gt;"",DATE(YEAR(Summary!$F21),MONTH(Summary!$F21),1)&lt;DATE(YEAR(OK$3),MONTH(OK$3),1)),"not on board",IF(Summary!$B21&lt;&gt;"",IF(AND(Summary!$C21&lt;&gt;"",DATE(YEAR(Summary!$C21),MONTH(Summary!$C21),1)&lt;=DATE(YEAR(OK$3),MONTH(OK$3),1)),Summary!$B21,"not on board"),"")),""),"")</f>
        <v/>
      </c>
      <c r="OJ19" s="115" t="s">
        <v>9</v>
      </c>
      <c r="OK19" s="43"/>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44"/>
      <c r="PP19" s="117">
        <f t="shared" ref="PP19:PP20" si="99">SUM(OK19:PO19)</f>
        <v>0</v>
      </c>
    </row>
    <row r="20" spans="2:432" x14ac:dyDescent="0.25">
      <c r="B20">
        <f t="shared" ca="1" si="51"/>
        <v>0</v>
      </c>
      <c r="C20" s="158"/>
      <c r="D20" s="116" t="s">
        <v>1</v>
      </c>
      <c r="E20" s="4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42"/>
      <c r="AJ20" s="118">
        <f t="shared" si="92"/>
        <v>0</v>
      </c>
      <c r="AM20" s="158"/>
      <c r="AN20" s="116" t="s">
        <v>1</v>
      </c>
      <c r="AO20" s="4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42"/>
      <c r="BT20" s="118">
        <f t="shared" si="40"/>
        <v>0</v>
      </c>
      <c r="BW20" s="158"/>
      <c r="BX20" s="116" t="s">
        <v>1</v>
      </c>
      <c r="BY20" s="4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42"/>
      <c r="DD20" s="118">
        <f t="shared" si="93"/>
        <v>0</v>
      </c>
      <c r="DG20" s="158"/>
      <c r="DH20" s="116" t="s">
        <v>1</v>
      </c>
      <c r="DI20" s="4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42"/>
      <c r="EN20" s="118">
        <f t="shared" si="94"/>
        <v>0</v>
      </c>
      <c r="EQ20" s="158"/>
      <c r="ER20" s="116" t="s">
        <v>1</v>
      </c>
      <c r="ES20" s="4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42"/>
      <c r="FX20" s="118">
        <f t="shared" si="95"/>
        <v>0</v>
      </c>
      <c r="GA20" s="158"/>
      <c r="GB20" s="116" t="s">
        <v>1</v>
      </c>
      <c r="GC20" s="4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61"/>
      <c r="HG20" s="42"/>
      <c r="HH20" s="118">
        <f t="shared" si="44"/>
        <v>0</v>
      </c>
      <c r="HK20" s="158"/>
      <c r="HL20" s="116" t="s">
        <v>1</v>
      </c>
      <c r="HM20" s="4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42"/>
      <c r="IR20" s="118">
        <f t="shared" si="96"/>
        <v>0</v>
      </c>
      <c r="IU20" s="158"/>
      <c r="IV20" s="116" t="s">
        <v>1</v>
      </c>
      <c r="IW20" s="4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42"/>
      <c r="KB20" s="118">
        <f t="shared" si="97"/>
        <v>0</v>
      </c>
      <c r="KE20" s="158"/>
      <c r="KF20" s="116" t="s">
        <v>1</v>
      </c>
      <c r="KG20" s="4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42"/>
      <c r="LL20" s="118">
        <f t="shared" si="47"/>
        <v>0</v>
      </c>
      <c r="LO20" s="158"/>
      <c r="LP20" s="116" t="s">
        <v>1</v>
      </c>
      <c r="LQ20" s="4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42"/>
      <c r="MV20" s="118">
        <f t="shared" si="98"/>
        <v>0</v>
      </c>
      <c r="MY20" s="158"/>
      <c r="MZ20" s="116" t="s">
        <v>1</v>
      </c>
      <c r="NA20" s="4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42"/>
      <c r="OF20" s="118">
        <f t="shared" si="49"/>
        <v>0</v>
      </c>
      <c r="OI20" s="158"/>
      <c r="OJ20" s="116" t="s">
        <v>1</v>
      </c>
      <c r="OK20" s="4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42"/>
      <c r="PP20" s="118">
        <f t="shared" si="99"/>
        <v>0</v>
      </c>
    </row>
    <row r="21" spans="2:432" ht="15" customHeight="1" x14ac:dyDescent="0.25">
      <c r="B21">
        <f t="shared" ca="1" si="51"/>
        <v>0</v>
      </c>
      <c r="C21" s="157" t="str">
        <f>IF($C$3="Active",IF(Summary!$B22&lt;&gt;"",IF(AND(Summary!$F22&lt;&gt;"",DATE(YEAR(Summary!$F22),MONTH(Summary!$F22),1)&lt;DATE(YEAR(E$3),MONTH(E$3),1)),"not on board",IF(Summary!$B22&lt;&gt;"",IF(AND(Summary!$C22&lt;&gt;"",DATE(YEAR(Summary!$C22),MONTH(Summary!$C22),1)&lt;=DATE(YEAR(E$3),MONTH(E$3),1)),Summary!$B22,"not on board"),"")),""),"")</f>
        <v/>
      </c>
      <c r="D21" s="115" t="s">
        <v>9</v>
      </c>
      <c r="E21" s="43"/>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4"/>
      <c r="AJ21" s="117">
        <f t="shared" ref="AJ21:AJ22" si="100">SUM(E21:AI21)</f>
        <v>0</v>
      </c>
      <c r="AL21">
        <f ca="1">SUMIF(AO$3:BS$3,"&lt;="&amp;B5,AO21:BS21)</f>
        <v>0</v>
      </c>
      <c r="AM21" s="157" t="str">
        <f>IF($C$3="Active",IF(Summary!$B22&lt;&gt;"",IF(AND(Summary!$F22&lt;&gt;"",DATE(YEAR(Summary!$F22),MONTH(Summary!$F22),1)&lt;DATE(YEAR(AO$3),MONTH(AO$3),1)),"not on board",IF(Summary!$B22&lt;&gt;"",IF(AND(Summary!$C22&lt;&gt;"",DATE(YEAR(Summary!$C22),MONTH(Summary!$C22),1)&lt;=DATE(YEAR(AO$3),MONTH(AO$3),1)),Summary!$B22,"not on board"),"")),""),"")</f>
        <v/>
      </c>
      <c r="AN21" s="115" t="s">
        <v>9</v>
      </c>
      <c r="AO21" s="43"/>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44"/>
      <c r="BT21" s="117">
        <f t="shared" si="40"/>
        <v>0</v>
      </c>
      <c r="BV21">
        <f ca="1">SUMIF(BY$3:DC$3,"&lt;="&amp;B5,BY21:DC21)</f>
        <v>0</v>
      </c>
      <c r="BW21" s="157" t="str">
        <f>IF($C$3="Active",IF(Summary!$B22&lt;&gt;"",IF(AND(Summary!$F22&lt;&gt;"",DATE(YEAR(Summary!$F22),MONTH(Summary!$F22),1)&lt;DATE(YEAR(BY$3),MONTH(BY$3),1)),"not on board",IF(Summary!$B22&lt;&gt;"",IF(AND(Summary!$C22&lt;&gt;"",DATE(YEAR(Summary!$C22),MONTH(Summary!$C22),1)&lt;=DATE(YEAR(BY$3),MONTH(BY$3),1)),Summary!$B22,"not on board"),"")),""),"")</f>
        <v/>
      </c>
      <c r="BX21" s="115" t="s">
        <v>9</v>
      </c>
      <c r="BY21" s="43"/>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44"/>
      <c r="DD21" s="117">
        <f t="shared" ref="DD21:DD22" si="101">SUM(BY21:DC21)</f>
        <v>0</v>
      </c>
      <c r="DF21">
        <f ca="1">SUMIF(DI$3:EM$3,"&lt;="&amp;B5,DI21:EM21)</f>
        <v>0</v>
      </c>
      <c r="DG21" s="157" t="str">
        <f>IF($C$3="Active",IF(Summary!$B22&lt;&gt;"",IF(AND(Summary!$F22&lt;&gt;"",DATE(YEAR(Summary!$F22),MONTH(Summary!$F22),1)&lt;DATE(YEAR(DI$3),MONTH(DI$3),1)),"not on board",IF(Summary!$B22&lt;&gt;"",IF(AND(Summary!$C22&lt;&gt;"",DATE(YEAR(Summary!$C22),MONTH(Summary!$C22),1)&lt;=DATE(YEAR(DI$3),MONTH(DI$3),1)),Summary!$B22,"not on board"),"")),""),"")</f>
        <v/>
      </c>
      <c r="DH21" s="115" t="s">
        <v>9</v>
      </c>
      <c r="DI21" s="43"/>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44"/>
      <c r="EN21" s="117">
        <f t="shared" ref="EN21:EN22" si="102">SUM(DI21:EM21)</f>
        <v>0</v>
      </c>
      <c r="EP21">
        <f ca="1">SUMIF(ES$3:FW$3,"&lt;="&amp;B5,ES21:FW21)</f>
        <v>0</v>
      </c>
      <c r="EQ21" s="157" t="str">
        <f>IF($C$3="Active",IF(Summary!$B22&lt;&gt;"",IF(AND(Summary!$F22&lt;&gt;"",DATE(YEAR(Summary!$F22),MONTH(Summary!$F22),1)&lt;DATE(YEAR(ES$3),MONTH(ES$3),1)),"not on board",IF(Summary!$B22&lt;&gt;"",IF(AND(Summary!$C22&lt;&gt;"",DATE(YEAR(Summary!$C22),MONTH(Summary!$C22),1)&lt;=DATE(YEAR(ES$3),MONTH(ES$3),1)),Summary!$B22,"not on board"),"")),""),"")</f>
        <v/>
      </c>
      <c r="ER21" s="115" t="s">
        <v>9</v>
      </c>
      <c r="ES21" s="43"/>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44"/>
      <c r="FX21" s="117">
        <f t="shared" ref="FX21:FX22" si="103">SUM(ES21:FW21)</f>
        <v>0</v>
      </c>
      <c r="FZ21">
        <f ca="1">SUMIF(GC$3:HG$3,"&lt;="&amp;B5,GC21:HG21)</f>
        <v>0</v>
      </c>
      <c r="GA21" s="157" t="str">
        <f>IF($C$3="Active",IF(Summary!$B22&lt;&gt;"",IF(AND(Summary!$F22&lt;&gt;"",DATE(YEAR(Summary!$F22),MONTH(Summary!$F22),1)&lt;DATE(YEAR(GC$3),MONTH(GC$3),1)),"not on board",IF(Summary!$B22&lt;&gt;"",IF(AND(Summary!$C22&lt;&gt;"",DATE(YEAR(Summary!$C22),MONTH(Summary!$C22),1)&lt;=DATE(YEAR(GC$3),MONTH(GC$3),1)),Summary!$B22,"not on board"),"")),""),"")</f>
        <v/>
      </c>
      <c r="GB21" s="115" t="s">
        <v>9</v>
      </c>
      <c r="GC21" s="43"/>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62"/>
      <c r="HG21" s="44"/>
      <c r="HH21" s="117">
        <f t="shared" si="44"/>
        <v>0</v>
      </c>
      <c r="HJ21">
        <f ca="1">SUMIF(HM$3:IQ$3,"&lt;="&amp;B5,HM21:IQ21)</f>
        <v>0</v>
      </c>
      <c r="HK21" s="157" t="str">
        <f>IF($C$3="Active",IF(Summary!$B22&lt;&gt;"",IF(AND(Summary!$F22&lt;&gt;"",DATE(YEAR(Summary!$F22),MONTH(Summary!$F22),1)&lt;DATE(YEAR(HM$3),MONTH(HM$3),1)),"not on board",IF(Summary!$B22&lt;&gt;"",IF(AND(Summary!$C22&lt;&gt;"",DATE(YEAR(Summary!$C22),MONTH(Summary!$C22),1)&lt;=DATE(YEAR(HM$3),MONTH(HM$3),1)),Summary!$B22,"not on board"),"")),""),"")</f>
        <v/>
      </c>
      <c r="HL21" s="115" t="s">
        <v>9</v>
      </c>
      <c r="HM21" s="43"/>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44"/>
      <c r="IR21" s="117">
        <f t="shared" ref="IR21:IR22" si="104">SUM(HM21:IQ21)</f>
        <v>0</v>
      </c>
      <c r="IT21">
        <f ca="1">SUMIF(IW$3:KA$3,"&lt;="&amp;B5,IW21:KA21)</f>
        <v>0</v>
      </c>
      <c r="IU21" s="157" t="str">
        <f>IF($C$3="Active",IF(Summary!$B22&lt;&gt;"",IF(AND(Summary!$F22&lt;&gt;"",DATE(YEAR(Summary!$F22),MONTH(Summary!$F22),1)&lt;DATE(YEAR(IW$3),MONTH(IW$3),1)),"not on board",IF(Summary!$B22&lt;&gt;"",IF(AND(Summary!$C22&lt;&gt;"",DATE(YEAR(Summary!$C22),MONTH(Summary!$C22),1)&lt;=DATE(YEAR(IW$3),MONTH(IW$3),1)),Summary!$B22,"not on board"),"")),""),"")</f>
        <v/>
      </c>
      <c r="IV21" s="115" t="s">
        <v>9</v>
      </c>
      <c r="IW21" s="43"/>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44"/>
      <c r="KB21" s="117">
        <f t="shared" ref="KB21:KB22" si="105">SUM(IW21:KA21)</f>
        <v>0</v>
      </c>
      <c r="KD21">
        <f ca="1">SUMIF(KG$3:LK$3,"&lt;="&amp;B5,KG21:LK21)</f>
        <v>0</v>
      </c>
      <c r="KE21" s="157" t="str">
        <f>IF($C$3="Active",IF(Summary!$B22&lt;&gt;"",IF(AND(Summary!$F22&lt;&gt;"",DATE(YEAR(Summary!$F22),MONTH(Summary!$F22),1)&lt;DATE(YEAR(KG$3),MONTH(KG$3),1)),"not on board",IF(Summary!$B22&lt;&gt;"",IF(AND(Summary!$C22&lt;&gt;"",DATE(YEAR(Summary!$C22),MONTH(Summary!$C22),1)&lt;=DATE(YEAR(KG$3),MONTH(KG$3),1)),Summary!$B22,"not on board"),"")),""),"")</f>
        <v/>
      </c>
      <c r="KF21" s="115" t="s">
        <v>9</v>
      </c>
      <c r="KG21" s="43"/>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44"/>
      <c r="LL21" s="117">
        <f t="shared" si="47"/>
        <v>0</v>
      </c>
      <c r="LN21">
        <f ca="1">SUMIF(LQ$3:MU$3,"&lt;="&amp;B5,LQ21:MU21)</f>
        <v>0</v>
      </c>
      <c r="LO21" s="157" t="str">
        <f>IF($C$3="Active",IF(Summary!$B22&lt;&gt;"",IF(AND(Summary!$F22&lt;&gt;"",DATE(YEAR(Summary!$F22),MONTH(Summary!$F22),1)&lt;DATE(YEAR(LQ$3),MONTH(LQ$3),1)),"not on board",IF(Summary!$B22&lt;&gt;"",IF(AND(Summary!$C22&lt;&gt;"",DATE(YEAR(Summary!$C22),MONTH(Summary!$C22),1)&lt;=DATE(YEAR(LQ$3),MONTH(LQ$3),1)),Summary!$B22,"not on board"),"")),""),"")</f>
        <v/>
      </c>
      <c r="LP21" s="115" t="s">
        <v>9</v>
      </c>
      <c r="LQ21" s="43"/>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44"/>
      <c r="MV21" s="117">
        <f t="shared" ref="MV21:MV22" si="106">SUM(LQ21:MU21)</f>
        <v>0</v>
      </c>
      <c r="MX21">
        <f ca="1">SUMIF(NA$3:OE$3,"&lt;="&amp;B5,NA21:OE21)</f>
        <v>0</v>
      </c>
      <c r="MY21" s="157" t="str">
        <f>IF($C$3="Active",IF(Summary!$B22&lt;&gt;"",IF(AND(Summary!$F22&lt;&gt;"",DATE(YEAR(Summary!$F22),MONTH(Summary!$F22),1)&lt;DATE(YEAR(NA$3),MONTH(NA$3),1)),"not on board",IF(Summary!$B22&lt;&gt;"",IF(AND(Summary!$C22&lt;&gt;"",DATE(YEAR(Summary!$C22),MONTH(Summary!$C22),1)&lt;=DATE(YEAR(NA$3),MONTH(NA$3),1)),Summary!$B22,"not on board"),"")),""),"")</f>
        <v/>
      </c>
      <c r="MZ21" s="115" t="s">
        <v>9</v>
      </c>
      <c r="NA21" s="43"/>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44"/>
      <c r="OF21" s="117">
        <f t="shared" si="49"/>
        <v>0</v>
      </c>
      <c r="OH21">
        <f ca="1">SUMIF(OK$3:PO$3,"&lt;="&amp;B5,OK21:PO21)</f>
        <v>0</v>
      </c>
      <c r="OI21" s="157" t="str">
        <f>IF($C$3="Active",IF(Summary!$B22&lt;&gt;"",IF(AND(Summary!$F22&lt;&gt;"",DATE(YEAR(Summary!$F22),MONTH(Summary!$F22),1)&lt;DATE(YEAR(OK$3),MONTH(OK$3),1)),"not on board",IF(Summary!$B22&lt;&gt;"",IF(AND(Summary!$C22&lt;&gt;"",DATE(YEAR(Summary!$C22),MONTH(Summary!$C22),1)&lt;=DATE(YEAR(OK$3),MONTH(OK$3),1)),Summary!$B22,"not on board"),"")),""),"")</f>
        <v/>
      </c>
      <c r="OJ21" s="115" t="s">
        <v>9</v>
      </c>
      <c r="OK21" s="43"/>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44"/>
      <c r="PP21" s="117">
        <f t="shared" ref="PP21:PP22" si="107">SUM(OK21:PO21)</f>
        <v>0</v>
      </c>
    </row>
    <row r="22" spans="2:432" x14ac:dyDescent="0.25">
      <c r="B22">
        <f t="shared" ca="1" si="51"/>
        <v>0</v>
      </c>
      <c r="C22" s="158"/>
      <c r="D22" s="116" t="s">
        <v>1</v>
      </c>
      <c r="E22" s="4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42"/>
      <c r="AJ22" s="118">
        <f t="shared" si="100"/>
        <v>0</v>
      </c>
      <c r="AM22" s="158"/>
      <c r="AN22" s="116" t="s">
        <v>1</v>
      </c>
      <c r="AO22" s="4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42"/>
      <c r="BT22" s="118">
        <f t="shared" si="40"/>
        <v>0</v>
      </c>
      <c r="BW22" s="158"/>
      <c r="BX22" s="116" t="s">
        <v>1</v>
      </c>
      <c r="BY22" s="4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42"/>
      <c r="DD22" s="118">
        <f t="shared" si="101"/>
        <v>0</v>
      </c>
      <c r="DG22" s="158"/>
      <c r="DH22" s="116" t="s">
        <v>1</v>
      </c>
      <c r="DI22" s="4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42"/>
      <c r="EN22" s="118">
        <f t="shared" si="102"/>
        <v>0</v>
      </c>
      <c r="EQ22" s="158"/>
      <c r="ER22" s="116" t="s">
        <v>1</v>
      </c>
      <c r="ES22" s="4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42"/>
      <c r="FX22" s="118">
        <f t="shared" si="103"/>
        <v>0</v>
      </c>
      <c r="GA22" s="158"/>
      <c r="GB22" s="116" t="s">
        <v>1</v>
      </c>
      <c r="GC22" s="4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61"/>
      <c r="HG22" s="42"/>
      <c r="HH22" s="118">
        <f t="shared" si="44"/>
        <v>0</v>
      </c>
      <c r="HK22" s="158"/>
      <c r="HL22" s="116" t="s">
        <v>1</v>
      </c>
      <c r="HM22" s="4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42"/>
      <c r="IR22" s="118">
        <f t="shared" si="104"/>
        <v>0</v>
      </c>
      <c r="IU22" s="158"/>
      <c r="IV22" s="116" t="s">
        <v>1</v>
      </c>
      <c r="IW22" s="4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42"/>
      <c r="KB22" s="118">
        <f t="shared" si="105"/>
        <v>0</v>
      </c>
      <c r="KE22" s="158"/>
      <c r="KF22" s="116" t="s">
        <v>1</v>
      </c>
      <c r="KG22" s="4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42"/>
      <c r="LL22" s="118">
        <f t="shared" si="47"/>
        <v>0</v>
      </c>
      <c r="LO22" s="158"/>
      <c r="LP22" s="116" t="s">
        <v>1</v>
      </c>
      <c r="LQ22" s="4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42"/>
      <c r="MV22" s="118">
        <f t="shared" si="106"/>
        <v>0</v>
      </c>
      <c r="MY22" s="158"/>
      <c r="MZ22" s="116" t="s">
        <v>1</v>
      </c>
      <c r="NA22" s="4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42"/>
      <c r="OF22" s="118">
        <f t="shared" si="49"/>
        <v>0</v>
      </c>
      <c r="OI22" s="158"/>
      <c r="OJ22" s="116" t="s">
        <v>1</v>
      </c>
      <c r="OK22" s="4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42"/>
      <c r="PP22" s="118">
        <f t="shared" si="107"/>
        <v>0</v>
      </c>
    </row>
    <row r="23" spans="2:432" ht="15" customHeight="1" x14ac:dyDescent="0.25">
      <c r="B23">
        <f t="shared" ca="1" si="51"/>
        <v>0</v>
      </c>
      <c r="C23" s="157" t="str">
        <f>IF($C$3="Active",IF(Summary!$B23&lt;&gt;"",IF(AND(Summary!$F23&lt;&gt;"",DATE(YEAR(Summary!$F23),MONTH(Summary!$F23),1)&lt;DATE(YEAR(E$3),MONTH(E$3),1)),"not on board",IF(Summary!$B23&lt;&gt;"",IF(AND(Summary!$C23&lt;&gt;"",DATE(YEAR(Summary!$C23),MONTH(Summary!$C23),1)&lt;=DATE(YEAR(E$3),MONTH(E$3),1)),Summary!$B23,"not on board"),"")),""),"")</f>
        <v/>
      </c>
      <c r="D23" s="115" t="s">
        <v>9</v>
      </c>
      <c r="E23" s="43"/>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44"/>
      <c r="AJ23" s="117">
        <f t="shared" ref="AJ23:AJ24" si="108">SUM(E23:AI23)</f>
        <v>0</v>
      </c>
      <c r="AL23">
        <f ca="1">SUMIF(AO$3:BS$3,"&lt;="&amp;B5,AO23:BS23)</f>
        <v>0</v>
      </c>
      <c r="AM23" s="157" t="str">
        <f>IF($C$3="Active",IF(Summary!$B23&lt;&gt;"",IF(AND(Summary!$F23&lt;&gt;"",DATE(YEAR(Summary!$F23),MONTH(Summary!$F23),1)&lt;DATE(YEAR(AO$3),MONTH(AO$3),1)),"not on board",IF(Summary!$B23&lt;&gt;"",IF(AND(Summary!$C23&lt;&gt;"",DATE(YEAR(Summary!$C23),MONTH(Summary!$C23),1)&lt;=DATE(YEAR(AO$3),MONTH(AO$3),1)),Summary!$B23,"not on board"),"")),""),"")</f>
        <v/>
      </c>
      <c r="AN23" s="115" t="s">
        <v>9</v>
      </c>
      <c r="AO23" s="43"/>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44"/>
      <c r="BT23" s="117">
        <f t="shared" si="40"/>
        <v>0</v>
      </c>
      <c r="BV23">
        <f ca="1">SUMIF(BY$3:DC$3,"&lt;="&amp;B5,BY23:DC23)</f>
        <v>0</v>
      </c>
      <c r="BW23" s="157" t="str">
        <f>IF($C$3="Active",IF(Summary!$B23&lt;&gt;"",IF(AND(Summary!$F23&lt;&gt;"",DATE(YEAR(Summary!$F23),MONTH(Summary!$F23),1)&lt;DATE(YEAR(BY$3),MONTH(BY$3),1)),"not on board",IF(Summary!$B23&lt;&gt;"",IF(AND(Summary!$C23&lt;&gt;"",DATE(YEAR(Summary!$C23),MONTH(Summary!$C23),1)&lt;=DATE(YEAR(BY$3),MONTH(BY$3),1)),Summary!$B23,"not on board"),"")),""),"")</f>
        <v/>
      </c>
      <c r="BX23" s="115" t="s">
        <v>9</v>
      </c>
      <c r="BY23" s="43"/>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44"/>
      <c r="DD23" s="117">
        <f t="shared" ref="DD23:DD24" si="109">SUM(BY23:DC23)</f>
        <v>0</v>
      </c>
      <c r="DF23">
        <f ca="1">SUMIF(DI$3:EM$3,"&lt;="&amp;B5,DI23:EM23)</f>
        <v>0</v>
      </c>
      <c r="DG23" s="157" t="str">
        <f>IF($C$3="Active",IF(Summary!$B23&lt;&gt;"",IF(AND(Summary!$F23&lt;&gt;"",DATE(YEAR(Summary!$F23),MONTH(Summary!$F23),1)&lt;DATE(YEAR(DI$3),MONTH(DI$3),1)),"not on board",IF(Summary!$B23&lt;&gt;"",IF(AND(Summary!$C23&lt;&gt;"",DATE(YEAR(Summary!$C23),MONTH(Summary!$C23),1)&lt;=DATE(YEAR(DI$3),MONTH(DI$3),1)),Summary!$B23,"not on board"),"")),""),"")</f>
        <v/>
      </c>
      <c r="DH23" s="115" t="s">
        <v>9</v>
      </c>
      <c r="DI23" s="43"/>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44"/>
      <c r="EN23" s="117">
        <f t="shared" ref="EN23:EN24" si="110">SUM(DI23:EM23)</f>
        <v>0</v>
      </c>
      <c r="EP23">
        <f ca="1">SUMIF(ES$3:FW$3,"&lt;="&amp;B5,ES23:FW23)</f>
        <v>0</v>
      </c>
      <c r="EQ23" s="157" t="str">
        <f>IF($C$3="Active",IF(Summary!$B23&lt;&gt;"",IF(AND(Summary!$F23&lt;&gt;"",DATE(YEAR(Summary!$F23),MONTH(Summary!$F23),1)&lt;DATE(YEAR(ES$3),MONTH(ES$3),1)),"not on board",IF(Summary!$B23&lt;&gt;"",IF(AND(Summary!$C23&lt;&gt;"",DATE(YEAR(Summary!$C23),MONTH(Summary!$C23),1)&lt;=DATE(YEAR(ES$3),MONTH(ES$3),1)),Summary!$B23,"not on board"),"")),""),"")</f>
        <v/>
      </c>
      <c r="ER23" s="115" t="s">
        <v>9</v>
      </c>
      <c r="ES23" s="43"/>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44"/>
      <c r="FX23" s="117">
        <f t="shared" ref="FX23:FX24" si="111">SUM(ES23:FW23)</f>
        <v>0</v>
      </c>
      <c r="FZ23">
        <f ca="1">SUMIF(GC$3:HG$3,"&lt;="&amp;B5,GC23:HG23)</f>
        <v>0</v>
      </c>
      <c r="GA23" s="157" t="str">
        <f>IF($C$3="Active",IF(Summary!$B23&lt;&gt;"",IF(AND(Summary!$F23&lt;&gt;"",DATE(YEAR(Summary!$F23),MONTH(Summary!$F23),1)&lt;DATE(YEAR(GC$3),MONTH(GC$3),1)),"not on board",IF(Summary!$B23&lt;&gt;"",IF(AND(Summary!$C23&lt;&gt;"",DATE(YEAR(Summary!$C23),MONTH(Summary!$C23),1)&lt;=DATE(YEAR(GC$3),MONTH(GC$3),1)),Summary!$B23,"not on board"),"")),""),"")</f>
        <v/>
      </c>
      <c r="GB23" s="115" t="s">
        <v>9</v>
      </c>
      <c r="GC23" s="43"/>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62"/>
      <c r="HG23" s="44"/>
      <c r="HH23" s="117">
        <f t="shared" si="44"/>
        <v>0</v>
      </c>
      <c r="HJ23">
        <f ca="1">SUMIF(HM$3:IQ$3,"&lt;="&amp;B5,HM23:IQ23)</f>
        <v>0</v>
      </c>
      <c r="HK23" s="157" t="str">
        <f>IF($C$3="Active",IF(Summary!$B23&lt;&gt;"",IF(AND(Summary!$F23&lt;&gt;"",DATE(YEAR(Summary!$F23),MONTH(Summary!$F23),1)&lt;DATE(YEAR(HM$3),MONTH(HM$3),1)),"not on board",IF(Summary!$B23&lt;&gt;"",IF(AND(Summary!$C23&lt;&gt;"",DATE(YEAR(Summary!$C23),MONTH(Summary!$C23),1)&lt;=DATE(YEAR(HM$3),MONTH(HM$3),1)),Summary!$B23,"not on board"),"")),""),"")</f>
        <v/>
      </c>
      <c r="HL23" s="115" t="s">
        <v>9</v>
      </c>
      <c r="HM23" s="43"/>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44"/>
      <c r="IR23" s="117">
        <f t="shared" ref="IR23:IR24" si="112">SUM(HM23:IQ23)</f>
        <v>0</v>
      </c>
      <c r="IT23">
        <f ca="1">SUMIF(IW$3:KA$3,"&lt;="&amp;B5,IW23:KA23)</f>
        <v>0</v>
      </c>
      <c r="IU23" s="157" t="str">
        <f>IF($C$3="Active",IF(Summary!$B23&lt;&gt;"",IF(AND(Summary!$F23&lt;&gt;"",DATE(YEAR(Summary!$F23),MONTH(Summary!$F23),1)&lt;DATE(YEAR(IW$3),MONTH(IW$3),1)),"not on board",IF(Summary!$B23&lt;&gt;"",IF(AND(Summary!$C23&lt;&gt;"",DATE(YEAR(Summary!$C23),MONTH(Summary!$C23),1)&lt;=DATE(YEAR(IW$3),MONTH(IW$3),1)),Summary!$B23,"not on board"),"")),""),"")</f>
        <v/>
      </c>
      <c r="IV23" s="115" t="s">
        <v>9</v>
      </c>
      <c r="IW23" s="43"/>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44"/>
      <c r="KB23" s="117">
        <f t="shared" ref="KB23:KB24" si="113">SUM(IW23:KA23)</f>
        <v>0</v>
      </c>
      <c r="KD23">
        <f ca="1">SUMIF(KG$3:LK$3,"&lt;="&amp;B5,KG23:LK23)</f>
        <v>0</v>
      </c>
      <c r="KE23" s="157" t="str">
        <f>IF($C$3="Active",IF(Summary!$B23&lt;&gt;"",IF(AND(Summary!$F23&lt;&gt;"",DATE(YEAR(Summary!$F23),MONTH(Summary!$F23),1)&lt;DATE(YEAR(KG$3),MONTH(KG$3),1)),"not on board",IF(Summary!$B23&lt;&gt;"",IF(AND(Summary!$C23&lt;&gt;"",DATE(YEAR(Summary!$C23),MONTH(Summary!$C23),1)&lt;=DATE(YEAR(KG$3),MONTH(KG$3),1)),Summary!$B23,"not on board"),"")),""),"")</f>
        <v/>
      </c>
      <c r="KF23" s="115" t="s">
        <v>9</v>
      </c>
      <c r="KG23" s="43"/>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44"/>
      <c r="LL23" s="117">
        <f t="shared" si="47"/>
        <v>0</v>
      </c>
      <c r="LN23">
        <f ca="1">SUMIF(LQ$3:MU$3,"&lt;="&amp;B5,LQ23:MU23)</f>
        <v>0</v>
      </c>
      <c r="LO23" s="157" t="str">
        <f>IF($C$3="Active",IF(Summary!$B23&lt;&gt;"",IF(AND(Summary!$F23&lt;&gt;"",DATE(YEAR(Summary!$F23),MONTH(Summary!$F23),1)&lt;DATE(YEAR(LQ$3),MONTH(LQ$3),1)),"not on board",IF(Summary!$B23&lt;&gt;"",IF(AND(Summary!$C23&lt;&gt;"",DATE(YEAR(Summary!$C23),MONTH(Summary!$C23),1)&lt;=DATE(YEAR(LQ$3),MONTH(LQ$3),1)),Summary!$B23,"not on board"),"")),""),"")</f>
        <v/>
      </c>
      <c r="LP23" s="115" t="s">
        <v>9</v>
      </c>
      <c r="LQ23" s="43"/>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44"/>
      <c r="MV23" s="117">
        <f t="shared" ref="MV23:MV24" si="114">SUM(LQ23:MU23)</f>
        <v>0</v>
      </c>
      <c r="MX23">
        <f ca="1">SUMIF(NA$3:OE$3,"&lt;="&amp;B5,NA23:OE23)</f>
        <v>0</v>
      </c>
      <c r="MY23" s="157" t="str">
        <f>IF($C$3="Active",IF(Summary!$B23&lt;&gt;"",IF(AND(Summary!$F23&lt;&gt;"",DATE(YEAR(Summary!$F23),MONTH(Summary!$F23),1)&lt;DATE(YEAR(NA$3),MONTH(NA$3),1)),"not on board",IF(Summary!$B23&lt;&gt;"",IF(AND(Summary!$C23&lt;&gt;"",DATE(YEAR(Summary!$C23),MONTH(Summary!$C23),1)&lt;=DATE(YEAR(NA$3),MONTH(NA$3),1)),Summary!$B23,"not on board"),"")),""),"")</f>
        <v/>
      </c>
      <c r="MZ23" s="115" t="s">
        <v>9</v>
      </c>
      <c r="NA23" s="43"/>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44"/>
      <c r="OF23" s="117">
        <f t="shared" si="49"/>
        <v>0</v>
      </c>
      <c r="OH23">
        <f ca="1">SUMIF(OK$3:PO$3,"&lt;="&amp;B5,OK23:PO23)</f>
        <v>0</v>
      </c>
      <c r="OI23" s="157" t="str">
        <f>IF($C$3="Active",IF(Summary!$B23&lt;&gt;"",IF(AND(Summary!$F23&lt;&gt;"",DATE(YEAR(Summary!$F23),MONTH(Summary!$F23),1)&lt;DATE(YEAR(OK$3),MONTH(OK$3),1)),"not on board",IF(Summary!$B23&lt;&gt;"",IF(AND(Summary!$C23&lt;&gt;"",DATE(YEAR(Summary!$C23),MONTH(Summary!$C23),1)&lt;=DATE(YEAR(OK$3),MONTH(OK$3),1)),Summary!$B23,"not on board"),"")),""),"")</f>
        <v/>
      </c>
      <c r="OJ23" s="115" t="s">
        <v>9</v>
      </c>
      <c r="OK23" s="43"/>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44"/>
      <c r="PP23" s="117">
        <f t="shared" ref="PP23:PP24" si="115">SUM(OK23:PO23)</f>
        <v>0</v>
      </c>
    </row>
    <row r="24" spans="2:432" x14ac:dyDescent="0.25">
      <c r="B24">
        <f t="shared" ca="1" si="51"/>
        <v>0</v>
      </c>
      <c r="C24" s="158"/>
      <c r="D24" s="116" t="s">
        <v>1</v>
      </c>
      <c r="E24" s="4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42"/>
      <c r="AJ24" s="118">
        <f t="shared" si="108"/>
        <v>0</v>
      </c>
      <c r="AM24" s="158"/>
      <c r="AN24" s="116" t="s">
        <v>1</v>
      </c>
      <c r="AO24" s="4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42"/>
      <c r="BT24" s="118">
        <f t="shared" si="40"/>
        <v>0</v>
      </c>
      <c r="BW24" s="158"/>
      <c r="BX24" s="116" t="s">
        <v>1</v>
      </c>
      <c r="BY24" s="4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42"/>
      <c r="DD24" s="118">
        <f t="shared" si="109"/>
        <v>0</v>
      </c>
      <c r="DG24" s="158"/>
      <c r="DH24" s="116" t="s">
        <v>1</v>
      </c>
      <c r="DI24" s="4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42"/>
      <c r="EN24" s="118">
        <f t="shared" si="110"/>
        <v>0</v>
      </c>
      <c r="EQ24" s="158"/>
      <c r="ER24" s="116" t="s">
        <v>1</v>
      </c>
      <c r="ES24" s="4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42"/>
      <c r="FX24" s="118">
        <f t="shared" si="111"/>
        <v>0</v>
      </c>
      <c r="GA24" s="158"/>
      <c r="GB24" s="116" t="s">
        <v>1</v>
      </c>
      <c r="GC24" s="4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61"/>
      <c r="HG24" s="42"/>
      <c r="HH24" s="118">
        <f t="shared" si="44"/>
        <v>0</v>
      </c>
      <c r="HK24" s="158"/>
      <c r="HL24" s="116" t="s">
        <v>1</v>
      </c>
      <c r="HM24" s="4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42"/>
      <c r="IR24" s="118">
        <f t="shared" si="112"/>
        <v>0</v>
      </c>
      <c r="IU24" s="158"/>
      <c r="IV24" s="116" t="s">
        <v>1</v>
      </c>
      <c r="IW24" s="4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42"/>
      <c r="KB24" s="118">
        <f t="shared" si="113"/>
        <v>0</v>
      </c>
      <c r="KE24" s="158"/>
      <c r="KF24" s="116" t="s">
        <v>1</v>
      </c>
      <c r="KG24" s="4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42"/>
      <c r="LL24" s="118">
        <f t="shared" si="47"/>
        <v>0</v>
      </c>
      <c r="LO24" s="158"/>
      <c r="LP24" s="116" t="s">
        <v>1</v>
      </c>
      <c r="LQ24" s="4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42"/>
      <c r="MV24" s="118">
        <f t="shared" si="114"/>
        <v>0</v>
      </c>
      <c r="MY24" s="158"/>
      <c r="MZ24" s="116" t="s">
        <v>1</v>
      </c>
      <c r="NA24" s="4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42"/>
      <c r="OF24" s="118">
        <f t="shared" si="49"/>
        <v>0</v>
      </c>
      <c r="OI24" s="158"/>
      <c r="OJ24" s="116" t="s">
        <v>1</v>
      </c>
      <c r="OK24" s="4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42"/>
      <c r="PP24" s="118">
        <f t="shared" si="115"/>
        <v>0</v>
      </c>
    </row>
    <row r="25" spans="2:432" ht="15" customHeight="1" x14ac:dyDescent="0.25">
      <c r="B25">
        <f t="shared" ca="1" si="51"/>
        <v>0</v>
      </c>
      <c r="C25" s="157" t="str">
        <f>IF($C$3="Active",IF(Summary!$B24&lt;&gt;"",IF(AND(Summary!$F24&lt;&gt;"",DATE(YEAR(Summary!$F24),MONTH(Summary!$F24),1)&lt;DATE(YEAR(E$3),MONTH(E$3),1)),"not on board",IF(Summary!$B24&lt;&gt;"",IF(AND(Summary!$C24&lt;&gt;"",DATE(YEAR(Summary!$C24),MONTH(Summary!$C24),1)&lt;=DATE(YEAR(E$3),MONTH(E$3),1)),Summary!$B24,"not on board"),"")),""),"")</f>
        <v/>
      </c>
      <c r="D25" s="115" t="s">
        <v>9</v>
      </c>
      <c r="E25" s="43"/>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44"/>
      <c r="AJ25" s="117">
        <f t="shared" ref="AJ25:AJ26" si="116">SUM(E25:AI25)</f>
        <v>0</v>
      </c>
      <c r="AL25">
        <f ca="1">SUMIF(AO$3:BS$3,"&lt;="&amp;B5,AO25:BS25)</f>
        <v>0</v>
      </c>
      <c r="AM25" s="157" t="str">
        <f>IF($C$3="Active",IF(Summary!$B24&lt;&gt;"",IF(AND(Summary!$F24&lt;&gt;"",DATE(YEAR(Summary!$F24),MONTH(Summary!$F24),1)&lt;DATE(YEAR(AO$3),MONTH(AO$3),1)),"not on board",IF(Summary!$B24&lt;&gt;"",IF(AND(Summary!$C24&lt;&gt;"",DATE(YEAR(Summary!$C24),MONTH(Summary!$C24),1)&lt;=DATE(YEAR(AO$3),MONTH(AO$3),1)),Summary!$B24,"not on board"),"")),""),"")</f>
        <v/>
      </c>
      <c r="AN25" s="115" t="s">
        <v>9</v>
      </c>
      <c r="AO25" s="43"/>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44"/>
      <c r="BT25" s="117">
        <f t="shared" si="40"/>
        <v>0</v>
      </c>
      <c r="BV25">
        <f ca="1">SUMIF(BY$3:DC$3,"&lt;="&amp;B5,BY25:DC25)</f>
        <v>0</v>
      </c>
      <c r="BW25" s="157" t="str">
        <f>IF($C$3="Active",IF(Summary!$B24&lt;&gt;"",IF(AND(Summary!$F24&lt;&gt;"",DATE(YEAR(Summary!$F24),MONTH(Summary!$F24),1)&lt;DATE(YEAR(BY$3),MONTH(BY$3),1)),"not on board",IF(Summary!$B24&lt;&gt;"",IF(AND(Summary!$C24&lt;&gt;"",DATE(YEAR(Summary!$C24),MONTH(Summary!$C24),1)&lt;=DATE(YEAR(BY$3),MONTH(BY$3),1)),Summary!$B24,"not on board"),"")),""),"")</f>
        <v/>
      </c>
      <c r="BX25" s="115" t="s">
        <v>9</v>
      </c>
      <c r="BY25" s="43"/>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44"/>
      <c r="DD25" s="117">
        <f t="shared" ref="DD25:DD26" si="117">SUM(BY25:DC25)</f>
        <v>0</v>
      </c>
      <c r="DF25">
        <f ca="1">SUMIF(DI$3:EM$3,"&lt;="&amp;B5,DI25:EM25)</f>
        <v>0</v>
      </c>
      <c r="DG25" s="157" t="str">
        <f>IF($C$3="Active",IF(Summary!$B24&lt;&gt;"",IF(AND(Summary!$F24&lt;&gt;"",DATE(YEAR(Summary!$F24),MONTH(Summary!$F24),1)&lt;DATE(YEAR(DI$3),MONTH(DI$3),1)),"not on board",IF(Summary!$B24&lt;&gt;"",IF(AND(Summary!$C24&lt;&gt;"",DATE(YEAR(Summary!$C24),MONTH(Summary!$C24),1)&lt;=DATE(YEAR(DI$3),MONTH(DI$3),1)),Summary!$B24,"not on board"),"")),""),"")</f>
        <v/>
      </c>
      <c r="DH25" s="115" t="s">
        <v>9</v>
      </c>
      <c r="DI25" s="43"/>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44"/>
      <c r="EN25" s="117">
        <f t="shared" ref="EN25:EN26" si="118">SUM(DI25:EM25)</f>
        <v>0</v>
      </c>
      <c r="EP25">
        <f ca="1">SUMIF(ES$3:FW$3,"&lt;="&amp;B5,ES25:FW25)</f>
        <v>0</v>
      </c>
      <c r="EQ25" s="157" t="str">
        <f>IF($C$3="Active",IF(Summary!$B24&lt;&gt;"",IF(AND(Summary!$F24&lt;&gt;"",DATE(YEAR(Summary!$F24),MONTH(Summary!$F24),1)&lt;DATE(YEAR(ES$3),MONTH(ES$3),1)),"not on board",IF(Summary!$B24&lt;&gt;"",IF(AND(Summary!$C24&lt;&gt;"",DATE(YEAR(Summary!$C24),MONTH(Summary!$C24),1)&lt;=DATE(YEAR(ES$3),MONTH(ES$3),1)),Summary!$B24,"not on board"),"")),""),"")</f>
        <v/>
      </c>
      <c r="ER25" s="115" t="s">
        <v>9</v>
      </c>
      <c r="ES25" s="43"/>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44"/>
      <c r="FX25" s="117">
        <f t="shared" ref="FX25:FX26" si="119">SUM(ES25:FW25)</f>
        <v>0</v>
      </c>
      <c r="FZ25">
        <f ca="1">SUMIF(GC$3:HG$3,"&lt;="&amp;B5,GC25:HG25)</f>
        <v>0</v>
      </c>
      <c r="GA25" s="157" t="str">
        <f>IF($C$3="Active",IF(Summary!$B24&lt;&gt;"",IF(AND(Summary!$F24&lt;&gt;"",DATE(YEAR(Summary!$F24),MONTH(Summary!$F24),1)&lt;DATE(YEAR(GC$3),MONTH(GC$3),1)),"not on board",IF(Summary!$B24&lt;&gt;"",IF(AND(Summary!$C24&lt;&gt;"",DATE(YEAR(Summary!$C24),MONTH(Summary!$C24),1)&lt;=DATE(YEAR(GC$3),MONTH(GC$3),1)),Summary!$B24,"not on board"),"")),""),"")</f>
        <v/>
      </c>
      <c r="GB25" s="115" t="s">
        <v>9</v>
      </c>
      <c r="GC25" s="43"/>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62"/>
      <c r="HG25" s="44"/>
      <c r="HH25" s="117">
        <f t="shared" si="44"/>
        <v>0</v>
      </c>
      <c r="HJ25">
        <f ca="1">SUMIF(HM$3:IQ$3,"&lt;="&amp;B5,HM25:IQ25)</f>
        <v>0</v>
      </c>
      <c r="HK25" s="157" t="str">
        <f>IF($C$3="Active",IF(Summary!$B24&lt;&gt;"",IF(AND(Summary!$F24&lt;&gt;"",DATE(YEAR(Summary!$F24),MONTH(Summary!$F24),1)&lt;DATE(YEAR(HM$3),MONTH(HM$3),1)),"not on board",IF(Summary!$B24&lt;&gt;"",IF(AND(Summary!$C24&lt;&gt;"",DATE(YEAR(Summary!$C24),MONTH(Summary!$C24),1)&lt;=DATE(YEAR(HM$3),MONTH(HM$3),1)),Summary!$B24,"not on board"),"")),""),"")</f>
        <v/>
      </c>
      <c r="HL25" s="115" t="s">
        <v>9</v>
      </c>
      <c r="HM25" s="43"/>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44"/>
      <c r="IR25" s="117">
        <f t="shared" ref="IR25:IR26" si="120">SUM(HM25:IQ25)</f>
        <v>0</v>
      </c>
      <c r="IT25">
        <f ca="1">SUMIF(IW$3:KA$3,"&lt;="&amp;B5,IW25:KA25)</f>
        <v>0</v>
      </c>
      <c r="IU25" s="157" t="str">
        <f>IF($C$3="Active",IF(Summary!$B24&lt;&gt;"",IF(AND(Summary!$F24&lt;&gt;"",DATE(YEAR(Summary!$F24),MONTH(Summary!$F24),1)&lt;DATE(YEAR(IW$3),MONTH(IW$3),1)),"not on board",IF(Summary!$B24&lt;&gt;"",IF(AND(Summary!$C24&lt;&gt;"",DATE(YEAR(Summary!$C24),MONTH(Summary!$C24),1)&lt;=DATE(YEAR(IW$3),MONTH(IW$3),1)),Summary!$B24,"not on board"),"")),""),"")</f>
        <v/>
      </c>
      <c r="IV25" s="115" t="s">
        <v>9</v>
      </c>
      <c r="IW25" s="43"/>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44"/>
      <c r="KB25" s="117">
        <f t="shared" ref="KB25:KB26" si="121">SUM(IW25:KA25)</f>
        <v>0</v>
      </c>
      <c r="KD25">
        <f ca="1">SUMIF(KG$3:LK$3,"&lt;="&amp;B5,KG25:LK25)</f>
        <v>0</v>
      </c>
      <c r="KE25" s="157" t="str">
        <f>IF($C$3="Active",IF(Summary!$B24&lt;&gt;"",IF(AND(Summary!$F24&lt;&gt;"",DATE(YEAR(Summary!$F24),MONTH(Summary!$F24),1)&lt;DATE(YEAR(KG$3),MONTH(KG$3),1)),"not on board",IF(Summary!$B24&lt;&gt;"",IF(AND(Summary!$C24&lt;&gt;"",DATE(YEAR(Summary!$C24),MONTH(Summary!$C24),1)&lt;=DATE(YEAR(KG$3),MONTH(KG$3),1)),Summary!$B24,"not on board"),"")),""),"")</f>
        <v/>
      </c>
      <c r="KF25" s="115" t="s">
        <v>9</v>
      </c>
      <c r="KG25" s="43"/>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44"/>
      <c r="LL25" s="117">
        <f t="shared" si="47"/>
        <v>0</v>
      </c>
      <c r="LN25">
        <f ca="1">SUMIF(LQ$3:MU$3,"&lt;="&amp;B5,LQ25:MU25)</f>
        <v>0</v>
      </c>
      <c r="LO25" s="157" t="str">
        <f>IF($C$3="Active",IF(Summary!$B24&lt;&gt;"",IF(AND(Summary!$F24&lt;&gt;"",DATE(YEAR(Summary!$F24),MONTH(Summary!$F24),1)&lt;DATE(YEAR(LQ$3),MONTH(LQ$3),1)),"not on board",IF(Summary!$B24&lt;&gt;"",IF(AND(Summary!$C24&lt;&gt;"",DATE(YEAR(Summary!$C24),MONTH(Summary!$C24),1)&lt;=DATE(YEAR(LQ$3),MONTH(LQ$3),1)),Summary!$B24,"not on board"),"")),""),"")</f>
        <v/>
      </c>
      <c r="LP25" s="115" t="s">
        <v>9</v>
      </c>
      <c r="LQ25" s="43"/>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44"/>
      <c r="MV25" s="117">
        <f t="shared" ref="MV25:MV26" si="122">SUM(LQ25:MU25)</f>
        <v>0</v>
      </c>
      <c r="MX25">
        <f ca="1">SUMIF(NA$3:OE$3,"&lt;="&amp;B5,NA25:OE25)</f>
        <v>0</v>
      </c>
      <c r="MY25" s="157" t="str">
        <f>IF($C$3="Active",IF(Summary!$B24&lt;&gt;"",IF(AND(Summary!$F24&lt;&gt;"",DATE(YEAR(Summary!$F24),MONTH(Summary!$F24),1)&lt;DATE(YEAR(NA$3),MONTH(NA$3),1)),"not on board",IF(Summary!$B24&lt;&gt;"",IF(AND(Summary!$C24&lt;&gt;"",DATE(YEAR(Summary!$C24),MONTH(Summary!$C24),1)&lt;=DATE(YEAR(NA$3),MONTH(NA$3),1)),Summary!$B24,"not on board"),"")),""),"")</f>
        <v/>
      </c>
      <c r="MZ25" s="115" t="s">
        <v>9</v>
      </c>
      <c r="NA25" s="43"/>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44"/>
      <c r="OF25" s="117">
        <f t="shared" si="49"/>
        <v>0</v>
      </c>
      <c r="OH25">
        <f ca="1">SUMIF(OK$3:PO$3,"&lt;="&amp;B5,OK25:PO25)</f>
        <v>0</v>
      </c>
      <c r="OI25" s="157" t="str">
        <f>IF($C$3="Active",IF(Summary!$B24&lt;&gt;"",IF(AND(Summary!$F24&lt;&gt;"",DATE(YEAR(Summary!$F24),MONTH(Summary!$F24),1)&lt;DATE(YEAR(OK$3),MONTH(OK$3),1)),"not on board",IF(Summary!$B24&lt;&gt;"",IF(AND(Summary!$C24&lt;&gt;"",DATE(YEAR(Summary!$C24),MONTH(Summary!$C24),1)&lt;=DATE(YEAR(OK$3),MONTH(OK$3),1)),Summary!$B24,"not on board"),"")),""),"")</f>
        <v/>
      </c>
      <c r="OJ25" s="115" t="s">
        <v>9</v>
      </c>
      <c r="OK25" s="43"/>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44"/>
      <c r="PP25" s="117">
        <f t="shared" ref="PP25:PP26" si="123">SUM(OK25:PO25)</f>
        <v>0</v>
      </c>
    </row>
    <row r="26" spans="2:432" x14ac:dyDescent="0.25">
      <c r="B26">
        <f t="shared" ca="1" si="51"/>
        <v>0</v>
      </c>
      <c r="C26" s="158"/>
      <c r="D26" s="116" t="s">
        <v>1</v>
      </c>
      <c r="E26" s="4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42"/>
      <c r="AJ26" s="118">
        <f t="shared" si="116"/>
        <v>0</v>
      </c>
      <c r="AM26" s="158"/>
      <c r="AN26" s="116" t="s">
        <v>1</v>
      </c>
      <c r="AO26" s="4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42"/>
      <c r="BT26" s="118">
        <f t="shared" si="40"/>
        <v>0</v>
      </c>
      <c r="BW26" s="158"/>
      <c r="BX26" s="116" t="s">
        <v>1</v>
      </c>
      <c r="BY26" s="4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42"/>
      <c r="DD26" s="118">
        <f t="shared" si="117"/>
        <v>0</v>
      </c>
      <c r="DG26" s="158"/>
      <c r="DH26" s="116" t="s">
        <v>1</v>
      </c>
      <c r="DI26" s="4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42"/>
      <c r="EN26" s="118">
        <f t="shared" si="118"/>
        <v>0</v>
      </c>
      <c r="EQ26" s="158"/>
      <c r="ER26" s="116" t="s">
        <v>1</v>
      </c>
      <c r="ES26" s="4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42"/>
      <c r="FX26" s="118">
        <f t="shared" si="119"/>
        <v>0</v>
      </c>
      <c r="GA26" s="158"/>
      <c r="GB26" s="116" t="s">
        <v>1</v>
      </c>
      <c r="GC26" s="4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61"/>
      <c r="HG26" s="42"/>
      <c r="HH26" s="118">
        <f t="shared" si="44"/>
        <v>0</v>
      </c>
      <c r="HK26" s="158"/>
      <c r="HL26" s="116" t="s">
        <v>1</v>
      </c>
      <c r="HM26" s="4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42"/>
      <c r="IR26" s="118">
        <f t="shared" si="120"/>
        <v>0</v>
      </c>
      <c r="IU26" s="158"/>
      <c r="IV26" s="116" t="s">
        <v>1</v>
      </c>
      <c r="IW26" s="4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42"/>
      <c r="KB26" s="118">
        <f t="shared" si="121"/>
        <v>0</v>
      </c>
      <c r="KE26" s="158"/>
      <c r="KF26" s="116" t="s">
        <v>1</v>
      </c>
      <c r="KG26" s="4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42"/>
      <c r="LL26" s="118">
        <f t="shared" si="47"/>
        <v>0</v>
      </c>
      <c r="LO26" s="158"/>
      <c r="LP26" s="116" t="s">
        <v>1</v>
      </c>
      <c r="LQ26" s="4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42"/>
      <c r="MV26" s="118">
        <f t="shared" si="122"/>
        <v>0</v>
      </c>
      <c r="MY26" s="158"/>
      <c r="MZ26" s="116" t="s">
        <v>1</v>
      </c>
      <c r="NA26" s="4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42"/>
      <c r="OF26" s="118">
        <f t="shared" si="49"/>
        <v>0</v>
      </c>
      <c r="OI26" s="158"/>
      <c r="OJ26" s="116" t="s">
        <v>1</v>
      </c>
      <c r="OK26" s="4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42"/>
      <c r="PP26" s="118">
        <f t="shared" si="123"/>
        <v>0</v>
      </c>
    </row>
    <row r="27" spans="2:432" ht="15" customHeight="1" x14ac:dyDescent="0.25">
      <c r="B27">
        <f t="shared" ca="1" si="51"/>
        <v>0</v>
      </c>
      <c r="C27" s="157" t="str">
        <f>IF($C$3="Active",IF(Summary!$B25&lt;&gt;"",IF(AND(Summary!$F25&lt;&gt;"",DATE(YEAR(Summary!$F25),MONTH(Summary!$F25),1)&lt;DATE(YEAR(E$3),MONTH(E$3),1)),"not on board",IF(Summary!$B25&lt;&gt;"",IF(AND(Summary!$C25&lt;&gt;"",DATE(YEAR(Summary!$C25),MONTH(Summary!$C25),1)&lt;=DATE(YEAR(E$3),MONTH(E$3),1)),Summary!$B25,"not on board"),"")),""),"")</f>
        <v/>
      </c>
      <c r="D27" s="115" t="s">
        <v>9</v>
      </c>
      <c r="E27" s="43"/>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44"/>
      <c r="AJ27" s="117">
        <f t="shared" ref="AJ27:AJ28" si="124">SUM(E27:AI27)</f>
        <v>0</v>
      </c>
      <c r="AL27">
        <f ca="1">SUMIF(AO$3:BS$3,"&lt;="&amp;B5,AO27:BS27)</f>
        <v>0</v>
      </c>
      <c r="AM27" s="157" t="str">
        <f>IF($C$3="Active",IF(Summary!$B25&lt;&gt;"",IF(AND(Summary!$F25&lt;&gt;"",DATE(YEAR(Summary!$F25),MONTH(Summary!$F25),1)&lt;DATE(YEAR(AO$3),MONTH(AO$3),1)),"not on board",IF(Summary!$B25&lt;&gt;"",IF(AND(Summary!$C25&lt;&gt;"",DATE(YEAR(Summary!$C25),MONTH(Summary!$C25),1)&lt;=DATE(YEAR(AO$3),MONTH(AO$3),1)),Summary!$B25,"not on board"),"")),""),"")</f>
        <v/>
      </c>
      <c r="AN27" s="115" t="s">
        <v>9</v>
      </c>
      <c r="AO27" s="43"/>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44"/>
      <c r="BT27" s="117">
        <f t="shared" si="40"/>
        <v>0</v>
      </c>
      <c r="BV27">
        <f ca="1">SUMIF(BY$3:DC$3,"&lt;="&amp;B5,BY27:DC27)</f>
        <v>0</v>
      </c>
      <c r="BW27" s="157" t="str">
        <f>IF($C$3="Active",IF(Summary!$B25&lt;&gt;"",IF(AND(Summary!$F25&lt;&gt;"",DATE(YEAR(Summary!$F25),MONTH(Summary!$F25),1)&lt;DATE(YEAR(BY$3),MONTH(BY$3),1)),"not on board",IF(Summary!$B25&lt;&gt;"",IF(AND(Summary!$C25&lt;&gt;"",DATE(YEAR(Summary!$C25),MONTH(Summary!$C25),1)&lt;=DATE(YEAR(BY$3),MONTH(BY$3),1)),Summary!$B25,"not on board"),"")),""),"")</f>
        <v/>
      </c>
      <c r="BX27" s="115" t="s">
        <v>9</v>
      </c>
      <c r="BY27" s="43"/>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44"/>
      <c r="DD27" s="117">
        <f t="shared" ref="DD27:DD28" si="125">SUM(BY27:DC27)</f>
        <v>0</v>
      </c>
      <c r="DF27">
        <f ca="1">SUMIF(DI$3:EM$3,"&lt;="&amp;B5,DI27:EM27)</f>
        <v>0</v>
      </c>
      <c r="DG27" s="157" t="str">
        <f>IF($C$3="Active",IF(Summary!$B25&lt;&gt;"",IF(AND(Summary!$F25&lt;&gt;"",DATE(YEAR(Summary!$F25),MONTH(Summary!$F25),1)&lt;DATE(YEAR(DI$3),MONTH(DI$3),1)),"not on board",IF(Summary!$B25&lt;&gt;"",IF(AND(Summary!$C25&lt;&gt;"",DATE(YEAR(Summary!$C25),MONTH(Summary!$C25),1)&lt;=DATE(YEAR(DI$3),MONTH(DI$3),1)),Summary!$B25,"not on board"),"")),""),"")</f>
        <v/>
      </c>
      <c r="DH27" s="115" t="s">
        <v>9</v>
      </c>
      <c r="DI27" s="43"/>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44"/>
      <c r="EN27" s="117">
        <f t="shared" ref="EN27:EN28" si="126">SUM(DI27:EM27)</f>
        <v>0</v>
      </c>
      <c r="EP27">
        <f ca="1">SUMIF(ES$3:FW$3,"&lt;="&amp;B5,ES27:FW27)</f>
        <v>0</v>
      </c>
      <c r="EQ27" s="157" t="str">
        <f>IF($C$3="Active",IF(Summary!$B25&lt;&gt;"",IF(AND(Summary!$F25&lt;&gt;"",DATE(YEAR(Summary!$F25),MONTH(Summary!$F25),1)&lt;DATE(YEAR(ES$3),MONTH(ES$3),1)),"not on board",IF(Summary!$B25&lt;&gt;"",IF(AND(Summary!$C25&lt;&gt;"",DATE(YEAR(Summary!$C25),MONTH(Summary!$C25),1)&lt;=DATE(YEAR(ES$3),MONTH(ES$3),1)),Summary!$B25,"not on board"),"")),""),"")</f>
        <v/>
      </c>
      <c r="ER27" s="115" t="s">
        <v>9</v>
      </c>
      <c r="ES27" s="43"/>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44"/>
      <c r="FX27" s="117">
        <f t="shared" ref="FX27:FX28" si="127">SUM(ES27:FW27)</f>
        <v>0</v>
      </c>
      <c r="FZ27">
        <f ca="1">SUMIF(GC$3:HG$3,"&lt;="&amp;B5,GC27:HG27)</f>
        <v>0</v>
      </c>
      <c r="GA27" s="157" t="str">
        <f>IF($C$3="Active",IF(Summary!$B25&lt;&gt;"",IF(AND(Summary!$F25&lt;&gt;"",DATE(YEAR(Summary!$F25),MONTH(Summary!$F25),1)&lt;DATE(YEAR(GC$3),MONTH(GC$3),1)),"not on board",IF(Summary!$B25&lt;&gt;"",IF(AND(Summary!$C25&lt;&gt;"",DATE(YEAR(Summary!$C25),MONTH(Summary!$C25),1)&lt;=DATE(YEAR(GC$3),MONTH(GC$3),1)),Summary!$B25,"not on board"),"")),""),"")</f>
        <v/>
      </c>
      <c r="GB27" s="115" t="s">
        <v>9</v>
      </c>
      <c r="GC27" s="43"/>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62"/>
      <c r="HG27" s="44"/>
      <c r="HH27" s="117">
        <f t="shared" si="44"/>
        <v>0</v>
      </c>
      <c r="HJ27">
        <f ca="1">SUMIF(HM$3:IQ$3,"&lt;="&amp;B5,HM27:IQ27)</f>
        <v>0</v>
      </c>
      <c r="HK27" s="157" t="str">
        <f>IF($C$3="Active",IF(Summary!$B25&lt;&gt;"",IF(AND(Summary!$F25&lt;&gt;"",DATE(YEAR(Summary!$F25),MONTH(Summary!$F25),1)&lt;DATE(YEAR(HM$3),MONTH(HM$3),1)),"not on board",IF(Summary!$B25&lt;&gt;"",IF(AND(Summary!$C25&lt;&gt;"",DATE(YEAR(Summary!$C25),MONTH(Summary!$C25),1)&lt;=DATE(YEAR(HM$3),MONTH(HM$3),1)),Summary!$B25,"not on board"),"")),""),"")</f>
        <v/>
      </c>
      <c r="HL27" s="115" t="s">
        <v>9</v>
      </c>
      <c r="HM27" s="43"/>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44"/>
      <c r="IR27" s="117">
        <f t="shared" ref="IR27:IR28" si="128">SUM(HM27:IQ27)</f>
        <v>0</v>
      </c>
      <c r="IT27">
        <f ca="1">SUMIF(IW$3:KA$3,"&lt;="&amp;B5,IW27:KA27)</f>
        <v>0</v>
      </c>
      <c r="IU27" s="157" t="str">
        <f>IF($C$3="Active",IF(Summary!$B25&lt;&gt;"",IF(AND(Summary!$F25&lt;&gt;"",DATE(YEAR(Summary!$F25),MONTH(Summary!$F25),1)&lt;DATE(YEAR(IW$3),MONTH(IW$3),1)),"not on board",IF(Summary!$B25&lt;&gt;"",IF(AND(Summary!$C25&lt;&gt;"",DATE(YEAR(Summary!$C25),MONTH(Summary!$C25),1)&lt;=DATE(YEAR(IW$3),MONTH(IW$3),1)),Summary!$B25,"not on board"),"")),""),"")</f>
        <v/>
      </c>
      <c r="IV27" s="115" t="s">
        <v>9</v>
      </c>
      <c r="IW27" s="43"/>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44"/>
      <c r="KB27" s="117">
        <f t="shared" ref="KB27:KB28" si="129">SUM(IW27:KA27)</f>
        <v>0</v>
      </c>
      <c r="KD27">
        <f ca="1">SUMIF(KG$3:LK$3,"&lt;="&amp;B5,KG27:LK27)</f>
        <v>0</v>
      </c>
      <c r="KE27" s="157" t="str">
        <f>IF($C$3="Active",IF(Summary!$B25&lt;&gt;"",IF(AND(Summary!$F25&lt;&gt;"",DATE(YEAR(Summary!$F25),MONTH(Summary!$F25),1)&lt;DATE(YEAR(KG$3),MONTH(KG$3),1)),"not on board",IF(Summary!$B25&lt;&gt;"",IF(AND(Summary!$C25&lt;&gt;"",DATE(YEAR(Summary!$C25),MONTH(Summary!$C25),1)&lt;=DATE(YEAR(KG$3),MONTH(KG$3),1)),Summary!$B25,"not on board"),"")),""),"")</f>
        <v/>
      </c>
      <c r="KF27" s="115" t="s">
        <v>9</v>
      </c>
      <c r="KG27" s="43"/>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44"/>
      <c r="LL27" s="117">
        <f t="shared" si="47"/>
        <v>0</v>
      </c>
      <c r="LN27">
        <f ca="1">SUMIF(LQ$3:MU$3,"&lt;="&amp;B5,LQ27:MU27)</f>
        <v>0</v>
      </c>
      <c r="LO27" s="157" t="str">
        <f>IF($C$3="Active",IF(Summary!$B25&lt;&gt;"",IF(AND(Summary!$F25&lt;&gt;"",DATE(YEAR(Summary!$F25),MONTH(Summary!$F25),1)&lt;DATE(YEAR(LQ$3),MONTH(LQ$3),1)),"not on board",IF(Summary!$B25&lt;&gt;"",IF(AND(Summary!$C25&lt;&gt;"",DATE(YEAR(Summary!$C25),MONTH(Summary!$C25),1)&lt;=DATE(YEAR(LQ$3),MONTH(LQ$3),1)),Summary!$B25,"not on board"),"")),""),"")</f>
        <v/>
      </c>
      <c r="LP27" s="115" t="s">
        <v>9</v>
      </c>
      <c r="LQ27" s="43"/>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44"/>
      <c r="MV27" s="117">
        <f t="shared" ref="MV27:MV28" si="130">SUM(LQ27:MU27)</f>
        <v>0</v>
      </c>
      <c r="MX27">
        <f ca="1">SUMIF(NA$3:OE$3,"&lt;="&amp;B5,NA27:OE27)</f>
        <v>0</v>
      </c>
      <c r="MY27" s="157" t="str">
        <f>IF($C$3="Active",IF(Summary!$B25&lt;&gt;"",IF(AND(Summary!$F25&lt;&gt;"",DATE(YEAR(Summary!$F25),MONTH(Summary!$F25),1)&lt;DATE(YEAR(NA$3),MONTH(NA$3),1)),"not on board",IF(Summary!$B25&lt;&gt;"",IF(AND(Summary!$C25&lt;&gt;"",DATE(YEAR(Summary!$C25),MONTH(Summary!$C25),1)&lt;=DATE(YEAR(NA$3),MONTH(NA$3),1)),Summary!$B25,"not on board"),"")),""),"")</f>
        <v/>
      </c>
      <c r="MZ27" s="115" t="s">
        <v>9</v>
      </c>
      <c r="NA27" s="43"/>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44"/>
      <c r="OF27" s="117">
        <f t="shared" si="49"/>
        <v>0</v>
      </c>
      <c r="OH27">
        <f ca="1">SUMIF(OK$3:PO$3,"&lt;="&amp;B5,OK27:PO27)</f>
        <v>0</v>
      </c>
      <c r="OI27" s="157" t="str">
        <f>IF($C$3="Active",IF(Summary!$B25&lt;&gt;"",IF(AND(Summary!$F25&lt;&gt;"",DATE(YEAR(Summary!$F25),MONTH(Summary!$F25),1)&lt;DATE(YEAR(OK$3),MONTH(OK$3),1)),"not on board",IF(Summary!$B25&lt;&gt;"",IF(AND(Summary!$C25&lt;&gt;"",DATE(YEAR(Summary!$C25),MONTH(Summary!$C25),1)&lt;=DATE(YEAR(OK$3),MONTH(OK$3),1)),Summary!$B25,"not on board"),"")),""),"")</f>
        <v/>
      </c>
      <c r="OJ27" s="115" t="s">
        <v>9</v>
      </c>
      <c r="OK27" s="43"/>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44"/>
      <c r="PP27" s="117">
        <f t="shared" ref="PP27:PP28" si="131">SUM(OK27:PO27)</f>
        <v>0</v>
      </c>
    </row>
    <row r="28" spans="2:432" x14ac:dyDescent="0.25">
      <c r="B28">
        <f t="shared" ca="1" si="51"/>
        <v>0</v>
      </c>
      <c r="C28" s="158"/>
      <c r="D28" s="116" t="s">
        <v>1</v>
      </c>
      <c r="E28" s="4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42"/>
      <c r="AJ28" s="118">
        <f t="shared" si="124"/>
        <v>0</v>
      </c>
      <c r="AM28" s="158"/>
      <c r="AN28" s="116" t="s">
        <v>1</v>
      </c>
      <c r="AO28" s="4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42"/>
      <c r="BT28" s="118">
        <f t="shared" si="40"/>
        <v>0</v>
      </c>
      <c r="BW28" s="158"/>
      <c r="BX28" s="116" t="s">
        <v>1</v>
      </c>
      <c r="BY28" s="4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42"/>
      <c r="DD28" s="118">
        <f t="shared" si="125"/>
        <v>0</v>
      </c>
      <c r="DG28" s="158"/>
      <c r="DH28" s="116" t="s">
        <v>1</v>
      </c>
      <c r="DI28" s="4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42"/>
      <c r="EN28" s="118">
        <f t="shared" si="126"/>
        <v>0</v>
      </c>
      <c r="EQ28" s="158"/>
      <c r="ER28" s="116" t="s">
        <v>1</v>
      </c>
      <c r="ES28" s="4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42"/>
      <c r="FX28" s="118">
        <f t="shared" si="127"/>
        <v>0</v>
      </c>
      <c r="GA28" s="158"/>
      <c r="GB28" s="116" t="s">
        <v>1</v>
      </c>
      <c r="GC28" s="4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61"/>
      <c r="HG28" s="42"/>
      <c r="HH28" s="118">
        <f t="shared" si="44"/>
        <v>0</v>
      </c>
      <c r="HK28" s="158"/>
      <c r="HL28" s="116" t="s">
        <v>1</v>
      </c>
      <c r="HM28" s="4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42"/>
      <c r="IR28" s="118">
        <f t="shared" si="128"/>
        <v>0</v>
      </c>
      <c r="IU28" s="158"/>
      <c r="IV28" s="116" t="s">
        <v>1</v>
      </c>
      <c r="IW28" s="4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42"/>
      <c r="KB28" s="118">
        <f t="shared" si="129"/>
        <v>0</v>
      </c>
      <c r="KE28" s="158"/>
      <c r="KF28" s="116" t="s">
        <v>1</v>
      </c>
      <c r="KG28" s="4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42"/>
      <c r="LL28" s="118">
        <f t="shared" si="47"/>
        <v>0</v>
      </c>
      <c r="LO28" s="158"/>
      <c r="LP28" s="116" t="s">
        <v>1</v>
      </c>
      <c r="LQ28" s="4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42"/>
      <c r="MV28" s="118">
        <f t="shared" si="130"/>
        <v>0</v>
      </c>
      <c r="MY28" s="158"/>
      <c r="MZ28" s="116" t="s">
        <v>1</v>
      </c>
      <c r="NA28" s="4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42"/>
      <c r="OF28" s="118">
        <f t="shared" si="49"/>
        <v>0</v>
      </c>
      <c r="OI28" s="158"/>
      <c r="OJ28" s="116" t="s">
        <v>1</v>
      </c>
      <c r="OK28" s="4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42"/>
      <c r="PP28" s="118">
        <f t="shared" si="131"/>
        <v>0</v>
      </c>
    </row>
    <row r="29" spans="2:432" ht="15" customHeight="1" x14ac:dyDescent="0.25">
      <c r="B29">
        <f t="shared" ca="1" si="51"/>
        <v>0</v>
      </c>
      <c r="C29" s="157" t="str">
        <f>IF($C$3="Active",IF(Summary!$B26&lt;&gt;"",IF(AND(Summary!$F26&lt;&gt;"",DATE(YEAR(Summary!$F26),MONTH(Summary!$F26),1)&lt;DATE(YEAR(E$3),MONTH(E$3),1)),"not on board",IF(Summary!$B26&lt;&gt;"",IF(AND(Summary!$C26&lt;&gt;"",DATE(YEAR(Summary!$C26),MONTH(Summary!$C26),1)&lt;=DATE(YEAR(E$3),MONTH(E$3),1)),Summary!$B26,"not on board"),"")),""),"")</f>
        <v/>
      </c>
      <c r="D29" s="115" t="s">
        <v>9</v>
      </c>
      <c r="E29" s="43"/>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44"/>
      <c r="AJ29" s="117">
        <f t="shared" ref="AJ29:AJ30" si="132">SUM(E29:AI29)</f>
        <v>0</v>
      </c>
      <c r="AL29">
        <f ca="1">SUMIF(AO$3:BS$3,"&lt;="&amp;B5,AO29:BS29)</f>
        <v>0</v>
      </c>
      <c r="AM29" s="157" t="str">
        <f>IF($C$3="Active",IF(Summary!$B26&lt;&gt;"",IF(AND(Summary!$F26&lt;&gt;"",DATE(YEAR(Summary!$F26),MONTH(Summary!$F26),1)&lt;DATE(YEAR(AO$3),MONTH(AO$3),1)),"not on board",IF(Summary!$B26&lt;&gt;"",IF(AND(Summary!$C26&lt;&gt;"",DATE(YEAR(Summary!$C26),MONTH(Summary!$C26),1)&lt;=DATE(YEAR(AO$3),MONTH(AO$3),1)),Summary!$B26,"not on board"),"")),""),"")</f>
        <v/>
      </c>
      <c r="AN29" s="115" t="s">
        <v>9</v>
      </c>
      <c r="AO29" s="43"/>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c r="BT29" s="117">
        <f t="shared" si="40"/>
        <v>0</v>
      </c>
      <c r="BV29">
        <f ca="1">SUMIF(BY$3:DC$3,"&lt;="&amp;B5,BY29:DC29)</f>
        <v>0</v>
      </c>
      <c r="BW29" s="157" t="str">
        <f>IF($C$3="Active",IF(Summary!$B26&lt;&gt;"",IF(AND(Summary!$F26&lt;&gt;"",DATE(YEAR(Summary!$F26),MONTH(Summary!$F26),1)&lt;DATE(YEAR(BY$3),MONTH(BY$3),1)),"not on board",IF(Summary!$B26&lt;&gt;"",IF(AND(Summary!$C26&lt;&gt;"",DATE(YEAR(Summary!$C26),MONTH(Summary!$C26),1)&lt;=DATE(YEAR(BY$3),MONTH(BY$3),1)),Summary!$B26,"not on board"),"")),""),"")</f>
        <v/>
      </c>
      <c r="BX29" s="115" t="s">
        <v>9</v>
      </c>
      <c r="BY29" s="43"/>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44"/>
      <c r="DD29" s="117">
        <f t="shared" ref="DD29:DD30" si="133">SUM(BY29:DC29)</f>
        <v>0</v>
      </c>
      <c r="DF29">
        <f ca="1">SUMIF(DI$3:EM$3,"&lt;="&amp;B5,DI29:EM29)</f>
        <v>0</v>
      </c>
      <c r="DG29" s="157" t="str">
        <f>IF($C$3="Active",IF(Summary!$B26&lt;&gt;"",IF(AND(Summary!$F26&lt;&gt;"",DATE(YEAR(Summary!$F26),MONTH(Summary!$F26),1)&lt;DATE(YEAR(DI$3),MONTH(DI$3),1)),"not on board",IF(Summary!$B26&lt;&gt;"",IF(AND(Summary!$C26&lt;&gt;"",DATE(YEAR(Summary!$C26),MONTH(Summary!$C26),1)&lt;=DATE(YEAR(DI$3),MONTH(DI$3),1)),Summary!$B26,"not on board"),"")),""),"")</f>
        <v/>
      </c>
      <c r="DH29" s="115" t="s">
        <v>9</v>
      </c>
      <c r="DI29" s="43"/>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44"/>
      <c r="EN29" s="117">
        <f t="shared" ref="EN29:EN30" si="134">SUM(DI29:EM29)</f>
        <v>0</v>
      </c>
      <c r="EP29">
        <f ca="1">SUMIF(ES$3:FW$3,"&lt;="&amp;B5,ES29:FW29)</f>
        <v>0</v>
      </c>
      <c r="EQ29" s="157" t="str">
        <f>IF($C$3="Active",IF(Summary!$B26&lt;&gt;"",IF(AND(Summary!$F26&lt;&gt;"",DATE(YEAR(Summary!$F26),MONTH(Summary!$F26),1)&lt;DATE(YEAR(ES$3),MONTH(ES$3),1)),"not on board",IF(Summary!$B26&lt;&gt;"",IF(AND(Summary!$C26&lt;&gt;"",DATE(YEAR(Summary!$C26),MONTH(Summary!$C26),1)&lt;=DATE(YEAR(ES$3),MONTH(ES$3),1)),Summary!$B26,"not on board"),"")),""),"")</f>
        <v/>
      </c>
      <c r="ER29" s="115" t="s">
        <v>9</v>
      </c>
      <c r="ES29" s="43"/>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44"/>
      <c r="FX29" s="117">
        <f t="shared" ref="FX29:FX30" si="135">SUM(ES29:FW29)</f>
        <v>0</v>
      </c>
      <c r="FZ29">
        <f ca="1">SUMIF(GC$3:HG$3,"&lt;="&amp;B5,GC29:HG29)</f>
        <v>0</v>
      </c>
      <c r="GA29" s="157" t="str">
        <f>IF($C$3="Active",IF(Summary!$B26&lt;&gt;"",IF(AND(Summary!$F26&lt;&gt;"",DATE(YEAR(Summary!$F26),MONTH(Summary!$F26),1)&lt;DATE(YEAR(GC$3),MONTH(GC$3),1)),"not on board",IF(Summary!$B26&lt;&gt;"",IF(AND(Summary!$C26&lt;&gt;"",DATE(YEAR(Summary!$C26),MONTH(Summary!$C26),1)&lt;=DATE(YEAR(GC$3),MONTH(GC$3),1)),Summary!$B26,"not on board"),"")),""),"")</f>
        <v/>
      </c>
      <c r="GB29" s="115" t="s">
        <v>9</v>
      </c>
      <c r="GC29" s="43"/>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62"/>
      <c r="HG29" s="44"/>
      <c r="HH29" s="117">
        <f t="shared" si="44"/>
        <v>0</v>
      </c>
      <c r="HJ29">
        <f ca="1">SUMIF(HM$3:IQ$3,"&lt;="&amp;B5,HM29:IQ29)</f>
        <v>0</v>
      </c>
      <c r="HK29" s="157" t="str">
        <f>IF($C$3="Active",IF(Summary!$B26&lt;&gt;"",IF(AND(Summary!$F26&lt;&gt;"",DATE(YEAR(Summary!$F26),MONTH(Summary!$F26),1)&lt;DATE(YEAR(HM$3),MONTH(HM$3),1)),"not on board",IF(Summary!$B26&lt;&gt;"",IF(AND(Summary!$C26&lt;&gt;"",DATE(YEAR(Summary!$C26),MONTH(Summary!$C26),1)&lt;=DATE(YEAR(HM$3),MONTH(HM$3),1)),Summary!$B26,"not on board"),"")),""),"")</f>
        <v/>
      </c>
      <c r="HL29" s="115" t="s">
        <v>9</v>
      </c>
      <c r="HM29" s="43"/>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44"/>
      <c r="IR29" s="117">
        <f t="shared" ref="IR29:IR30" si="136">SUM(HM29:IQ29)</f>
        <v>0</v>
      </c>
      <c r="IT29">
        <f ca="1">SUMIF(IW$3:KA$3,"&lt;="&amp;B5,IW29:KA29)</f>
        <v>0</v>
      </c>
      <c r="IU29" s="157" t="str">
        <f>IF($C$3="Active",IF(Summary!$B26&lt;&gt;"",IF(AND(Summary!$F26&lt;&gt;"",DATE(YEAR(Summary!$F26),MONTH(Summary!$F26),1)&lt;DATE(YEAR(IW$3),MONTH(IW$3),1)),"not on board",IF(Summary!$B26&lt;&gt;"",IF(AND(Summary!$C26&lt;&gt;"",DATE(YEAR(Summary!$C26),MONTH(Summary!$C26),1)&lt;=DATE(YEAR(IW$3),MONTH(IW$3),1)),Summary!$B26,"not on board"),"")),""),"")</f>
        <v/>
      </c>
      <c r="IV29" s="115" t="s">
        <v>9</v>
      </c>
      <c r="IW29" s="43"/>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44"/>
      <c r="KB29" s="117">
        <f t="shared" ref="KB29:KB30" si="137">SUM(IW29:KA29)</f>
        <v>0</v>
      </c>
      <c r="KD29">
        <f ca="1">SUMIF(KG$3:LK$3,"&lt;="&amp;B5,KG29:LK29)</f>
        <v>0</v>
      </c>
      <c r="KE29" s="157" t="str">
        <f>IF($C$3="Active",IF(Summary!$B26&lt;&gt;"",IF(AND(Summary!$F26&lt;&gt;"",DATE(YEAR(Summary!$F26),MONTH(Summary!$F26),1)&lt;DATE(YEAR(KG$3),MONTH(KG$3),1)),"not on board",IF(Summary!$B26&lt;&gt;"",IF(AND(Summary!$C26&lt;&gt;"",DATE(YEAR(Summary!$C26),MONTH(Summary!$C26),1)&lt;=DATE(YEAR(KG$3),MONTH(KG$3),1)),Summary!$B26,"not on board"),"")),""),"")</f>
        <v/>
      </c>
      <c r="KF29" s="115" t="s">
        <v>9</v>
      </c>
      <c r="KG29" s="43"/>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44"/>
      <c r="LL29" s="117">
        <f t="shared" si="47"/>
        <v>0</v>
      </c>
      <c r="LN29">
        <f ca="1">SUMIF(LQ$3:MU$3,"&lt;="&amp;B5,LQ29:MU29)</f>
        <v>0</v>
      </c>
      <c r="LO29" s="157" t="str">
        <f>IF($C$3="Active",IF(Summary!$B26&lt;&gt;"",IF(AND(Summary!$F26&lt;&gt;"",DATE(YEAR(Summary!$F26),MONTH(Summary!$F26),1)&lt;DATE(YEAR(LQ$3),MONTH(LQ$3),1)),"not on board",IF(Summary!$B26&lt;&gt;"",IF(AND(Summary!$C26&lt;&gt;"",DATE(YEAR(Summary!$C26),MONTH(Summary!$C26),1)&lt;=DATE(YEAR(LQ$3),MONTH(LQ$3),1)),Summary!$B26,"not on board"),"")),""),"")</f>
        <v/>
      </c>
      <c r="LP29" s="115" t="s">
        <v>9</v>
      </c>
      <c r="LQ29" s="43"/>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44"/>
      <c r="MV29" s="117">
        <f t="shared" ref="MV29:MV30" si="138">SUM(LQ29:MU29)</f>
        <v>0</v>
      </c>
      <c r="MX29">
        <f ca="1">SUMIF(NA$3:OE$3,"&lt;="&amp;B5,NA29:OE29)</f>
        <v>0</v>
      </c>
      <c r="MY29" s="157" t="str">
        <f>IF($C$3="Active",IF(Summary!$B26&lt;&gt;"",IF(AND(Summary!$F26&lt;&gt;"",DATE(YEAR(Summary!$F26),MONTH(Summary!$F26),1)&lt;DATE(YEAR(NA$3),MONTH(NA$3),1)),"not on board",IF(Summary!$B26&lt;&gt;"",IF(AND(Summary!$C26&lt;&gt;"",DATE(YEAR(Summary!$C26),MONTH(Summary!$C26),1)&lt;=DATE(YEAR(NA$3),MONTH(NA$3),1)),Summary!$B26,"not on board"),"")),""),"")</f>
        <v/>
      </c>
      <c r="MZ29" s="115" t="s">
        <v>9</v>
      </c>
      <c r="NA29" s="43"/>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44"/>
      <c r="OF29" s="117">
        <f t="shared" si="49"/>
        <v>0</v>
      </c>
      <c r="OH29">
        <f ca="1">SUMIF(OK$3:PO$3,"&lt;="&amp;B5,OK29:PO29)</f>
        <v>0</v>
      </c>
      <c r="OI29" s="157" t="str">
        <f>IF($C$3="Active",IF(Summary!$B26&lt;&gt;"",IF(AND(Summary!$F26&lt;&gt;"",DATE(YEAR(Summary!$F26),MONTH(Summary!$F26),1)&lt;DATE(YEAR(OK$3),MONTH(OK$3),1)),"not on board",IF(Summary!$B26&lt;&gt;"",IF(AND(Summary!$C26&lt;&gt;"",DATE(YEAR(Summary!$C26),MONTH(Summary!$C26),1)&lt;=DATE(YEAR(OK$3),MONTH(OK$3),1)),Summary!$B26,"not on board"),"")),""),"")</f>
        <v/>
      </c>
      <c r="OJ29" s="115" t="s">
        <v>9</v>
      </c>
      <c r="OK29" s="43"/>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44"/>
      <c r="PP29" s="117">
        <f t="shared" ref="PP29:PP30" si="139">SUM(OK29:PO29)</f>
        <v>0</v>
      </c>
    </row>
    <row r="30" spans="2:432" x14ac:dyDescent="0.25">
      <c r="B30">
        <f t="shared" ca="1" si="51"/>
        <v>0</v>
      </c>
      <c r="C30" s="158"/>
      <c r="D30" s="116" t="s">
        <v>1</v>
      </c>
      <c r="E30" s="4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42"/>
      <c r="AJ30" s="118">
        <f t="shared" si="132"/>
        <v>0</v>
      </c>
      <c r="AM30" s="158"/>
      <c r="AN30" s="116" t="s">
        <v>1</v>
      </c>
      <c r="AO30" s="4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c r="BT30" s="118">
        <f t="shared" si="40"/>
        <v>0</v>
      </c>
      <c r="BW30" s="158"/>
      <c r="BX30" s="116" t="s">
        <v>1</v>
      </c>
      <c r="BY30" s="4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42"/>
      <c r="DD30" s="118">
        <f t="shared" si="133"/>
        <v>0</v>
      </c>
      <c r="DG30" s="158"/>
      <c r="DH30" s="116" t="s">
        <v>1</v>
      </c>
      <c r="DI30" s="4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42"/>
      <c r="EN30" s="118">
        <f t="shared" si="134"/>
        <v>0</v>
      </c>
      <c r="EQ30" s="158"/>
      <c r="ER30" s="116" t="s">
        <v>1</v>
      </c>
      <c r="ES30" s="4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42"/>
      <c r="FX30" s="118">
        <f t="shared" si="135"/>
        <v>0</v>
      </c>
      <c r="GA30" s="158"/>
      <c r="GB30" s="116" t="s">
        <v>1</v>
      </c>
      <c r="GC30" s="4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61"/>
      <c r="HG30" s="42"/>
      <c r="HH30" s="118">
        <f t="shared" si="44"/>
        <v>0</v>
      </c>
      <c r="HK30" s="158"/>
      <c r="HL30" s="116" t="s">
        <v>1</v>
      </c>
      <c r="HM30" s="4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42"/>
      <c r="IR30" s="118">
        <f t="shared" si="136"/>
        <v>0</v>
      </c>
      <c r="IU30" s="158"/>
      <c r="IV30" s="116" t="s">
        <v>1</v>
      </c>
      <c r="IW30" s="4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42"/>
      <c r="KB30" s="118">
        <f t="shared" si="137"/>
        <v>0</v>
      </c>
      <c r="KE30" s="158"/>
      <c r="KF30" s="116" t="s">
        <v>1</v>
      </c>
      <c r="KG30" s="4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42"/>
      <c r="LL30" s="118">
        <f t="shared" si="47"/>
        <v>0</v>
      </c>
      <c r="LO30" s="158"/>
      <c r="LP30" s="116" t="s">
        <v>1</v>
      </c>
      <c r="LQ30" s="4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42"/>
      <c r="MV30" s="118">
        <f t="shared" si="138"/>
        <v>0</v>
      </c>
      <c r="MY30" s="158"/>
      <c r="MZ30" s="116" t="s">
        <v>1</v>
      </c>
      <c r="NA30" s="4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42"/>
      <c r="OF30" s="118">
        <f t="shared" si="49"/>
        <v>0</v>
      </c>
      <c r="OI30" s="158"/>
      <c r="OJ30" s="116" t="s">
        <v>1</v>
      </c>
      <c r="OK30" s="4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42"/>
      <c r="PP30" s="118">
        <f t="shared" si="139"/>
        <v>0</v>
      </c>
    </row>
    <row r="31" spans="2:432" ht="15" customHeight="1" x14ac:dyDescent="0.25">
      <c r="B31">
        <f t="shared" ca="1" si="51"/>
        <v>0</v>
      </c>
      <c r="C31" s="157" t="str">
        <f>IF($C$3="Active",IF(Summary!$B27&lt;&gt;"",IF(AND(Summary!$F27&lt;&gt;"",DATE(YEAR(Summary!$F27),MONTH(Summary!$F27),1)&lt;DATE(YEAR(E$3),MONTH(E$3),1)),"not on board",IF(Summary!$B27&lt;&gt;"",IF(AND(Summary!$C27&lt;&gt;"",DATE(YEAR(Summary!$C27),MONTH(Summary!$C27),1)&lt;=DATE(YEAR(E$3),MONTH(E$3),1)),Summary!$B27,"not on board"),"")),""),"")</f>
        <v/>
      </c>
      <c r="D31" s="115" t="s">
        <v>9</v>
      </c>
      <c r="E31" s="43"/>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44"/>
      <c r="AJ31" s="117">
        <f t="shared" ref="AJ31:AJ32" si="140">SUM(E31:AI31)</f>
        <v>0</v>
      </c>
      <c r="AL31">
        <f ca="1">SUMIF(AO$3:BS$3,"&lt;="&amp;B5,AO31:BS31)</f>
        <v>0</v>
      </c>
      <c r="AM31" s="157" t="str">
        <f>IF($C$3="Active",IF(Summary!$B27&lt;&gt;"",IF(AND(Summary!$F27&lt;&gt;"",DATE(YEAR(Summary!$F27),MONTH(Summary!$F27),1)&lt;DATE(YEAR(AO$3),MONTH(AO$3),1)),"not on board",IF(Summary!$B27&lt;&gt;"",IF(AND(Summary!$C27&lt;&gt;"",DATE(YEAR(Summary!$C27),MONTH(Summary!$C27),1)&lt;=DATE(YEAR(AO$3),MONTH(AO$3),1)),Summary!$B27,"not on board"),"")),""),"")</f>
        <v/>
      </c>
      <c r="AN31" s="115" t="s">
        <v>9</v>
      </c>
      <c r="AO31" s="43"/>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4"/>
      <c r="BT31" s="117">
        <f t="shared" si="40"/>
        <v>0</v>
      </c>
      <c r="BV31">
        <f ca="1">SUMIF(BY$3:DC$3,"&lt;="&amp;B5,BY31:DC31)</f>
        <v>0</v>
      </c>
      <c r="BW31" s="157" t="str">
        <f>IF($C$3="Active",IF(Summary!$B27&lt;&gt;"",IF(AND(Summary!$F27&lt;&gt;"",DATE(YEAR(Summary!$F27),MONTH(Summary!$F27),1)&lt;DATE(YEAR(BY$3),MONTH(BY$3),1)),"not on board",IF(Summary!$B27&lt;&gt;"",IF(AND(Summary!$C27&lt;&gt;"",DATE(YEAR(Summary!$C27),MONTH(Summary!$C27),1)&lt;=DATE(YEAR(BY$3),MONTH(BY$3),1)),Summary!$B27,"not on board"),"")),""),"")</f>
        <v/>
      </c>
      <c r="BX31" s="115" t="s">
        <v>9</v>
      </c>
      <c r="BY31" s="43"/>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44"/>
      <c r="DD31" s="117">
        <f t="shared" ref="DD31:DD32" si="141">SUM(BY31:DC31)</f>
        <v>0</v>
      </c>
      <c r="DF31">
        <f ca="1">SUMIF(DI$3:EM$3,"&lt;="&amp;B5,DI31:EM31)</f>
        <v>0</v>
      </c>
      <c r="DG31" s="157" t="str">
        <f>IF($C$3="Active",IF(Summary!$B27&lt;&gt;"",IF(AND(Summary!$F27&lt;&gt;"",DATE(YEAR(Summary!$F27),MONTH(Summary!$F27),1)&lt;DATE(YEAR(DI$3),MONTH(DI$3),1)),"not on board",IF(Summary!$B27&lt;&gt;"",IF(AND(Summary!$C27&lt;&gt;"",DATE(YEAR(Summary!$C27),MONTH(Summary!$C27),1)&lt;=DATE(YEAR(DI$3),MONTH(DI$3),1)),Summary!$B27,"not on board"),"")),""),"")</f>
        <v/>
      </c>
      <c r="DH31" s="115" t="s">
        <v>9</v>
      </c>
      <c r="DI31" s="43"/>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44"/>
      <c r="EN31" s="117">
        <f t="shared" ref="EN31:EN32" si="142">SUM(DI31:EM31)</f>
        <v>0</v>
      </c>
      <c r="EP31">
        <f ca="1">SUMIF(ES$3:FW$3,"&lt;="&amp;B5,ES31:FW31)</f>
        <v>0</v>
      </c>
      <c r="EQ31" s="157" t="str">
        <f>IF($C$3="Active",IF(Summary!$B27&lt;&gt;"",IF(AND(Summary!$F27&lt;&gt;"",DATE(YEAR(Summary!$F27),MONTH(Summary!$F27),1)&lt;DATE(YEAR(ES$3),MONTH(ES$3),1)),"not on board",IF(Summary!$B27&lt;&gt;"",IF(AND(Summary!$C27&lt;&gt;"",DATE(YEAR(Summary!$C27),MONTH(Summary!$C27),1)&lt;=DATE(YEAR(ES$3),MONTH(ES$3),1)),Summary!$B27,"not on board"),"")),""),"")</f>
        <v/>
      </c>
      <c r="ER31" s="115" t="s">
        <v>9</v>
      </c>
      <c r="ES31" s="43"/>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44"/>
      <c r="FX31" s="117">
        <f t="shared" ref="FX31:FX32" si="143">SUM(ES31:FW31)</f>
        <v>0</v>
      </c>
      <c r="FZ31">
        <f ca="1">SUMIF(GC$3:HG$3,"&lt;="&amp;B5,GC31:HG31)</f>
        <v>0</v>
      </c>
      <c r="GA31" s="157" t="str">
        <f>IF($C$3="Active",IF(Summary!$B27&lt;&gt;"",IF(AND(Summary!$F27&lt;&gt;"",DATE(YEAR(Summary!$F27),MONTH(Summary!$F27),1)&lt;DATE(YEAR(GC$3),MONTH(GC$3),1)),"not on board",IF(Summary!$B27&lt;&gt;"",IF(AND(Summary!$C27&lt;&gt;"",DATE(YEAR(Summary!$C27),MONTH(Summary!$C27),1)&lt;=DATE(YEAR(GC$3),MONTH(GC$3),1)),Summary!$B27,"not on board"),"")),""),"")</f>
        <v/>
      </c>
      <c r="GB31" s="115" t="s">
        <v>9</v>
      </c>
      <c r="GC31" s="43"/>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62"/>
      <c r="HG31" s="44"/>
      <c r="HH31" s="117">
        <f t="shared" si="44"/>
        <v>0</v>
      </c>
      <c r="HJ31">
        <f ca="1">SUMIF(HM$3:IQ$3,"&lt;="&amp;B5,HM31:IQ31)</f>
        <v>0</v>
      </c>
      <c r="HK31" s="157" t="str">
        <f>IF($C$3="Active",IF(Summary!$B27&lt;&gt;"",IF(AND(Summary!$F27&lt;&gt;"",DATE(YEAR(Summary!$F27),MONTH(Summary!$F27),1)&lt;DATE(YEAR(HM$3),MONTH(HM$3),1)),"not on board",IF(Summary!$B27&lt;&gt;"",IF(AND(Summary!$C27&lt;&gt;"",DATE(YEAR(Summary!$C27),MONTH(Summary!$C27),1)&lt;=DATE(YEAR(HM$3),MONTH(HM$3),1)),Summary!$B27,"not on board"),"")),""),"")</f>
        <v/>
      </c>
      <c r="HL31" s="115" t="s">
        <v>9</v>
      </c>
      <c r="HM31" s="43"/>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44"/>
      <c r="IR31" s="117">
        <f t="shared" ref="IR31:IR32" si="144">SUM(HM31:IQ31)</f>
        <v>0</v>
      </c>
      <c r="IT31">
        <f ca="1">SUMIF(IW$3:KA$3,"&lt;="&amp;B5,IW31:KA31)</f>
        <v>0</v>
      </c>
      <c r="IU31" s="157" t="str">
        <f>IF($C$3="Active",IF(Summary!$B27&lt;&gt;"",IF(AND(Summary!$F27&lt;&gt;"",DATE(YEAR(Summary!$F27),MONTH(Summary!$F27),1)&lt;DATE(YEAR(IW$3),MONTH(IW$3),1)),"not on board",IF(Summary!$B27&lt;&gt;"",IF(AND(Summary!$C27&lt;&gt;"",DATE(YEAR(Summary!$C27),MONTH(Summary!$C27),1)&lt;=DATE(YEAR(IW$3),MONTH(IW$3),1)),Summary!$B27,"not on board"),"")),""),"")</f>
        <v/>
      </c>
      <c r="IV31" s="115" t="s">
        <v>9</v>
      </c>
      <c r="IW31" s="43"/>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44"/>
      <c r="KB31" s="117">
        <f t="shared" ref="KB31:KB32" si="145">SUM(IW31:KA31)</f>
        <v>0</v>
      </c>
      <c r="KD31">
        <f ca="1">SUMIF(KG$3:LK$3,"&lt;="&amp;B5,KG31:LK31)</f>
        <v>0</v>
      </c>
      <c r="KE31" s="157" t="str">
        <f>IF($C$3="Active",IF(Summary!$B27&lt;&gt;"",IF(AND(Summary!$F27&lt;&gt;"",DATE(YEAR(Summary!$F27),MONTH(Summary!$F27),1)&lt;DATE(YEAR(KG$3),MONTH(KG$3),1)),"not on board",IF(Summary!$B27&lt;&gt;"",IF(AND(Summary!$C27&lt;&gt;"",DATE(YEAR(Summary!$C27),MONTH(Summary!$C27),1)&lt;=DATE(YEAR(KG$3),MONTH(KG$3),1)),Summary!$B27,"not on board"),"")),""),"")</f>
        <v/>
      </c>
      <c r="KF31" s="115" t="s">
        <v>9</v>
      </c>
      <c r="KG31" s="43"/>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44"/>
      <c r="LL31" s="117">
        <f t="shared" si="47"/>
        <v>0</v>
      </c>
      <c r="LN31">
        <f ca="1">SUMIF(LQ$3:MU$3,"&lt;="&amp;B5,LQ31:MU31)</f>
        <v>0</v>
      </c>
      <c r="LO31" s="157" t="str">
        <f>IF($C$3="Active",IF(Summary!$B27&lt;&gt;"",IF(AND(Summary!$F27&lt;&gt;"",DATE(YEAR(Summary!$F27),MONTH(Summary!$F27),1)&lt;DATE(YEAR(LQ$3),MONTH(LQ$3),1)),"not on board",IF(Summary!$B27&lt;&gt;"",IF(AND(Summary!$C27&lt;&gt;"",DATE(YEAR(Summary!$C27),MONTH(Summary!$C27),1)&lt;=DATE(YEAR(LQ$3),MONTH(LQ$3),1)),Summary!$B27,"not on board"),"")),""),"")</f>
        <v/>
      </c>
      <c r="LP31" s="115" t="s">
        <v>9</v>
      </c>
      <c r="LQ31" s="43"/>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44"/>
      <c r="MV31" s="117">
        <f t="shared" ref="MV31:MV32" si="146">SUM(LQ31:MU31)</f>
        <v>0</v>
      </c>
      <c r="MX31">
        <f ca="1">SUMIF(NA$3:OE$3,"&lt;="&amp;B5,NA31:OE31)</f>
        <v>0</v>
      </c>
      <c r="MY31" s="157" t="str">
        <f>IF($C$3="Active",IF(Summary!$B27&lt;&gt;"",IF(AND(Summary!$F27&lt;&gt;"",DATE(YEAR(Summary!$F27),MONTH(Summary!$F27),1)&lt;DATE(YEAR(NA$3),MONTH(NA$3),1)),"not on board",IF(Summary!$B27&lt;&gt;"",IF(AND(Summary!$C27&lt;&gt;"",DATE(YEAR(Summary!$C27),MONTH(Summary!$C27),1)&lt;=DATE(YEAR(NA$3),MONTH(NA$3),1)),Summary!$B27,"not on board"),"")),""),"")</f>
        <v/>
      </c>
      <c r="MZ31" s="115" t="s">
        <v>9</v>
      </c>
      <c r="NA31" s="43"/>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44"/>
      <c r="OF31" s="117">
        <f t="shared" si="49"/>
        <v>0</v>
      </c>
      <c r="OH31">
        <f ca="1">SUMIF(OK$3:PO$3,"&lt;="&amp;B5,OK31:PO31)</f>
        <v>0</v>
      </c>
      <c r="OI31" s="157" t="str">
        <f>IF($C$3="Active",IF(Summary!$B27&lt;&gt;"",IF(AND(Summary!$F27&lt;&gt;"",DATE(YEAR(Summary!$F27),MONTH(Summary!$F27),1)&lt;DATE(YEAR(OK$3),MONTH(OK$3),1)),"not on board",IF(Summary!$B27&lt;&gt;"",IF(AND(Summary!$C27&lt;&gt;"",DATE(YEAR(Summary!$C27),MONTH(Summary!$C27),1)&lt;=DATE(YEAR(OK$3),MONTH(OK$3),1)),Summary!$B27,"not on board"),"")),""),"")</f>
        <v/>
      </c>
      <c r="OJ31" s="115" t="s">
        <v>9</v>
      </c>
      <c r="OK31" s="43"/>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44"/>
      <c r="PP31" s="117">
        <f t="shared" ref="PP31:PP32" si="147">SUM(OK31:PO31)</f>
        <v>0</v>
      </c>
    </row>
    <row r="32" spans="2:432" x14ac:dyDescent="0.25">
      <c r="B32">
        <f t="shared" ca="1" si="51"/>
        <v>0</v>
      </c>
      <c r="C32" s="158"/>
      <c r="D32" s="116" t="s">
        <v>1</v>
      </c>
      <c r="E32" s="4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42"/>
      <c r="AJ32" s="118">
        <f t="shared" si="140"/>
        <v>0</v>
      </c>
      <c r="AM32" s="158"/>
      <c r="AN32" s="116" t="s">
        <v>1</v>
      </c>
      <c r="AO32" s="4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42"/>
      <c r="BT32" s="118">
        <f t="shared" si="40"/>
        <v>0</v>
      </c>
      <c r="BW32" s="158"/>
      <c r="BX32" s="116" t="s">
        <v>1</v>
      </c>
      <c r="BY32" s="4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42"/>
      <c r="DD32" s="118">
        <f t="shared" si="141"/>
        <v>0</v>
      </c>
      <c r="DG32" s="158"/>
      <c r="DH32" s="116" t="s">
        <v>1</v>
      </c>
      <c r="DI32" s="4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42"/>
      <c r="EN32" s="118">
        <f t="shared" si="142"/>
        <v>0</v>
      </c>
      <c r="EQ32" s="158"/>
      <c r="ER32" s="116" t="s">
        <v>1</v>
      </c>
      <c r="ES32" s="4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42"/>
      <c r="FX32" s="118">
        <f t="shared" si="143"/>
        <v>0</v>
      </c>
      <c r="GA32" s="158"/>
      <c r="GB32" s="116" t="s">
        <v>1</v>
      </c>
      <c r="GC32" s="4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61"/>
      <c r="HG32" s="42"/>
      <c r="HH32" s="118">
        <f t="shared" si="44"/>
        <v>0</v>
      </c>
      <c r="HK32" s="158"/>
      <c r="HL32" s="116" t="s">
        <v>1</v>
      </c>
      <c r="HM32" s="4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42"/>
      <c r="IR32" s="118">
        <f t="shared" si="144"/>
        <v>0</v>
      </c>
      <c r="IU32" s="158"/>
      <c r="IV32" s="116" t="s">
        <v>1</v>
      </c>
      <c r="IW32" s="4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42"/>
      <c r="KB32" s="118">
        <f t="shared" si="145"/>
        <v>0</v>
      </c>
      <c r="KE32" s="158"/>
      <c r="KF32" s="116" t="s">
        <v>1</v>
      </c>
      <c r="KG32" s="4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42"/>
      <c r="LL32" s="118">
        <f t="shared" si="47"/>
        <v>0</v>
      </c>
      <c r="LO32" s="158"/>
      <c r="LP32" s="116" t="s">
        <v>1</v>
      </c>
      <c r="LQ32" s="4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42"/>
      <c r="MV32" s="118">
        <f t="shared" si="146"/>
        <v>0</v>
      </c>
      <c r="MY32" s="158"/>
      <c r="MZ32" s="116" t="s">
        <v>1</v>
      </c>
      <c r="NA32" s="4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42"/>
      <c r="OF32" s="118">
        <f t="shared" si="49"/>
        <v>0</v>
      </c>
      <c r="OI32" s="158"/>
      <c r="OJ32" s="116" t="s">
        <v>1</v>
      </c>
      <c r="OK32" s="4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42"/>
      <c r="PP32" s="118">
        <f t="shared" si="147"/>
        <v>0</v>
      </c>
    </row>
    <row r="33" spans="2:432" ht="15" customHeight="1" x14ac:dyDescent="0.25">
      <c r="B33">
        <f t="shared" ca="1" si="51"/>
        <v>0</v>
      </c>
      <c r="C33" s="157" t="str">
        <f>IF($C$3="Active",IF(Summary!$B28&lt;&gt;"",IF(AND(Summary!$F28&lt;&gt;"",DATE(YEAR(Summary!$F28),MONTH(Summary!$F28),1)&lt;DATE(YEAR(E$3),MONTH(E$3),1)),"not on board",IF(Summary!$B28&lt;&gt;"",IF(AND(Summary!$C28&lt;&gt;"",DATE(YEAR(Summary!$C28),MONTH(Summary!$C28),1)&lt;=DATE(YEAR(E$3),MONTH(E$3),1)),Summary!$B28,"not on board"),"")),""),"")</f>
        <v/>
      </c>
      <c r="D33" s="115" t="s">
        <v>9</v>
      </c>
      <c r="E33" s="43"/>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44"/>
      <c r="AJ33" s="117">
        <f t="shared" ref="AJ33:AJ34" si="148">SUM(E33:AI33)</f>
        <v>0</v>
      </c>
      <c r="AL33">
        <f ca="1">SUMIF(AO$3:BS$3,"&lt;="&amp;B5,AO33:BS33)</f>
        <v>0</v>
      </c>
      <c r="AM33" s="157" t="str">
        <f>IF($C$3="Active",IF(Summary!$B28&lt;&gt;"",IF(AND(Summary!$F28&lt;&gt;"",DATE(YEAR(Summary!$F28),MONTH(Summary!$F28),1)&lt;DATE(YEAR(AO$3),MONTH(AO$3),1)),"not on board",IF(Summary!$B28&lt;&gt;"",IF(AND(Summary!$C28&lt;&gt;"",DATE(YEAR(Summary!$C28),MONTH(Summary!$C28),1)&lt;=DATE(YEAR(AO$3),MONTH(AO$3),1)),Summary!$B28,"not on board"),"")),""),"")</f>
        <v/>
      </c>
      <c r="AN33" s="115" t="s">
        <v>9</v>
      </c>
      <c r="AO33" s="43"/>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44"/>
      <c r="BT33" s="117">
        <f t="shared" si="40"/>
        <v>0</v>
      </c>
      <c r="BV33">
        <f ca="1">SUMIF(BY$3:DC$3,"&lt;="&amp;B5,BY33:DC33)</f>
        <v>0</v>
      </c>
      <c r="BW33" s="157" t="str">
        <f>IF($C$3="Active",IF(Summary!$B28&lt;&gt;"",IF(AND(Summary!$F28&lt;&gt;"",DATE(YEAR(Summary!$F28),MONTH(Summary!$F28),1)&lt;DATE(YEAR(BY$3),MONTH(BY$3),1)),"not on board",IF(Summary!$B28&lt;&gt;"",IF(AND(Summary!$C28&lt;&gt;"",DATE(YEAR(Summary!$C28),MONTH(Summary!$C28),1)&lt;=DATE(YEAR(BY$3),MONTH(BY$3),1)),Summary!$B28,"not on board"),"")),""),"")</f>
        <v/>
      </c>
      <c r="BX33" s="115" t="s">
        <v>9</v>
      </c>
      <c r="BY33" s="43"/>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44"/>
      <c r="DD33" s="117">
        <f t="shared" ref="DD33:DD34" si="149">SUM(BY33:DC33)</f>
        <v>0</v>
      </c>
      <c r="DF33">
        <f ca="1">SUMIF(DI$3:EM$3,"&lt;="&amp;B5,DI33:EM33)</f>
        <v>0</v>
      </c>
      <c r="DG33" s="157" t="str">
        <f>IF($C$3="Active",IF(Summary!$B28&lt;&gt;"",IF(AND(Summary!$F28&lt;&gt;"",DATE(YEAR(Summary!$F28),MONTH(Summary!$F28),1)&lt;DATE(YEAR(DI$3),MONTH(DI$3),1)),"not on board",IF(Summary!$B28&lt;&gt;"",IF(AND(Summary!$C28&lt;&gt;"",DATE(YEAR(Summary!$C28),MONTH(Summary!$C28),1)&lt;=DATE(YEAR(DI$3),MONTH(DI$3),1)),Summary!$B28,"not on board"),"")),""),"")</f>
        <v/>
      </c>
      <c r="DH33" s="115" t="s">
        <v>9</v>
      </c>
      <c r="DI33" s="43"/>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44"/>
      <c r="EN33" s="117">
        <f t="shared" ref="EN33:EN34" si="150">SUM(DI33:EM33)</f>
        <v>0</v>
      </c>
      <c r="EP33">
        <f ca="1">SUMIF(ES$3:FW$3,"&lt;="&amp;B5,ES33:FW33)</f>
        <v>0</v>
      </c>
      <c r="EQ33" s="157" t="str">
        <f>IF($C$3="Active",IF(Summary!$B28&lt;&gt;"",IF(AND(Summary!$F28&lt;&gt;"",DATE(YEAR(Summary!$F28),MONTH(Summary!$F28),1)&lt;DATE(YEAR(ES$3),MONTH(ES$3),1)),"not on board",IF(Summary!$B28&lt;&gt;"",IF(AND(Summary!$C28&lt;&gt;"",DATE(YEAR(Summary!$C28),MONTH(Summary!$C28),1)&lt;=DATE(YEAR(ES$3),MONTH(ES$3),1)),Summary!$B28,"not on board"),"")),""),"")</f>
        <v/>
      </c>
      <c r="ER33" s="115" t="s">
        <v>9</v>
      </c>
      <c r="ES33" s="43"/>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44"/>
      <c r="FX33" s="117">
        <f t="shared" ref="FX33:FX34" si="151">SUM(ES33:FW33)</f>
        <v>0</v>
      </c>
      <c r="FZ33">
        <f ca="1">SUMIF(GC$3:HG$3,"&lt;="&amp;B5,GC33:HG33)</f>
        <v>0</v>
      </c>
      <c r="GA33" s="157" t="str">
        <f>IF($C$3="Active",IF(Summary!$B28&lt;&gt;"",IF(AND(Summary!$F28&lt;&gt;"",DATE(YEAR(Summary!$F28),MONTH(Summary!$F28),1)&lt;DATE(YEAR(GC$3),MONTH(GC$3),1)),"not on board",IF(Summary!$B28&lt;&gt;"",IF(AND(Summary!$C28&lt;&gt;"",DATE(YEAR(Summary!$C28),MONTH(Summary!$C28),1)&lt;=DATE(YEAR(GC$3),MONTH(GC$3),1)),Summary!$B28,"not on board"),"")),""),"")</f>
        <v/>
      </c>
      <c r="GB33" s="115" t="s">
        <v>9</v>
      </c>
      <c r="GC33" s="43"/>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62"/>
      <c r="HG33" s="44"/>
      <c r="HH33" s="117">
        <f t="shared" si="44"/>
        <v>0</v>
      </c>
      <c r="HJ33">
        <f ca="1">SUMIF(HM$3:IQ$3,"&lt;="&amp;B5,HM33:IQ33)</f>
        <v>0</v>
      </c>
      <c r="HK33" s="157" t="str">
        <f>IF($C$3="Active",IF(Summary!$B28&lt;&gt;"",IF(AND(Summary!$F28&lt;&gt;"",DATE(YEAR(Summary!$F28),MONTH(Summary!$F28),1)&lt;DATE(YEAR(HM$3),MONTH(HM$3),1)),"not on board",IF(Summary!$B28&lt;&gt;"",IF(AND(Summary!$C28&lt;&gt;"",DATE(YEAR(Summary!$C28),MONTH(Summary!$C28),1)&lt;=DATE(YEAR(HM$3),MONTH(HM$3),1)),Summary!$B28,"not on board"),"")),""),"")</f>
        <v/>
      </c>
      <c r="HL33" s="115" t="s">
        <v>9</v>
      </c>
      <c r="HM33" s="43"/>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44"/>
      <c r="IR33" s="117">
        <f t="shared" ref="IR33:IR34" si="152">SUM(HM33:IQ33)</f>
        <v>0</v>
      </c>
      <c r="IT33">
        <f ca="1">SUMIF(IW$3:KA$3,"&lt;="&amp;B5,IW33:KA33)</f>
        <v>0</v>
      </c>
      <c r="IU33" s="157" t="str">
        <f>IF($C$3="Active",IF(Summary!$B28&lt;&gt;"",IF(AND(Summary!$F28&lt;&gt;"",DATE(YEAR(Summary!$F28),MONTH(Summary!$F28),1)&lt;DATE(YEAR(IW$3),MONTH(IW$3),1)),"not on board",IF(Summary!$B28&lt;&gt;"",IF(AND(Summary!$C28&lt;&gt;"",DATE(YEAR(Summary!$C28),MONTH(Summary!$C28),1)&lt;=DATE(YEAR(IW$3),MONTH(IW$3),1)),Summary!$B28,"not on board"),"")),""),"")</f>
        <v/>
      </c>
      <c r="IV33" s="115" t="s">
        <v>9</v>
      </c>
      <c r="IW33" s="43"/>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44"/>
      <c r="KB33" s="117">
        <f t="shared" ref="KB33:KB34" si="153">SUM(IW33:KA33)</f>
        <v>0</v>
      </c>
      <c r="KD33">
        <f ca="1">SUMIF(KG$3:LK$3,"&lt;="&amp;B5,KG33:LK33)</f>
        <v>0</v>
      </c>
      <c r="KE33" s="157" t="str">
        <f>IF($C$3="Active",IF(Summary!$B28&lt;&gt;"",IF(AND(Summary!$F28&lt;&gt;"",DATE(YEAR(Summary!$F28),MONTH(Summary!$F28),1)&lt;DATE(YEAR(KG$3),MONTH(KG$3),1)),"not on board",IF(Summary!$B28&lt;&gt;"",IF(AND(Summary!$C28&lt;&gt;"",DATE(YEAR(Summary!$C28),MONTH(Summary!$C28),1)&lt;=DATE(YEAR(KG$3),MONTH(KG$3),1)),Summary!$B28,"not on board"),"")),""),"")</f>
        <v/>
      </c>
      <c r="KF33" s="115" t="s">
        <v>9</v>
      </c>
      <c r="KG33" s="43"/>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44"/>
      <c r="LL33" s="117">
        <f t="shared" si="47"/>
        <v>0</v>
      </c>
      <c r="LN33">
        <f ca="1">SUMIF(LQ$3:MU$3,"&lt;="&amp;B5,LQ33:MU33)</f>
        <v>0</v>
      </c>
      <c r="LO33" s="157" t="str">
        <f>IF($C$3="Active",IF(Summary!$B28&lt;&gt;"",IF(AND(Summary!$F28&lt;&gt;"",DATE(YEAR(Summary!$F28),MONTH(Summary!$F28),1)&lt;DATE(YEAR(LQ$3),MONTH(LQ$3),1)),"not on board",IF(Summary!$B28&lt;&gt;"",IF(AND(Summary!$C28&lt;&gt;"",DATE(YEAR(Summary!$C28),MONTH(Summary!$C28),1)&lt;=DATE(YEAR(LQ$3),MONTH(LQ$3),1)),Summary!$B28,"not on board"),"")),""),"")</f>
        <v/>
      </c>
      <c r="LP33" s="115" t="s">
        <v>9</v>
      </c>
      <c r="LQ33" s="43"/>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44"/>
      <c r="MV33" s="117">
        <f t="shared" ref="MV33:MV34" si="154">SUM(LQ33:MU33)</f>
        <v>0</v>
      </c>
      <c r="MX33">
        <f ca="1">SUMIF(NA$3:OE$3,"&lt;="&amp;B5,NA33:OE33)</f>
        <v>0</v>
      </c>
      <c r="MY33" s="157" t="str">
        <f>IF($C$3="Active",IF(Summary!$B28&lt;&gt;"",IF(AND(Summary!$F28&lt;&gt;"",DATE(YEAR(Summary!$F28),MONTH(Summary!$F28),1)&lt;DATE(YEAR(NA$3),MONTH(NA$3),1)),"not on board",IF(Summary!$B28&lt;&gt;"",IF(AND(Summary!$C28&lt;&gt;"",DATE(YEAR(Summary!$C28),MONTH(Summary!$C28),1)&lt;=DATE(YEAR(NA$3),MONTH(NA$3),1)),Summary!$B28,"not on board"),"")),""),"")</f>
        <v/>
      </c>
      <c r="MZ33" s="115" t="s">
        <v>9</v>
      </c>
      <c r="NA33" s="43"/>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44"/>
      <c r="OF33" s="117">
        <f t="shared" si="49"/>
        <v>0</v>
      </c>
      <c r="OH33">
        <f ca="1">SUMIF(OK$3:PO$3,"&lt;="&amp;B5,OK33:PO33)</f>
        <v>0</v>
      </c>
      <c r="OI33" s="157" t="str">
        <f>IF($C$3="Active",IF(Summary!$B28&lt;&gt;"",IF(AND(Summary!$F28&lt;&gt;"",DATE(YEAR(Summary!$F28),MONTH(Summary!$F28),1)&lt;DATE(YEAR(OK$3),MONTH(OK$3),1)),"not on board",IF(Summary!$B28&lt;&gt;"",IF(AND(Summary!$C28&lt;&gt;"",DATE(YEAR(Summary!$C28),MONTH(Summary!$C28),1)&lt;=DATE(YEAR(OK$3),MONTH(OK$3),1)),Summary!$B28,"not on board"),"")),""),"")</f>
        <v/>
      </c>
      <c r="OJ33" s="115" t="s">
        <v>9</v>
      </c>
      <c r="OK33" s="43"/>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44"/>
      <c r="PP33" s="117">
        <f t="shared" ref="PP33:PP34" si="155">SUM(OK33:PO33)</f>
        <v>0</v>
      </c>
    </row>
    <row r="34" spans="2:432" x14ac:dyDescent="0.25">
      <c r="B34">
        <f t="shared" ca="1" si="51"/>
        <v>0</v>
      </c>
      <c r="C34" s="158"/>
      <c r="D34" s="116" t="s">
        <v>1</v>
      </c>
      <c r="E34" s="4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42"/>
      <c r="AJ34" s="118">
        <f t="shared" si="148"/>
        <v>0</v>
      </c>
      <c r="AM34" s="158"/>
      <c r="AN34" s="116" t="s">
        <v>1</v>
      </c>
      <c r="AO34" s="4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42"/>
      <c r="BT34" s="118">
        <f t="shared" si="40"/>
        <v>0</v>
      </c>
      <c r="BW34" s="158"/>
      <c r="BX34" s="116" t="s">
        <v>1</v>
      </c>
      <c r="BY34" s="4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42"/>
      <c r="DD34" s="118">
        <f t="shared" si="149"/>
        <v>0</v>
      </c>
      <c r="DG34" s="158"/>
      <c r="DH34" s="116" t="s">
        <v>1</v>
      </c>
      <c r="DI34" s="4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42"/>
      <c r="EN34" s="118">
        <f t="shared" si="150"/>
        <v>0</v>
      </c>
      <c r="EQ34" s="158"/>
      <c r="ER34" s="116" t="s">
        <v>1</v>
      </c>
      <c r="ES34" s="4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42"/>
      <c r="FX34" s="118">
        <f t="shared" si="151"/>
        <v>0</v>
      </c>
      <c r="GA34" s="158"/>
      <c r="GB34" s="116" t="s">
        <v>1</v>
      </c>
      <c r="GC34" s="4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61"/>
      <c r="HG34" s="42"/>
      <c r="HH34" s="118">
        <f t="shared" si="44"/>
        <v>0</v>
      </c>
      <c r="HK34" s="158"/>
      <c r="HL34" s="116" t="s">
        <v>1</v>
      </c>
      <c r="HM34" s="4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42"/>
      <c r="IR34" s="118">
        <f t="shared" si="152"/>
        <v>0</v>
      </c>
      <c r="IU34" s="158"/>
      <c r="IV34" s="116" t="s">
        <v>1</v>
      </c>
      <c r="IW34" s="4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42"/>
      <c r="KB34" s="118">
        <f t="shared" si="153"/>
        <v>0</v>
      </c>
      <c r="KE34" s="158"/>
      <c r="KF34" s="116" t="s">
        <v>1</v>
      </c>
      <c r="KG34" s="4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42"/>
      <c r="LL34" s="118">
        <f t="shared" si="47"/>
        <v>0</v>
      </c>
      <c r="LO34" s="158"/>
      <c r="LP34" s="116" t="s">
        <v>1</v>
      </c>
      <c r="LQ34" s="4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42"/>
      <c r="MV34" s="118">
        <f t="shared" si="154"/>
        <v>0</v>
      </c>
      <c r="MY34" s="158"/>
      <c r="MZ34" s="116" t="s">
        <v>1</v>
      </c>
      <c r="NA34" s="4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42"/>
      <c r="OF34" s="118">
        <f t="shared" si="49"/>
        <v>0</v>
      </c>
      <c r="OI34" s="158"/>
      <c r="OJ34" s="116" t="s">
        <v>1</v>
      </c>
      <c r="OK34" s="4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42"/>
      <c r="PP34" s="118">
        <f t="shared" si="155"/>
        <v>0</v>
      </c>
    </row>
    <row r="35" spans="2:432" ht="15" customHeight="1" x14ac:dyDescent="0.25">
      <c r="B35">
        <f t="shared" ca="1" si="51"/>
        <v>0</v>
      </c>
      <c r="C35" s="157" t="str">
        <f>IF($C$3="Active",IF(Summary!$B29&lt;&gt;"",IF(AND(Summary!$F29&lt;&gt;"",DATE(YEAR(Summary!$F29),MONTH(Summary!$F29),1)&lt;DATE(YEAR(E$3),MONTH(E$3),1)),"not on board",IF(Summary!$B29&lt;&gt;"",IF(AND(Summary!$C29&lt;&gt;"",DATE(YEAR(Summary!$C29),MONTH(Summary!$C29),1)&lt;=DATE(YEAR(E$3),MONTH(E$3),1)),Summary!$B29,"not on board"),"")),""),"")</f>
        <v/>
      </c>
      <c r="D35" s="115" t="s">
        <v>9</v>
      </c>
      <c r="E35" s="43"/>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44"/>
      <c r="AJ35" s="117">
        <f t="shared" ref="AJ35:AJ36" si="156">SUM(E35:AI35)</f>
        <v>0</v>
      </c>
      <c r="AL35">
        <f ca="1">SUMIF(AO$3:BS$3,"&lt;="&amp;B5,AO35:BS35)</f>
        <v>0</v>
      </c>
      <c r="AM35" s="157" t="str">
        <f>IF($C$3="Active",IF(Summary!$B29&lt;&gt;"",IF(AND(Summary!$F29&lt;&gt;"",DATE(YEAR(Summary!$F29),MONTH(Summary!$F29),1)&lt;DATE(YEAR(AO$3),MONTH(AO$3),1)),"not on board",IF(Summary!$B29&lt;&gt;"",IF(AND(Summary!$C29&lt;&gt;"",DATE(YEAR(Summary!$C29),MONTH(Summary!$C29),1)&lt;=DATE(YEAR(AO$3),MONTH(AO$3),1)),Summary!$B29,"not on board"),"")),""),"")</f>
        <v/>
      </c>
      <c r="AN35" s="115" t="s">
        <v>9</v>
      </c>
      <c r="AO35" s="43"/>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44"/>
      <c r="BT35" s="117">
        <f t="shared" si="40"/>
        <v>0</v>
      </c>
      <c r="BV35">
        <f ca="1">SUMIF(BY$3:DC$3,"&lt;="&amp;B5,BY35:DC35)</f>
        <v>0</v>
      </c>
      <c r="BW35" s="157" t="str">
        <f>IF($C$3="Active",IF(Summary!$B29&lt;&gt;"",IF(AND(Summary!$F29&lt;&gt;"",DATE(YEAR(Summary!$F29),MONTH(Summary!$F29),1)&lt;DATE(YEAR(BY$3),MONTH(BY$3),1)),"not on board",IF(Summary!$B29&lt;&gt;"",IF(AND(Summary!$C29&lt;&gt;"",DATE(YEAR(Summary!$C29),MONTH(Summary!$C29),1)&lt;=DATE(YEAR(BY$3),MONTH(BY$3),1)),Summary!$B29,"not on board"),"")),""),"")</f>
        <v/>
      </c>
      <c r="BX35" s="115" t="s">
        <v>9</v>
      </c>
      <c r="BY35" s="43"/>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44"/>
      <c r="DD35" s="117">
        <f t="shared" ref="DD35:DD36" si="157">SUM(BY35:DC35)</f>
        <v>0</v>
      </c>
      <c r="DF35">
        <f ca="1">SUMIF(DI$3:EM$3,"&lt;="&amp;B5,DI35:EM35)</f>
        <v>0</v>
      </c>
      <c r="DG35" s="157" t="str">
        <f>IF($C$3="Active",IF(Summary!$B29&lt;&gt;"",IF(AND(Summary!$F29&lt;&gt;"",DATE(YEAR(Summary!$F29),MONTH(Summary!$F29),1)&lt;DATE(YEAR(DI$3),MONTH(DI$3),1)),"not on board",IF(Summary!$B29&lt;&gt;"",IF(AND(Summary!$C29&lt;&gt;"",DATE(YEAR(Summary!$C29),MONTH(Summary!$C29),1)&lt;=DATE(YEAR(DI$3),MONTH(DI$3),1)),Summary!$B29,"not on board"),"")),""),"")</f>
        <v/>
      </c>
      <c r="DH35" s="115" t="s">
        <v>9</v>
      </c>
      <c r="DI35" s="43"/>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44"/>
      <c r="EN35" s="117">
        <f t="shared" ref="EN35:EN36" si="158">SUM(DI35:EM35)</f>
        <v>0</v>
      </c>
      <c r="EP35">
        <f ca="1">SUMIF(ES$3:FW$3,"&lt;="&amp;B5,ES35:FW35)</f>
        <v>0</v>
      </c>
      <c r="EQ35" s="157" t="str">
        <f>IF($C$3="Active",IF(Summary!$B29&lt;&gt;"",IF(AND(Summary!$F29&lt;&gt;"",DATE(YEAR(Summary!$F29),MONTH(Summary!$F29),1)&lt;DATE(YEAR(ES$3),MONTH(ES$3),1)),"not on board",IF(Summary!$B29&lt;&gt;"",IF(AND(Summary!$C29&lt;&gt;"",DATE(YEAR(Summary!$C29),MONTH(Summary!$C29),1)&lt;=DATE(YEAR(ES$3),MONTH(ES$3),1)),Summary!$B29,"not on board"),"")),""),"")</f>
        <v/>
      </c>
      <c r="ER35" s="115" t="s">
        <v>9</v>
      </c>
      <c r="ES35" s="43"/>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44"/>
      <c r="FX35" s="117">
        <f t="shared" ref="FX35:FX36" si="159">SUM(ES35:FW35)</f>
        <v>0</v>
      </c>
      <c r="FZ35">
        <f ca="1">SUMIF(GC$3:HG$3,"&lt;="&amp;B5,GC35:HG35)</f>
        <v>0</v>
      </c>
      <c r="GA35" s="157" t="str">
        <f>IF($C$3="Active",IF(Summary!$B29&lt;&gt;"",IF(AND(Summary!$F29&lt;&gt;"",DATE(YEAR(Summary!$F29),MONTH(Summary!$F29),1)&lt;DATE(YEAR(GC$3),MONTH(GC$3),1)),"not on board",IF(Summary!$B29&lt;&gt;"",IF(AND(Summary!$C29&lt;&gt;"",DATE(YEAR(Summary!$C29),MONTH(Summary!$C29),1)&lt;=DATE(YEAR(GC$3),MONTH(GC$3),1)),Summary!$B29,"not on board"),"")),""),"")</f>
        <v/>
      </c>
      <c r="GB35" s="115" t="s">
        <v>9</v>
      </c>
      <c r="GC35" s="43"/>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62"/>
      <c r="HG35" s="44"/>
      <c r="HH35" s="117">
        <f t="shared" si="44"/>
        <v>0</v>
      </c>
      <c r="HJ35">
        <f ca="1">SUMIF(HM$3:IQ$3,"&lt;="&amp;B5,HM35:IQ35)</f>
        <v>0</v>
      </c>
      <c r="HK35" s="157" t="str">
        <f>IF($C$3="Active",IF(Summary!$B29&lt;&gt;"",IF(AND(Summary!$F29&lt;&gt;"",DATE(YEAR(Summary!$F29),MONTH(Summary!$F29),1)&lt;DATE(YEAR(HM$3),MONTH(HM$3),1)),"not on board",IF(Summary!$B29&lt;&gt;"",IF(AND(Summary!$C29&lt;&gt;"",DATE(YEAR(Summary!$C29),MONTH(Summary!$C29),1)&lt;=DATE(YEAR(HM$3),MONTH(HM$3),1)),Summary!$B29,"not on board"),"")),""),"")</f>
        <v/>
      </c>
      <c r="HL35" s="115" t="s">
        <v>9</v>
      </c>
      <c r="HM35" s="43"/>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44"/>
      <c r="IR35" s="117">
        <f t="shared" ref="IR35:IR36" si="160">SUM(HM35:IQ35)</f>
        <v>0</v>
      </c>
      <c r="IT35">
        <f ca="1">SUMIF(IW$3:KA$3,"&lt;="&amp;B5,IW35:KA35)</f>
        <v>0</v>
      </c>
      <c r="IU35" s="157" t="str">
        <f>IF($C$3="Active",IF(Summary!$B29&lt;&gt;"",IF(AND(Summary!$F29&lt;&gt;"",DATE(YEAR(Summary!$F29),MONTH(Summary!$F29),1)&lt;DATE(YEAR(IW$3),MONTH(IW$3),1)),"not on board",IF(Summary!$B29&lt;&gt;"",IF(AND(Summary!$C29&lt;&gt;"",DATE(YEAR(Summary!$C29),MONTH(Summary!$C29),1)&lt;=DATE(YEAR(IW$3),MONTH(IW$3),1)),Summary!$B29,"not on board"),"")),""),"")</f>
        <v/>
      </c>
      <c r="IV35" s="115" t="s">
        <v>9</v>
      </c>
      <c r="IW35" s="43"/>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44"/>
      <c r="KB35" s="117">
        <f t="shared" ref="KB35:KB36" si="161">SUM(IW35:KA35)</f>
        <v>0</v>
      </c>
      <c r="KD35">
        <f ca="1">SUMIF(KG$3:LK$3,"&lt;="&amp;B5,KG35:LK35)</f>
        <v>0</v>
      </c>
      <c r="KE35" s="157" t="str">
        <f>IF($C$3="Active",IF(Summary!$B29&lt;&gt;"",IF(AND(Summary!$F29&lt;&gt;"",DATE(YEAR(Summary!$F29),MONTH(Summary!$F29),1)&lt;DATE(YEAR(KG$3),MONTH(KG$3),1)),"not on board",IF(Summary!$B29&lt;&gt;"",IF(AND(Summary!$C29&lt;&gt;"",DATE(YEAR(Summary!$C29),MONTH(Summary!$C29),1)&lt;=DATE(YEAR(KG$3),MONTH(KG$3),1)),Summary!$B29,"not on board"),"")),""),"")</f>
        <v/>
      </c>
      <c r="KF35" s="115" t="s">
        <v>9</v>
      </c>
      <c r="KG35" s="43"/>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44"/>
      <c r="LL35" s="117">
        <f t="shared" si="47"/>
        <v>0</v>
      </c>
      <c r="LN35">
        <f ca="1">SUMIF(LQ$3:MU$3,"&lt;="&amp;B5,LQ35:MU35)</f>
        <v>0</v>
      </c>
      <c r="LO35" s="157" t="str">
        <f>IF($C$3="Active",IF(Summary!$B29&lt;&gt;"",IF(AND(Summary!$F29&lt;&gt;"",DATE(YEAR(Summary!$F29),MONTH(Summary!$F29),1)&lt;DATE(YEAR(LQ$3),MONTH(LQ$3),1)),"not on board",IF(Summary!$B29&lt;&gt;"",IF(AND(Summary!$C29&lt;&gt;"",DATE(YEAR(Summary!$C29),MONTH(Summary!$C29),1)&lt;=DATE(YEAR(LQ$3),MONTH(LQ$3),1)),Summary!$B29,"not on board"),"")),""),"")</f>
        <v/>
      </c>
      <c r="LP35" s="115" t="s">
        <v>9</v>
      </c>
      <c r="LQ35" s="43"/>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44"/>
      <c r="MV35" s="117">
        <f t="shared" ref="MV35:MV36" si="162">SUM(LQ35:MU35)</f>
        <v>0</v>
      </c>
      <c r="MX35">
        <f ca="1">SUMIF(NA$3:OE$3,"&lt;="&amp;B5,NA35:OE35)</f>
        <v>0</v>
      </c>
      <c r="MY35" s="157" t="str">
        <f>IF($C$3="Active",IF(Summary!$B29&lt;&gt;"",IF(AND(Summary!$F29&lt;&gt;"",DATE(YEAR(Summary!$F29),MONTH(Summary!$F29),1)&lt;DATE(YEAR(NA$3),MONTH(NA$3),1)),"not on board",IF(Summary!$B29&lt;&gt;"",IF(AND(Summary!$C29&lt;&gt;"",DATE(YEAR(Summary!$C29),MONTH(Summary!$C29),1)&lt;=DATE(YEAR(NA$3),MONTH(NA$3),1)),Summary!$B29,"not on board"),"")),""),"")</f>
        <v/>
      </c>
      <c r="MZ35" s="115" t="s">
        <v>9</v>
      </c>
      <c r="NA35" s="43"/>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44"/>
      <c r="OF35" s="117">
        <f t="shared" si="49"/>
        <v>0</v>
      </c>
      <c r="OH35">
        <f ca="1">SUMIF(OK$3:PO$3,"&lt;="&amp;B5,OK35:PO35)</f>
        <v>0</v>
      </c>
      <c r="OI35" s="157" t="str">
        <f>IF($C$3="Active",IF(Summary!$B29&lt;&gt;"",IF(AND(Summary!$F29&lt;&gt;"",DATE(YEAR(Summary!$F29),MONTH(Summary!$F29),1)&lt;DATE(YEAR(OK$3),MONTH(OK$3),1)),"not on board",IF(Summary!$B29&lt;&gt;"",IF(AND(Summary!$C29&lt;&gt;"",DATE(YEAR(Summary!$C29),MONTH(Summary!$C29),1)&lt;=DATE(YEAR(OK$3),MONTH(OK$3),1)),Summary!$B29,"not on board"),"")),""),"")</f>
        <v/>
      </c>
      <c r="OJ35" s="115" t="s">
        <v>9</v>
      </c>
      <c r="OK35" s="43"/>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44"/>
      <c r="PP35" s="117">
        <f t="shared" ref="PP35:PP36" si="163">SUM(OK35:PO35)</f>
        <v>0</v>
      </c>
    </row>
    <row r="36" spans="2:432" x14ac:dyDescent="0.25">
      <c r="B36">
        <f t="shared" ca="1" si="51"/>
        <v>0</v>
      </c>
      <c r="C36" s="158"/>
      <c r="D36" s="116" t="s">
        <v>1</v>
      </c>
      <c r="E36" s="4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42"/>
      <c r="AJ36" s="118">
        <f t="shared" si="156"/>
        <v>0</v>
      </c>
      <c r="AM36" s="158"/>
      <c r="AN36" s="116" t="s">
        <v>1</v>
      </c>
      <c r="AO36" s="4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42"/>
      <c r="BT36" s="118">
        <f t="shared" si="40"/>
        <v>0</v>
      </c>
      <c r="BW36" s="158"/>
      <c r="BX36" s="116" t="s">
        <v>1</v>
      </c>
      <c r="BY36" s="4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42"/>
      <c r="DD36" s="118">
        <f t="shared" si="157"/>
        <v>0</v>
      </c>
      <c r="DG36" s="158"/>
      <c r="DH36" s="116" t="s">
        <v>1</v>
      </c>
      <c r="DI36" s="4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42"/>
      <c r="EN36" s="118">
        <f t="shared" si="158"/>
        <v>0</v>
      </c>
      <c r="EQ36" s="158"/>
      <c r="ER36" s="116" t="s">
        <v>1</v>
      </c>
      <c r="ES36" s="4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42"/>
      <c r="FX36" s="118">
        <f t="shared" si="159"/>
        <v>0</v>
      </c>
      <c r="GA36" s="158"/>
      <c r="GB36" s="116" t="s">
        <v>1</v>
      </c>
      <c r="GC36" s="4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61"/>
      <c r="HG36" s="42"/>
      <c r="HH36" s="118">
        <f t="shared" si="44"/>
        <v>0</v>
      </c>
      <c r="HK36" s="158"/>
      <c r="HL36" s="116" t="s">
        <v>1</v>
      </c>
      <c r="HM36" s="4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42"/>
      <c r="IR36" s="118">
        <f t="shared" si="160"/>
        <v>0</v>
      </c>
      <c r="IU36" s="158"/>
      <c r="IV36" s="116" t="s">
        <v>1</v>
      </c>
      <c r="IW36" s="4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42"/>
      <c r="KB36" s="118">
        <f t="shared" si="161"/>
        <v>0</v>
      </c>
      <c r="KE36" s="158"/>
      <c r="KF36" s="116" t="s">
        <v>1</v>
      </c>
      <c r="KG36" s="4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42"/>
      <c r="LL36" s="118">
        <f t="shared" si="47"/>
        <v>0</v>
      </c>
      <c r="LO36" s="158"/>
      <c r="LP36" s="116" t="s">
        <v>1</v>
      </c>
      <c r="LQ36" s="4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42"/>
      <c r="MV36" s="118">
        <f t="shared" si="162"/>
        <v>0</v>
      </c>
      <c r="MY36" s="158"/>
      <c r="MZ36" s="116" t="s">
        <v>1</v>
      </c>
      <c r="NA36" s="4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42"/>
      <c r="OF36" s="118">
        <f t="shared" si="49"/>
        <v>0</v>
      </c>
      <c r="OI36" s="158"/>
      <c r="OJ36" s="116" t="s">
        <v>1</v>
      </c>
      <c r="OK36" s="4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42"/>
      <c r="PP36" s="118">
        <f t="shared" si="163"/>
        <v>0</v>
      </c>
    </row>
    <row r="37" spans="2:432" ht="15" customHeight="1" x14ac:dyDescent="0.25">
      <c r="B37">
        <f t="shared" ca="1" si="51"/>
        <v>0</v>
      </c>
      <c r="C37" s="157" t="str">
        <f>IF($C$3="Active",IF(Summary!$B30&lt;&gt;"",IF(AND(Summary!$F30&lt;&gt;"",DATE(YEAR(Summary!$F30),MONTH(Summary!$F30),1)&lt;DATE(YEAR(E$3),MONTH(E$3),1)),"not on board",IF(Summary!$B30&lt;&gt;"",IF(AND(Summary!$C30&lt;&gt;"",DATE(YEAR(Summary!$C30),MONTH(Summary!$C30),1)&lt;=DATE(YEAR(E$3),MONTH(E$3),1)),Summary!$B30,"not on board"),"")),""),"")</f>
        <v/>
      </c>
      <c r="D37" s="115" t="s">
        <v>9</v>
      </c>
      <c r="E37" s="43"/>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44"/>
      <c r="AJ37" s="117">
        <f t="shared" ref="AJ37:AJ38" si="164">SUM(E37:AI37)</f>
        <v>0</v>
      </c>
      <c r="AL37">
        <f ca="1">SUMIF(AO$3:BS$3,"&lt;="&amp;B5,AO37:BS37)</f>
        <v>0</v>
      </c>
      <c r="AM37" s="157" t="str">
        <f>IF($C$3="Active",IF(Summary!$B30&lt;&gt;"",IF(AND(Summary!$F30&lt;&gt;"",DATE(YEAR(Summary!$F30),MONTH(Summary!$F30),1)&lt;DATE(YEAR(AO$3),MONTH(AO$3),1)),"not on board",IF(Summary!$B30&lt;&gt;"",IF(AND(Summary!$C30&lt;&gt;"",DATE(YEAR(Summary!$C30),MONTH(Summary!$C30),1)&lt;=DATE(YEAR(AO$3),MONTH(AO$3),1)),Summary!$B30,"not on board"),"")),""),"")</f>
        <v/>
      </c>
      <c r="AN37" s="115" t="s">
        <v>9</v>
      </c>
      <c r="AO37" s="43"/>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44"/>
      <c r="BT37" s="117">
        <f t="shared" si="40"/>
        <v>0</v>
      </c>
      <c r="BV37">
        <f ca="1">SUMIF(BY$3:DC$3,"&lt;="&amp;B5,BY37:DC37)</f>
        <v>0</v>
      </c>
      <c r="BW37" s="157" t="str">
        <f>IF($C$3="Active",IF(Summary!$B30&lt;&gt;"",IF(AND(Summary!$F30&lt;&gt;"",DATE(YEAR(Summary!$F30),MONTH(Summary!$F30),1)&lt;DATE(YEAR(BY$3),MONTH(BY$3),1)),"not on board",IF(Summary!$B30&lt;&gt;"",IF(AND(Summary!$C30&lt;&gt;"",DATE(YEAR(Summary!$C30),MONTH(Summary!$C30),1)&lt;=DATE(YEAR(BY$3),MONTH(BY$3),1)),Summary!$B30,"not on board"),"")),""),"")</f>
        <v/>
      </c>
      <c r="BX37" s="115" t="s">
        <v>9</v>
      </c>
      <c r="BY37" s="43"/>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44"/>
      <c r="DD37" s="117">
        <f t="shared" ref="DD37:DD38" si="165">SUM(BY37:DC37)</f>
        <v>0</v>
      </c>
      <c r="DF37">
        <f ca="1">SUMIF(DI$3:EM$3,"&lt;="&amp;B5,DI37:EM37)</f>
        <v>0</v>
      </c>
      <c r="DG37" s="157" t="str">
        <f>IF($C$3="Active",IF(Summary!$B30&lt;&gt;"",IF(AND(Summary!$F30&lt;&gt;"",DATE(YEAR(Summary!$F30),MONTH(Summary!$F30),1)&lt;DATE(YEAR(DI$3),MONTH(DI$3),1)),"not on board",IF(Summary!$B30&lt;&gt;"",IF(AND(Summary!$C30&lt;&gt;"",DATE(YEAR(Summary!$C30),MONTH(Summary!$C30),1)&lt;=DATE(YEAR(DI$3),MONTH(DI$3),1)),Summary!$B30,"not on board"),"")),""),"")</f>
        <v/>
      </c>
      <c r="DH37" s="115" t="s">
        <v>9</v>
      </c>
      <c r="DI37" s="43"/>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44"/>
      <c r="EN37" s="117">
        <f t="shared" ref="EN37:EN38" si="166">SUM(DI37:EM37)</f>
        <v>0</v>
      </c>
      <c r="EP37">
        <f ca="1">SUMIF(ES$3:FW$3,"&lt;="&amp;B5,ES37:FW37)</f>
        <v>0</v>
      </c>
      <c r="EQ37" s="157" t="str">
        <f>IF($C$3="Active",IF(Summary!$B30&lt;&gt;"",IF(AND(Summary!$F30&lt;&gt;"",DATE(YEAR(Summary!$F30),MONTH(Summary!$F30),1)&lt;DATE(YEAR(ES$3),MONTH(ES$3),1)),"not on board",IF(Summary!$B30&lt;&gt;"",IF(AND(Summary!$C30&lt;&gt;"",DATE(YEAR(Summary!$C30),MONTH(Summary!$C30),1)&lt;=DATE(YEAR(ES$3),MONTH(ES$3),1)),Summary!$B30,"not on board"),"")),""),"")</f>
        <v/>
      </c>
      <c r="ER37" s="115" t="s">
        <v>9</v>
      </c>
      <c r="ES37" s="43"/>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44"/>
      <c r="FX37" s="117">
        <f t="shared" ref="FX37:FX38" si="167">SUM(ES37:FW37)</f>
        <v>0</v>
      </c>
      <c r="FZ37">
        <f ca="1">SUMIF(GC$3:HG$3,"&lt;="&amp;B5,GC37:HG37)</f>
        <v>0</v>
      </c>
      <c r="GA37" s="157" t="str">
        <f>IF($C$3="Active",IF(Summary!$B30&lt;&gt;"",IF(AND(Summary!$F30&lt;&gt;"",DATE(YEAR(Summary!$F30),MONTH(Summary!$F30),1)&lt;DATE(YEAR(GC$3),MONTH(GC$3),1)),"not on board",IF(Summary!$B30&lt;&gt;"",IF(AND(Summary!$C30&lt;&gt;"",DATE(YEAR(Summary!$C30),MONTH(Summary!$C30),1)&lt;=DATE(YEAR(GC$3),MONTH(GC$3),1)),Summary!$B30,"not on board"),"")),""),"")</f>
        <v/>
      </c>
      <c r="GB37" s="115" t="s">
        <v>9</v>
      </c>
      <c r="GC37" s="43"/>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62"/>
      <c r="HG37" s="44"/>
      <c r="HH37" s="117">
        <f t="shared" ref="HH37:HH68" si="168">SUM(GC37:HG37)</f>
        <v>0</v>
      </c>
      <c r="HJ37">
        <f ca="1">SUMIF(HM$3:IQ$3,"&lt;="&amp;B5,HM37:IQ37)</f>
        <v>0</v>
      </c>
      <c r="HK37" s="157" t="str">
        <f>IF($C$3="Active",IF(Summary!$B30&lt;&gt;"",IF(AND(Summary!$F30&lt;&gt;"",DATE(YEAR(Summary!$F30),MONTH(Summary!$F30),1)&lt;DATE(YEAR(HM$3),MONTH(HM$3),1)),"not on board",IF(Summary!$B30&lt;&gt;"",IF(AND(Summary!$C30&lt;&gt;"",DATE(YEAR(Summary!$C30),MONTH(Summary!$C30),1)&lt;=DATE(YEAR(HM$3),MONTH(HM$3),1)),Summary!$B30,"not on board"),"")),""),"")</f>
        <v/>
      </c>
      <c r="HL37" s="115" t="s">
        <v>9</v>
      </c>
      <c r="HM37" s="43"/>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44"/>
      <c r="IR37" s="117">
        <f t="shared" ref="IR37:IR38" si="169">SUM(HM37:IQ37)</f>
        <v>0</v>
      </c>
      <c r="IT37">
        <f ca="1">SUMIF(IW$3:KA$3,"&lt;="&amp;B5,IW37:KA37)</f>
        <v>0</v>
      </c>
      <c r="IU37" s="157" t="str">
        <f>IF($C$3="Active",IF(Summary!$B30&lt;&gt;"",IF(AND(Summary!$F30&lt;&gt;"",DATE(YEAR(Summary!$F30),MONTH(Summary!$F30),1)&lt;DATE(YEAR(IW$3),MONTH(IW$3),1)),"not on board",IF(Summary!$B30&lt;&gt;"",IF(AND(Summary!$C30&lt;&gt;"",DATE(YEAR(Summary!$C30),MONTH(Summary!$C30),1)&lt;=DATE(YEAR(IW$3),MONTH(IW$3),1)),Summary!$B30,"not on board"),"")),""),"")</f>
        <v/>
      </c>
      <c r="IV37" s="115" t="s">
        <v>9</v>
      </c>
      <c r="IW37" s="43"/>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44"/>
      <c r="KB37" s="117">
        <f t="shared" ref="KB37:KB38" si="170">SUM(IW37:KA37)</f>
        <v>0</v>
      </c>
      <c r="KD37">
        <f ca="1">SUMIF(KG$3:LK$3,"&lt;="&amp;B5,KG37:LK37)</f>
        <v>0</v>
      </c>
      <c r="KE37" s="157" t="str">
        <f>IF($C$3="Active",IF(Summary!$B30&lt;&gt;"",IF(AND(Summary!$F30&lt;&gt;"",DATE(YEAR(Summary!$F30),MONTH(Summary!$F30),1)&lt;DATE(YEAR(KG$3),MONTH(KG$3),1)),"not on board",IF(Summary!$B30&lt;&gt;"",IF(AND(Summary!$C30&lt;&gt;"",DATE(YEAR(Summary!$C30),MONTH(Summary!$C30),1)&lt;=DATE(YEAR(KG$3),MONTH(KG$3),1)),Summary!$B30,"not on board"),"")),""),"")</f>
        <v/>
      </c>
      <c r="KF37" s="115" t="s">
        <v>9</v>
      </c>
      <c r="KG37" s="43"/>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44"/>
      <c r="LL37" s="117">
        <f t="shared" ref="LL37:LL68" si="171">SUM(KG37:LK37)</f>
        <v>0</v>
      </c>
      <c r="LN37">
        <f ca="1">SUMIF(LQ$3:MU$3,"&lt;="&amp;B5,LQ37:MU37)</f>
        <v>0</v>
      </c>
      <c r="LO37" s="157" t="str">
        <f>IF($C$3="Active",IF(Summary!$B30&lt;&gt;"",IF(AND(Summary!$F30&lt;&gt;"",DATE(YEAR(Summary!$F30),MONTH(Summary!$F30),1)&lt;DATE(YEAR(LQ$3),MONTH(LQ$3),1)),"not on board",IF(Summary!$B30&lt;&gt;"",IF(AND(Summary!$C30&lt;&gt;"",DATE(YEAR(Summary!$C30),MONTH(Summary!$C30),1)&lt;=DATE(YEAR(LQ$3),MONTH(LQ$3),1)),Summary!$B30,"not on board"),"")),""),"")</f>
        <v/>
      </c>
      <c r="LP37" s="115" t="s">
        <v>9</v>
      </c>
      <c r="LQ37" s="43"/>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44"/>
      <c r="MV37" s="117">
        <f t="shared" ref="MV37:MV38" si="172">SUM(LQ37:MU37)</f>
        <v>0</v>
      </c>
      <c r="MX37">
        <f ca="1">SUMIF(NA$3:OE$3,"&lt;="&amp;B5,NA37:OE37)</f>
        <v>0</v>
      </c>
      <c r="MY37" s="157" t="str">
        <f>IF($C$3="Active",IF(Summary!$B30&lt;&gt;"",IF(AND(Summary!$F30&lt;&gt;"",DATE(YEAR(Summary!$F30),MONTH(Summary!$F30),1)&lt;DATE(YEAR(NA$3),MONTH(NA$3),1)),"not on board",IF(Summary!$B30&lt;&gt;"",IF(AND(Summary!$C30&lt;&gt;"",DATE(YEAR(Summary!$C30),MONTH(Summary!$C30),1)&lt;=DATE(YEAR(NA$3),MONTH(NA$3),1)),Summary!$B30,"not on board"),"")),""),"")</f>
        <v/>
      </c>
      <c r="MZ37" s="115" t="s">
        <v>9</v>
      </c>
      <c r="NA37" s="43"/>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44"/>
      <c r="OF37" s="117">
        <f t="shared" ref="OF37:OF68" si="173">SUM(NA37:OE37)</f>
        <v>0</v>
      </c>
      <c r="OH37">
        <f ca="1">SUMIF(OK$3:PO$3,"&lt;="&amp;B5,OK37:PO37)</f>
        <v>0</v>
      </c>
      <c r="OI37" s="157" t="str">
        <f>IF($C$3="Active",IF(Summary!$B30&lt;&gt;"",IF(AND(Summary!$F30&lt;&gt;"",DATE(YEAR(Summary!$F30),MONTH(Summary!$F30),1)&lt;DATE(YEAR(OK$3),MONTH(OK$3),1)),"not on board",IF(Summary!$B30&lt;&gt;"",IF(AND(Summary!$C30&lt;&gt;"",DATE(YEAR(Summary!$C30),MONTH(Summary!$C30),1)&lt;=DATE(YEAR(OK$3),MONTH(OK$3),1)),Summary!$B30,"not on board"),"")),""),"")</f>
        <v/>
      </c>
      <c r="OJ37" s="115" t="s">
        <v>9</v>
      </c>
      <c r="OK37" s="43"/>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44"/>
      <c r="PP37" s="117">
        <f t="shared" ref="PP37:PP38" si="174">SUM(OK37:PO37)</f>
        <v>0</v>
      </c>
    </row>
    <row r="38" spans="2:432" x14ac:dyDescent="0.25">
      <c r="B38">
        <f t="shared" ca="1" si="51"/>
        <v>0</v>
      </c>
      <c r="C38" s="158"/>
      <c r="D38" s="116" t="s">
        <v>1</v>
      </c>
      <c r="E38" s="4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42"/>
      <c r="AJ38" s="118">
        <f t="shared" si="164"/>
        <v>0</v>
      </c>
      <c r="AM38" s="158"/>
      <c r="AN38" s="116" t="s">
        <v>1</v>
      </c>
      <c r="AO38" s="4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42"/>
      <c r="BT38" s="118">
        <f t="shared" si="40"/>
        <v>0</v>
      </c>
      <c r="BW38" s="158"/>
      <c r="BX38" s="116" t="s">
        <v>1</v>
      </c>
      <c r="BY38" s="4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42"/>
      <c r="DD38" s="118">
        <f t="shared" si="165"/>
        <v>0</v>
      </c>
      <c r="DG38" s="158"/>
      <c r="DH38" s="116" t="s">
        <v>1</v>
      </c>
      <c r="DI38" s="4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42"/>
      <c r="EN38" s="118">
        <f t="shared" si="166"/>
        <v>0</v>
      </c>
      <c r="EQ38" s="158"/>
      <c r="ER38" s="116" t="s">
        <v>1</v>
      </c>
      <c r="ES38" s="4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42"/>
      <c r="FX38" s="118">
        <f t="shared" si="167"/>
        <v>0</v>
      </c>
      <c r="GA38" s="158"/>
      <c r="GB38" s="116" t="s">
        <v>1</v>
      </c>
      <c r="GC38" s="4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61"/>
      <c r="HG38" s="42"/>
      <c r="HH38" s="118">
        <f t="shared" si="168"/>
        <v>0</v>
      </c>
      <c r="HK38" s="158"/>
      <c r="HL38" s="116" t="s">
        <v>1</v>
      </c>
      <c r="HM38" s="4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42"/>
      <c r="IR38" s="118">
        <f t="shared" si="169"/>
        <v>0</v>
      </c>
      <c r="IU38" s="158"/>
      <c r="IV38" s="116" t="s">
        <v>1</v>
      </c>
      <c r="IW38" s="4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42"/>
      <c r="KB38" s="118">
        <f t="shared" si="170"/>
        <v>0</v>
      </c>
      <c r="KE38" s="158"/>
      <c r="KF38" s="116" t="s">
        <v>1</v>
      </c>
      <c r="KG38" s="4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42"/>
      <c r="LL38" s="118">
        <f t="shared" si="171"/>
        <v>0</v>
      </c>
      <c r="LO38" s="158"/>
      <c r="LP38" s="116" t="s">
        <v>1</v>
      </c>
      <c r="LQ38" s="4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42"/>
      <c r="MV38" s="118">
        <f t="shared" si="172"/>
        <v>0</v>
      </c>
      <c r="MY38" s="158"/>
      <c r="MZ38" s="116" t="s">
        <v>1</v>
      </c>
      <c r="NA38" s="4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42"/>
      <c r="OF38" s="118">
        <f t="shared" si="173"/>
        <v>0</v>
      </c>
      <c r="OI38" s="158"/>
      <c r="OJ38" s="116" t="s">
        <v>1</v>
      </c>
      <c r="OK38" s="4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42"/>
      <c r="PP38" s="118">
        <f t="shared" si="174"/>
        <v>0</v>
      </c>
    </row>
    <row r="39" spans="2:432" ht="15" customHeight="1" x14ac:dyDescent="0.25">
      <c r="B39">
        <f t="shared" ref="B39:B70" ca="1" si="175">SUMIF($3:$3,"&lt;="&amp;B$5,39:39)</f>
        <v>0</v>
      </c>
      <c r="C39" s="157" t="str">
        <f>IF($C$3="Active",IF(Summary!$B31&lt;&gt;"",IF(AND(Summary!$F31&lt;&gt;"",DATE(YEAR(Summary!$F31),MONTH(Summary!$F31),1)&lt;DATE(YEAR(E$3),MONTH(E$3),1)),"not on board",IF(Summary!$B31&lt;&gt;"",IF(AND(Summary!$C31&lt;&gt;"",DATE(YEAR(Summary!$C31),MONTH(Summary!$C31),1)&lt;=DATE(YEAR(E$3),MONTH(E$3),1)),Summary!$B31,"not on board"),"")),""),"")</f>
        <v/>
      </c>
      <c r="D39" s="115" t="s">
        <v>9</v>
      </c>
      <c r="E39" s="43"/>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44"/>
      <c r="AJ39" s="117">
        <f t="shared" ref="AJ39:AJ40" si="176">SUM(E39:AI39)</f>
        <v>0</v>
      </c>
      <c r="AL39">
        <f ca="1">SUMIF(AO$3:BS$3,"&lt;="&amp;B5,AO39:BS39)</f>
        <v>0</v>
      </c>
      <c r="AM39" s="157" t="str">
        <f>IF($C$3="Active",IF(Summary!$B31&lt;&gt;"",IF(AND(Summary!$F31&lt;&gt;"",DATE(YEAR(Summary!$F31),MONTH(Summary!$F31),1)&lt;DATE(YEAR(AO$3),MONTH(AO$3),1)),"not on board",IF(Summary!$B31&lt;&gt;"",IF(AND(Summary!$C31&lt;&gt;"",DATE(YEAR(Summary!$C31),MONTH(Summary!$C31),1)&lt;=DATE(YEAR(AO$3),MONTH(AO$3),1)),Summary!$B31,"not on board"),"")),""),"")</f>
        <v/>
      </c>
      <c r="AN39" s="115" t="s">
        <v>9</v>
      </c>
      <c r="AO39" s="43"/>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44"/>
      <c r="BT39" s="117">
        <f t="shared" ref="BT39:BT70" si="177">SUM(AO39:BS39)</f>
        <v>0</v>
      </c>
      <c r="BV39">
        <f ca="1">SUMIF(BY$3:DC$3,"&lt;="&amp;B5,BY39:DC39)</f>
        <v>0</v>
      </c>
      <c r="BW39" s="157" t="str">
        <f>IF($C$3="Active",IF(Summary!$B31&lt;&gt;"",IF(AND(Summary!$F31&lt;&gt;"",DATE(YEAR(Summary!$F31),MONTH(Summary!$F31),1)&lt;DATE(YEAR(BY$3),MONTH(BY$3),1)),"not on board",IF(Summary!$B31&lt;&gt;"",IF(AND(Summary!$C31&lt;&gt;"",DATE(YEAR(Summary!$C31),MONTH(Summary!$C31),1)&lt;=DATE(YEAR(BY$3),MONTH(BY$3),1)),Summary!$B31,"not on board"),"")),""),"")</f>
        <v/>
      </c>
      <c r="BX39" s="115" t="s">
        <v>9</v>
      </c>
      <c r="BY39" s="43"/>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44"/>
      <c r="DD39" s="117">
        <f t="shared" ref="DD39:DD40" si="178">SUM(BY39:DC39)</f>
        <v>0</v>
      </c>
      <c r="DF39">
        <f ca="1">SUMIF(DI$3:EM$3,"&lt;="&amp;B5,DI39:EM39)</f>
        <v>0</v>
      </c>
      <c r="DG39" s="157" t="str">
        <f>IF($C$3="Active",IF(Summary!$B31&lt;&gt;"",IF(AND(Summary!$F31&lt;&gt;"",DATE(YEAR(Summary!$F31),MONTH(Summary!$F31),1)&lt;DATE(YEAR(DI$3),MONTH(DI$3),1)),"not on board",IF(Summary!$B31&lt;&gt;"",IF(AND(Summary!$C31&lt;&gt;"",DATE(YEAR(Summary!$C31),MONTH(Summary!$C31),1)&lt;=DATE(YEAR(DI$3),MONTH(DI$3),1)),Summary!$B31,"not on board"),"")),""),"")</f>
        <v/>
      </c>
      <c r="DH39" s="115" t="s">
        <v>9</v>
      </c>
      <c r="DI39" s="43"/>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44"/>
      <c r="EN39" s="117">
        <f t="shared" ref="EN39:EN40" si="179">SUM(DI39:EM39)</f>
        <v>0</v>
      </c>
      <c r="EP39">
        <f ca="1">SUMIF(ES$3:FW$3,"&lt;="&amp;B5,ES39:FW39)</f>
        <v>0</v>
      </c>
      <c r="EQ39" s="157" t="str">
        <f>IF($C$3="Active",IF(Summary!$B31&lt;&gt;"",IF(AND(Summary!$F31&lt;&gt;"",DATE(YEAR(Summary!$F31),MONTH(Summary!$F31),1)&lt;DATE(YEAR(ES$3),MONTH(ES$3),1)),"not on board",IF(Summary!$B31&lt;&gt;"",IF(AND(Summary!$C31&lt;&gt;"",DATE(YEAR(Summary!$C31),MONTH(Summary!$C31),1)&lt;=DATE(YEAR(ES$3),MONTH(ES$3),1)),Summary!$B31,"not on board"),"")),""),"")</f>
        <v/>
      </c>
      <c r="ER39" s="115" t="s">
        <v>9</v>
      </c>
      <c r="ES39" s="43"/>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44"/>
      <c r="FX39" s="117">
        <f t="shared" ref="FX39:FX40" si="180">SUM(ES39:FW39)</f>
        <v>0</v>
      </c>
      <c r="FZ39">
        <f ca="1">SUMIF(GC$3:HG$3,"&lt;="&amp;B5,GC39:HG39)</f>
        <v>0</v>
      </c>
      <c r="GA39" s="157" t="str">
        <f>IF($C$3="Active",IF(Summary!$B31&lt;&gt;"",IF(AND(Summary!$F31&lt;&gt;"",DATE(YEAR(Summary!$F31),MONTH(Summary!$F31),1)&lt;DATE(YEAR(GC$3),MONTH(GC$3),1)),"not on board",IF(Summary!$B31&lt;&gt;"",IF(AND(Summary!$C31&lt;&gt;"",DATE(YEAR(Summary!$C31),MONTH(Summary!$C31),1)&lt;=DATE(YEAR(GC$3),MONTH(GC$3),1)),Summary!$B31,"not on board"),"")),""),"")</f>
        <v/>
      </c>
      <c r="GB39" s="115" t="s">
        <v>9</v>
      </c>
      <c r="GC39" s="43"/>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62"/>
      <c r="HG39" s="44"/>
      <c r="HH39" s="117">
        <f t="shared" si="168"/>
        <v>0</v>
      </c>
      <c r="HJ39">
        <f ca="1">SUMIF(HM$3:IQ$3,"&lt;="&amp;B5,HM39:IQ39)</f>
        <v>0</v>
      </c>
      <c r="HK39" s="157" t="str">
        <f>IF($C$3="Active",IF(Summary!$B31&lt;&gt;"",IF(AND(Summary!$F31&lt;&gt;"",DATE(YEAR(Summary!$F31),MONTH(Summary!$F31),1)&lt;DATE(YEAR(HM$3),MONTH(HM$3),1)),"not on board",IF(Summary!$B31&lt;&gt;"",IF(AND(Summary!$C31&lt;&gt;"",DATE(YEAR(Summary!$C31),MONTH(Summary!$C31),1)&lt;=DATE(YEAR(HM$3),MONTH(HM$3),1)),Summary!$B31,"not on board"),"")),""),"")</f>
        <v/>
      </c>
      <c r="HL39" s="115" t="s">
        <v>9</v>
      </c>
      <c r="HM39" s="43"/>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44"/>
      <c r="IR39" s="117">
        <f t="shared" ref="IR39:IR40" si="181">SUM(HM39:IQ39)</f>
        <v>0</v>
      </c>
      <c r="IT39">
        <f ca="1">SUMIF(IW$3:KA$3,"&lt;="&amp;B5,IW39:KA39)</f>
        <v>0</v>
      </c>
      <c r="IU39" s="157" t="str">
        <f>IF($C$3="Active",IF(Summary!$B31&lt;&gt;"",IF(AND(Summary!$F31&lt;&gt;"",DATE(YEAR(Summary!$F31),MONTH(Summary!$F31),1)&lt;DATE(YEAR(IW$3),MONTH(IW$3),1)),"not on board",IF(Summary!$B31&lt;&gt;"",IF(AND(Summary!$C31&lt;&gt;"",DATE(YEAR(Summary!$C31),MONTH(Summary!$C31),1)&lt;=DATE(YEAR(IW$3),MONTH(IW$3),1)),Summary!$B31,"not on board"),"")),""),"")</f>
        <v/>
      </c>
      <c r="IV39" s="115" t="s">
        <v>9</v>
      </c>
      <c r="IW39" s="43"/>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44"/>
      <c r="KB39" s="117">
        <f t="shared" ref="KB39:KB40" si="182">SUM(IW39:KA39)</f>
        <v>0</v>
      </c>
      <c r="KD39">
        <f ca="1">SUMIF(KG$3:LK$3,"&lt;="&amp;B5,KG39:LK39)</f>
        <v>0</v>
      </c>
      <c r="KE39" s="157" t="str">
        <f>IF($C$3="Active",IF(Summary!$B31&lt;&gt;"",IF(AND(Summary!$F31&lt;&gt;"",DATE(YEAR(Summary!$F31),MONTH(Summary!$F31),1)&lt;DATE(YEAR(KG$3),MONTH(KG$3),1)),"not on board",IF(Summary!$B31&lt;&gt;"",IF(AND(Summary!$C31&lt;&gt;"",DATE(YEAR(Summary!$C31),MONTH(Summary!$C31),1)&lt;=DATE(YEAR(KG$3),MONTH(KG$3),1)),Summary!$B31,"not on board"),"")),""),"")</f>
        <v/>
      </c>
      <c r="KF39" s="115" t="s">
        <v>9</v>
      </c>
      <c r="KG39" s="43"/>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44"/>
      <c r="LL39" s="117">
        <f t="shared" si="171"/>
        <v>0</v>
      </c>
      <c r="LN39">
        <f ca="1">SUMIF(LQ$3:MU$3,"&lt;="&amp;B5,LQ39:MU39)</f>
        <v>0</v>
      </c>
      <c r="LO39" s="157" t="str">
        <f>IF($C$3="Active",IF(Summary!$B31&lt;&gt;"",IF(AND(Summary!$F31&lt;&gt;"",DATE(YEAR(Summary!$F31),MONTH(Summary!$F31),1)&lt;DATE(YEAR(LQ$3),MONTH(LQ$3),1)),"not on board",IF(Summary!$B31&lt;&gt;"",IF(AND(Summary!$C31&lt;&gt;"",DATE(YEAR(Summary!$C31),MONTH(Summary!$C31),1)&lt;=DATE(YEAR(LQ$3),MONTH(LQ$3),1)),Summary!$B31,"not on board"),"")),""),"")</f>
        <v/>
      </c>
      <c r="LP39" s="115" t="s">
        <v>9</v>
      </c>
      <c r="LQ39" s="43"/>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44"/>
      <c r="MV39" s="117">
        <f t="shared" ref="MV39:MV40" si="183">SUM(LQ39:MU39)</f>
        <v>0</v>
      </c>
      <c r="MX39">
        <f ca="1">SUMIF(NA$3:OE$3,"&lt;="&amp;B5,NA39:OE39)</f>
        <v>0</v>
      </c>
      <c r="MY39" s="157" t="str">
        <f>IF($C$3="Active",IF(Summary!$B31&lt;&gt;"",IF(AND(Summary!$F31&lt;&gt;"",DATE(YEAR(Summary!$F31),MONTH(Summary!$F31),1)&lt;DATE(YEAR(NA$3),MONTH(NA$3),1)),"not on board",IF(Summary!$B31&lt;&gt;"",IF(AND(Summary!$C31&lt;&gt;"",DATE(YEAR(Summary!$C31),MONTH(Summary!$C31),1)&lt;=DATE(YEAR(NA$3),MONTH(NA$3),1)),Summary!$B31,"not on board"),"")),""),"")</f>
        <v/>
      </c>
      <c r="MZ39" s="115" t="s">
        <v>9</v>
      </c>
      <c r="NA39" s="43"/>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44"/>
      <c r="OF39" s="117">
        <f t="shared" si="173"/>
        <v>0</v>
      </c>
      <c r="OH39">
        <f ca="1">SUMIF(OK$3:PO$3,"&lt;="&amp;B5,OK39:PO39)</f>
        <v>0</v>
      </c>
      <c r="OI39" s="157" t="str">
        <f>IF($C$3="Active",IF(Summary!$B31&lt;&gt;"",IF(AND(Summary!$F31&lt;&gt;"",DATE(YEAR(Summary!$F31),MONTH(Summary!$F31),1)&lt;DATE(YEAR(OK$3),MONTH(OK$3),1)),"not on board",IF(Summary!$B31&lt;&gt;"",IF(AND(Summary!$C31&lt;&gt;"",DATE(YEAR(Summary!$C31),MONTH(Summary!$C31),1)&lt;=DATE(YEAR(OK$3),MONTH(OK$3),1)),Summary!$B31,"not on board"),"")),""),"")</f>
        <v/>
      </c>
      <c r="OJ39" s="115" t="s">
        <v>9</v>
      </c>
      <c r="OK39" s="43"/>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44"/>
      <c r="PP39" s="117">
        <f t="shared" ref="PP39:PP40" si="184">SUM(OK39:PO39)</f>
        <v>0</v>
      </c>
    </row>
    <row r="40" spans="2:432" x14ac:dyDescent="0.25">
      <c r="B40">
        <f t="shared" ca="1" si="175"/>
        <v>0</v>
      </c>
      <c r="C40" s="158"/>
      <c r="D40" s="116" t="s">
        <v>1</v>
      </c>
      <c r="E40" s="4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42"/>
      <c r="AJ40" s="118">
        <f t="shared" si="176"/>
        <v>0</v>
      </c>
      <c r="AM40" s="158"/>
      <c r="AN40" s="116" t="s">
        <v>1</v>
      </c>
      <c r="AO40" s="4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42"/>
      <c r="BT40" s="118">
        <f t="shared" si="177"/>
        <v>0</v>
      </c>
      <c r="BW40" s="158"/>
      <c r="BX40" s="116" t="s">
        <v>1</v>
      </c>
      <c r="BY40" s="4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42"/>
      <c r="DD40" s="118">
        <f t="shared" si="178"/>
        <v>0</v>
      </c>
      <c r="DG40" s="158"/>
      <c r="DH40" s="116" t="s">
        <v>1</v>
      </c>
      <c r="DI40" s="4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42"/>
      <c r="EN40" s="118">
        <f t="shared" si="179"/>
        <v>0</v>
      </c>
      <c r="EQ40" s="158"/>
      <c r="ER40" s="116" t="s">
        <v>1</v>
      </c>
      <c r="ES40" s="4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42"/>
      <c r="FX40" s="118">
        <f t="shared" si="180"/>
        <v>0</v>
      </c>
      <c r="GA40" s="158"/>
      <c r="GB40" s="116" t="s">
        <v>1</v>
      </c>
      <c r="GC40" s="4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61"/>
      <c r="HG40" s="42"/>
      <c r="HH40" s="118">
        <f t="shared" si="168"/>
        <v>0</v>
      </c>
      <c r="HK40" s="158"/>
      <c r="HL40" s="116" t="s">
        <v>1</v>
      </c>
      <c r="HM40" s="4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42"/>
      <c r="IR40" s="118">
        <f t="shared" si="181"/>
        <v>0</v>
      </c>
      <c r="IU40" s="158"/>
      <c r="IV40" s="116" t="s">
        <v>1</v>
      </c>
      <c r="IW40" s="4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42"/>
      <c r="KB40" s="118">
        <f t="shared" si="182"/>
        <v>0</v>
      </c>
      <c r="KE40" s="158"/>
      <c r="KF40" s="116" t="s">
        <v>1</v>
      </c>
      <c r="KG40" s="4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42"/>
      <c r="LL40" s="118">
        <f t="shared" si="171"/>
        <v>0</v>
      </c>
      <c r="LO40" s="158"/>
      <c r="LP40" s="116" t="s">
        <v>1</v>
      </c>
      <c r="LQ40" s="4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42"/>
      <c r="MV40" s="118">
        <f t="shared" si="183"/>
        <v>0</v>
      </c>
      <c r="MY40" s="158"/>
      <c r="MZ40" s="116" t="s">
        <v>1</v>
      </c>
      <c r="NA40" s="4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42"/>
      <c r="OF40" s="118">
        <f t="shared" si="173"/>
        <v>0</v>
      </c>
      <c r="OI40" s="158"/>
      <c r="OJ40" s="116" t="s">
        <v>1</v>
      </c>
      <c r="OK40" s="4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42"/>
      <c r="PP40" s="118">
        <f t="shared" si="184"/>
        <v>0</v>
      </c>
    </row>
    <row r="41" spans="2:432" ht="15" customHeight="1" x14ac:dyDescent="0.25">
      <c r="B41">
        <f t="shared" ca="1" si="175"/>
        <v>0</v>
      </c>
      <c r="C41" s="157" t="str">
        <f>IF($C$3="Active",IF(Summary!$B32&lt;&gt;"",IF(AND(Summary!$F32&lt;&gt;"",DATE(YEAR(Summary!$F32),MONTH(Summary!$F32),1)&lt;DATE(YEAR(E$3),MONTH(E$3),1)),"not on board",IF(Summary!$B32&lt;&gt;"",IF(AND(Summary!$C32&lt;&gt;"",DATE(YEAR(Summary!$C32),MONTH(Summary!$C32),1)&lt;=DATE(YEAR(E$3),MONTH(E$3),1)),Summary!$B32,"not on board"),"")),""),"")</f>
        <v/>
      </c>
      <c r="D41" s="115" t="s">
        <v>9</v>
      </c>
      <c r="E41" s="43"/>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44"/>
      <c r="AJ41" s="117">
        <f t="shared" ref="AJ41:AJ42" si="185">SUM(E41:AI41)</f>
        <v>0</v>
      </c>
      <c r="AL41">
        <f ca="1">SUMIF(AO$3:BS$3,"&lt;="&amp;B5,AO41:BS41)</f>
        <v>0</v>
      </c>
      <c r="AM41" s="157" t="str">
        <f>IF($C$3="Active",IF(Summary!$B32&lt;&gt;"",IF(AND(Summary!$F32&lt;&gt;"",DATE(YEAR(Summary!$F32),MONTH(Summary!$F32),1)&lt;DATE(YEAR(AO$3),MONTH(AO$3),1)),"not on board",IF(Summary!$B32&lt;&gt;"",IF(AND(Summary!$C32&lt;&gt;"",DATE(YEAR(Summary!$C32),MONTH(Summary!$C32),1)&lt;=DATE(YEAR(AO$3),MONTH(AO$3),1)),Summary!$B32,"not on board"),"")),""),"")</f>
        <v/>
      </c>
      <c r="AN41" s="115" t="s">
        <v>9</v>
      </c>
      <c r="AO41" s="43"/>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44"/>
      <c r="BT41" s="117">
        <f t="shared" si="177"/>
        <v>0</v>
      </c>
      <c r="BV41">
        <f ca="1">SUMIF(BY$3:DC$3,"&lt;="&amp;B5,BY41:DC41)</f>
        <v>0</v>
      </c>
      <c r="BW41" s="157" t="str">
        <f>IF($C$3="Active",IF(Summary!$B32&lt;&gt;"",IF(AND(Summary!$F32&lt;&gt;"",DATE(YEAR(Summary!$F32),MONTH(Summary!$F32),1)&lt;DATE(YEAR(BY$3),MONTH(BY$3),1)),"not on board",IF(Summary!$B32&lt;&gt;"",IF(AND(Summary!$C32&lt;&gt;"",DATE(YEAR(Summary!$C32),MONTH(Summary!$C32),1)&lt;=DATE(YEAR(BY$3),MONTH(BY$3),1)),Summary!$B32,"not on board"),"")),""),"")</f>
        <v/>
      </c>
      <c r="BX41" s="115" t="s">
        <v>9</v>
      </c>
      <c r="BY41" s="43"/>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44"/>
      <c r="DD41" s="117">
        <f t="shared" ref="DD41:DD42" si="186">SUM(BY41:DC41)</f>
        <v>0</v>
      </c>
      <c r="DF41">
        <f ca="1">SUMIF(DI$3:EM$3,"&lt;="&amp;B5,DI41:EM41)</f>
        <v>0</v>
      </c>
      <c r="DG41" s="157" t="str">
        <f>IF($C$3="Active",IF(Summary!$B32&lt;&gt;"",IF(AND(Summary!$F32&lt;&gt;"",DATE(YEAR(Summary!$F32),MONTH(Summary!$F32),1)&lt;DATE(YEAR(DI$3),MONTH(DI$3),1)),"not on board",IF(Summary!$B32&lt;&gt;"",IF(AND(Summary!$C32&lt;&gt;"",DATE(YEAR(Summary!$C32),MONTH(Summary!$C32),1)&lt;=DATE(YEAR(DI$3),MONTH(DI$3),1)),Summary!$B32,"not on board"),"")),""),"")</f>
        <v/>
      </c>
      <c r="DH41" s="115" t="s">
        <v>9</v>
      </c>
      <c r="DI41" s="43"/>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44"/>
      <c r="EN41" s="117">
        <f t="shared" ref="EN41:EN42" si="187">SUM(DI41:EM41)</f>
        <v>0</v>
      </c>
      <c r="EP41">
        <f ca="1">SUMIF(ES$3:FW$3,"&lt;="&amp;B5,ES41:FW41)</f>
        <v>0</v>
      </c>
      <c r="EQ41" s="157" t="str">
        <f>IF($C$3="Active",IF(Summary!$B32&lt;&gt;"",IF(AND(Summary!$F32&lt;&gt;"",DATE(YEAR(Summary!$F32),MONTH(Summary!$F32),1)&lt;DATE(YEAR(ES$3),MONTH(ES$3),1)),"not on board",IF(Summary!$B32&lt;&gt;"",IF(AND(Summary!$C32&lt;&gt;"",DATE(YEAR(Summary!$C32),MONTH(Summary!$C32),1)&lt;=DATE(YEAR(ES$3),MONTH(ES$3),1)),Summary!$B32,"not on board"),"")),""),"")</f>
        <v/>
      </c>
      <c r="ER41" s="115" t="s">
        <v>9</v>
      </c>
      <c r="ES41" s="43"/>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44"/>
      <c r="FX41" s="117">
        <f t="shared" ref="FX41:FX42" si="188">SUM(ES41:FW41)</f>
        <v>0</v>
      </c>
      <c r="FZ41">
        <f ca="1">SUMIF(GC$3:HG$3,"&lt;="&amp;B5,GC41:HG41)</f>
        <v>0</v>
      </c>
      <c r="GA41" s="157" t="str">
        <f>IF($C$3="Active",IF(Summary!$B32&lt;&gt;"",IF(AND(Summary!$F32&lt;&gt;"",DATE(YEAR(Summary!$F32),MONTH(Summary!$F32),1)&lt;DATE(YEAR(GC$3),MONTH(GC$3),1)),"not on board",IF(Summary!$B32&lt;&gt;"",IF(AND(Summary!$C32&lt;&gt;"",DATE(YEAR(Summary!$C32),MONTH(Summary!$C32),1)&lt;=DATE(YEAR(GC$3),MONTH(GC$3),1)),Summary!$B32,"not on board"),"")),""),"")</f>
        <v/>
      </c>
      <c r="GB41" s="115" t="s">
        <v>9</v>
      </c>
      <c r="GC41" s="43"/>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62"/>
      <c r="HG41" s="44"/>
      <c r="HH41" s="117">
        <f t="shared" si="168"/>
        <v>0</v>
      </c>
      <c r="HJ41">
        <f ca="1">SUMIF(HM$3:IQ$3,"&lt;="&amp;B5,HM41:IQ41)</f>
        <v>0</v>
      </c>
      <c r="HK41" s="157" t="str">
        <f>IF($C$3="Active",IF(Summary!$B32&lt;&gt;"",IF(AND(Summary!$F32&lt;&gt;"",DATE(YEAR(Summary!$F32),MONTH(Summary!$F32),1)&lt;DATE(YEAR(HM$3),MONTH(HM$3),1)),"not on board",IF(Summary!$B32&lt;&gt;"",IF(AND(Summary!$C32&lt;&gt;"",DATE(YEAR(Summary!$C32),MONTH(Summary!$C32),1)&lt;=DATE(YEAR(HM$3),MONTH(HM$3),1)),Summary!$B32,"not on board"),"")),""),"")</f>
        <v/>
      </c>
      <c r="HL41" s="115" t="s">
        <v>9</v>
      </c>
      <c r="HM41" s="43"/>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44"/>
      <c r="IR41" s="117">
        <f t="shared" ref="IR41:IR42" si="189">SUM(HM41:IQ41)</f>
        <v>0</v>
      </c>
      <c r="IT41">
        <f ca="1">SUMIF(IW$3:KA$3,"&lt;="&amp;B5,IW41:KA41)</f>
        <v>0</v>
      </c>
      <c r="IU41" s="157" t="str">
        <f>IF($C$3="Active",IF(Summary!$B32&lt;&gt;"",IF(AND(Summary!$F32&lt;&gt;"",DATE(YEAR(Summary!$F32),MONTH(Summary!$F32),1)&lt;DATE(YEAR(IW$3),MONTH(IW$3),1)),"not on board",IF(Summary!$B32&lt;&gt;"",IF(AND(Summary!$C32&lt;&gt;"",DATE(YEAR(Summary!$C32),MONTH(Summary!$C32),1)&lt;=DATE(YEAR(IW$3),MONTH(IW$3),1)),Summary!$B32,"not on board"),"")),""),"")</f>
        <v/>
      </c>
      <c r="IV41" s="115" t="s">
        <v>9</v>
      </c>
      <c r="IW41" s="43"/>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44"/>
      <c r="KB41" s="117">
        <f t="shared" ref="KB41:KB42" si="190">SUM(IW41:KA41)</f>
        <v>0</v>
      </c>
      <c r="KD41">
        <f ca="1">SUMIF(KG$3:LK$3,"&lt;="&amp;B5,KG41:LK41)</f>
        <v>0</v>
      </c>
      <c r="KE41" s="157" t="str">
        <f>IF($C$3="Active",IF(Summary!$B32&lt;&gt;"",IF(AND(Summary!$F32&lt;&gt;"",DATE(YEAR(Summary!$F32),MONTH(Summary!$F32),1)&lt;DATE(YEAR(KG$3),MONTH(KG$3),1)),"not on board",IF(Summary!$B32&lt;&gt;"",IF(AND(Summary!$C32&lt;&gt;"",DATE(YEAR(Summary!$C32),MONTH(Summary!$C32),1)&lt;=DATE(YEAR(KG$3),MONTH(KG$3),1)),Summary!$B32,"not on board"),"")),""),"")</f>
        <v/>
      </c>
      <c r="KF41" s="115" t="s">
        <v>9</v>
      </c>
      <c r="KG41" s="43"/>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44"/>
      <c r="LL41" s="117">
        <f t="shared" si="171"/>
        <v>0</v>
      </c>
      <c r="LN41">
        <f ca="1">SUMIF(LQ$3:MU$3,"&lt;="&amp;B5,LQ41:MU41)</f>
        <v>0</v>
      </c>
      <c r="LO41" s="157" t="str">
        <f>IF($C$3="Active",IF(Summary!$B32&lt;&gt;"",IF(AND(Summary!$F32&lt;&gt;"",DATE(YEAR(Summary!$F32),MONTH(Summary!$F32),1)&lt;DATE(YEAR(LQ$3),MONTH(LQ$3),1)),"not on board",IF(Summary!$B32&lt;&gt;"",IF(AND(Summary!$C32&lt;&gt;"",DATE(YEAR(Summary!$C32),MONTH(Summary!$C32),1)&lt;=DATE(YEAR(LQ$3),MONTH(LQ$3),1)),Summary!$B32,"not on board"),"")),""),"")</f>
        <v/>
      </c>
      <c r="LP41" s="115" t="s">
        <v>9</v>
      </c>
      <c r="LQ41" s="43"/>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44"/>
      <c r="MV41" s="117">
        <f t="shared" ref="MV41:MV42" si="191">SUM(LQ41:MU41)</f>
        <v>0</v>
      </c>
      <c r="MX41">
        <f ca="1">SUMIF(NA$3:OE$3,"&lt;="&amp;B5,NA41:OE41)</f>
        <v>0</v>
      </c>
      <c r="MY41" s="157" t="str">
        <f>IF($C$3="Active",IF(Summary!$B32&lt;&gt;"",IF(AND(Summary!$F32&lt;&gt;"",DATE(YEAR(Summary!$F32),MONTH(Summary!$F32),1)&lt;DATE(YEAR(NA$3),MONTH(NA$3),1)),"not on board",IF(Summary!$B32&lt;&gt;"",IF(AND(Summary!$C32&lt;&gt;"",DATE(YEAR(Summary!$C32),MONTH(Summary!$C32),1)&lt;=DATE(YEAR(NA$3),MONTH(NA$3),1)),Summary!$B32,"not on board"),"")),""),"")</f>
        <v/>
      </c>
      <c r="MZ41" s="115" t="s">
        <v>9</v>
      </c>
      <c r="NA41" s="43"/>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44"/>
      <c r="OF41" s="117">
        <f t="shared" si="173"/>
        <v>0</v>
      </c>
      <c r="OH41">
        <f ca="1">SUMIF(OK$3:PO$3,"&lt;="&amp;B5,OK41:PO41)</f>
        <v>0</v>
      </c>
      <c r="OI41" s="157" t="str">
        <f>IF($C$3="Active",IF(Summary!$B32&lt;&gt;"",IF(AND(Summary!$F32&lt;&gt;"",DATE(YEAR(Summary!$F32),MONTH(Summary!$F32),1)&lt;DATE(YEAR(OK$3),MONTH(OK$3),1)),"not on board",IF(Summary!$B32&lt;&gt;"",IF(AND(Summary!$C32&lt;&gt;"",DATE(YEAR(Summary!$C32),MONTH(Summary!$C32),1)&lt;=DATE(YEAR(OK$3),MONTH(OK$3),1)),Summary!$B32,"not on board"),"")),""),"")</f>
        <v/>
      </c>
      <c r="OJ41" s="115" t="s">
        <v>9</v>
      </c>
      <c r="OK41" s="43"/>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44"/>
      <c r="PP41" s="117">
        <f t="shared" ref="PP41:PP42" si="192">SUM(OK41:PO41)</f>
        <v>0</v>
      </c>
    </row>
    <row r="42" spans="2:432" x14ac:dyDescent="0.25">
      <c r="B42">
        <f t="shared" ca="1" si="175"/>
        <v>0</v>
      </c>
      <c r="C42" s="158"/>
      <c r="D42" s="116" t="s">
        <v>1</v>
      </c>
      <c r="E42" s="4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42"/>
      <c r="AJ42" s="118">
        <f t="shared" si="185"/>
        <v>0</v>
      </c>
      <c r="AM42" s="158"/>
      <c r="AN42" s="116" t="s">
        <v>1</v>
      </c>
      <c r="AO42" s="4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42"/>
      <c r="BT42" s="118">
        <f t="shared" si="177"/>
        <v>0</v>
      </c>
      <c r="BW42" s="158"/>
      <c r="BX42" s="116" t="s">
        <v>1</v>
      </c>
      <c r="BY42" s="4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42"/>
      <c r="DD42" s="118">
        <f t="shared" si="186"/>
        <v>0</v>
      </c>
      <c r="DG42" s="158"/>
      <c r="DH42" s="116" t="s">
        <v>1</v>
      </c>
      <c r="DI42" s="4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42"/>
      <c r="EN42" s="118">
        <f t="shared" si="187"/>
        <v>0</v>
      </c>
      <c r="EQ42" s="158"/>
      <c r="ER42" s="116" t="s">
        <v>1</v>
      </c>
      <c r="ES42" s="4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42"/>
      <c r="FX42" s="118">
        <f t="shared" si="188"/>
        <v>0</v>
      </c>
      <c r="GA42" s="158"/>
      <c r="GB42" s="116" t="s">
        <v>1</v>
      </c>
      <c r="GC42" s="4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61"/>
      <c r="HG42" s="42"/>
      <c r="HH42" s="118">
        <f t="shared" si="168"/>
        <v>0</v>
      </c>
      <c r="HK42" s="158"/>
      <c r="HL42" s="116" t="s">
        <v>1</v>
      </c>
      <c r="HM42" s="4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42"/>
      <c r="IR42" s="118">
        <f t="shared" si="189"/>
        <v>0</v>
      </c>
      <c r="IU42" s="158"/>
      <c r="IV42" s="116" t="s">
        <v>1</v>
      </c>
      <c r="IW42" s="4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42"/>
      <c r="KB42" s="118">
        <f t="shared" si="190"/>
        <v>0</v>
      </c>
      <c r="KE42" s="158"/>
      <c r="KF42" s="116" t="s">
        <v>1</v>
      </c>
      <c r="KG42" s="4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42"/>
      <c r="LL42" s="118">
        <f t="shared" si="171"/>
        <v>0</v>
      </c>
      <c r="LO42" s="158"/>
      <c r="LP42" s="116" t="s">
        <v>1</v>
      </c>
      <c r="LQ42" s="4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42"/>
      <c r="MV42" s="118">
        <f t="shared" si="191"/>
        <v>0</v>
      </c>
      <c r="MY42" s="158"/>
      <c r="MZ42" s="116" t="s">
        <v>1</v>
      </c>
      <c r="NA42" s="4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42"/>
      <c r="OF42" s="118">
        <f t="shared" si="173"/>
        <v>0</v>
      </c>
      <c r="OI42" s="158"/>
      <c r="OJ42" s="116" t="s">
        <v>1</v>
      </c>
      <c r="OK42" s="4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42"/>
      <c r="PP42" s="118">
        <f t="shared" si="192"/>
        <v>0</v>
      </c>
    </row>
    <row r="43" spans="2:432" ht="15" customHeight="1" x14ac:dyDescent="0.25">
      <c r="B43">
        <f t="shared" ca="1" si="175"/>
        <v>0</v>
      </c>
      <c r="C43" s="157" t="str">
        <f>IF($C$3="Active",IF(Summary!$B33&lt;&gt;"",IF(AND(Summary!$F33&lt;&gt;"",DATE(YEAR(Summary!$F33),MONTH(Summary!$F33),1)&lt;DATE(YEAR(E$3),MONTH(E$3),1)),"not on board",IF(Summary!$B33&lt;&gt;"",IF(AND(Summary!$C33&lt;&gt;"",DATE(YEAR(Summary!$C33),MONTH(Summary!$C33),1)&lt;=DATE(YEAR(E$3),MONTH(E$3),1)),Summary!$B33,"not on board"),"")),""),"")</f>
        <v/>
      </c>
      <c r="D43" s="115" t="s">
        <v>9</v>
      </c>
      <c r="E43" s="43"/>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44"/>
      <c r="AJ43" s="117">
        <f t="shared" ref="AJ43:AJ44" si="193">SUM(E43:AI43)</f>
        <v>0</v>
      </c>
      <c r="AL43">
        <f ca="1">SUMIF(AO$3:BS$3,"&lt;="&amp;B5,AO43:BS43)</f>
        <v>0</v>
      </c>
      <c r="AM43" s="157" t="str">
        <f>IF($C$3="Active",IF(Summary!$B33&lt;&gt;"",IF(AND(Summary!$F33&lt;&gt;"",DATE(YEAR(Summary!$F33),MONTH(Summary!$F33),1)&lt;DATE(YEAR(AO$3),MONTH(AO$3),1)),"not on board",IF(Summary!$B33&lt;&gt;"",IF(AND(Summary!$C33&lt;&gt;"",DATE(YEAR(Summary!$C33),MONTH(Summary!$C33),1)&lt;=DATE(YEAR(AO$3),MONTH(AO$3),1)),Summary!$B33,"not on board"),"")),""),"")</f>
        <v/>
      </c>
      <c r="AN43" s="115" t="s">
        <v>9</v>
      </c>
      <c r="AO43" s="43"/>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44"/>
      <c r="BT43" s="117">
        <f t="shared" si="177"/>
        <v>0</v>
      </c>
      <c r="BV43">
        <f ca="1">SUMIF(BY$3:DC$3,"&lt;="&amp;B5,BY43:DC43)</f>
        <v>0</v>
      </c>
      <c r="BW43" s="157" t="str">
        <f>IF($C$3="Active",IF(Summary!$B33&lt;&gt;"",IF(AND(Summary!$F33&lt;&gt;"",DATE(YEAR(Summary!$F33),MONTH(Summary!$F33),1)&lt;DATE(YEAR(BY$3),MONTH(BY$3),1)),"not on board",IF(Summary!$B33&lt;&gt;"",IF(AND(Summary!$C33&lt;&gt;"",DATE(YEAR(Summary!$C33),MONTH(Summary!$C33),1)&lt;=DATE(YEAR(BY$3),MONTH(BY$3),1)),Summary!$B33,"not on board"),"")),""),"")</f>
        <v/>
      </c>
      <c r="BX43" s="115" t="s">
        <v>9</v>
      </c>
      <c r="BY43" s="43"/>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44"/>
      <c r="DD43" s="117">
        <f t="shared" ref="DD43:DD44" si="194">SUM(BY43:DC43)</f>
        <v>0</v>
      </c>
      <c r="DF43">
        <f ca="1">SUMIF(DI$3:EM$3,"&lt;="&amp;B5,DI43:EM43)</f>
        <v>0</v>
      </c>
      <c r="DG43" s="157" t="str">
        <f>IF($C$3="Active",IF(Summary!$B33&lt;&gt;"",IF(AND(Summary!$F33&lt;&gt;"",DATE(YEAR(Summary!$F33),MONTH(Summary!$F33),1)&lt;DATE(YEAR(DI$3),MONTH(DI$3),1)),"not on board",IF(Summary!$B33&lt;&gt;"",IF(AND(Summary!$C33&lt;&gt;"",DATE(YEAR(Summary!$C33),MONTH(Summary!$C33),1)&lt;=DATE(YEAR(DI$3),MONTH(DI$3),1)),Summary!$B33,"not on board"),"")),""),"")</f>
        <v/>
      </c>
      <c r="DH43" s="115" t="s">
        <v>9</v>
      </c>
      <c r="DI43" s="43"/>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44"/>
      <c r="EN43" s="117">
        <f t="shared" ref="EN43:EN44" si="195">SUM(DI43:EM43)</f>
        <v>0</v>
      </c>
      <c r="EP43">
        <f ca="1">SUMIF(ES$3:FW$3,"&lt;="&amp;B5,ES43:FW43)</f>
        <v>0</v>
      </c>
      <c r="EQ43" s="157" t="str">
        <f>IF($C$3="Active",IF(Summary!$B33&lt;&gt;"",IF(AND(Summary!$F33&lt;&gt;"",DATE(YEAR(Summary!$F33),MONTH(Summary!$F33),1)&lt;DATE(YEAR(ES$3),MONTH(ES$3),1)),"not on board",IF(Summary!$B33&lt;&gt;"",IF(AND(Summary!$C33&lt;&gt;"",DATE(YEAR(Summary!$C33),MONTH(Summary!$C33),1)&lt;=DATE(YEAR(ES$3),MONTH(ES$3),1)),Summary!$B33,"not on board"),"")),""),"")</f>
        <v/>
      </c>
      <c r="ER43" s="115" t="s">
        <v>9</v>
      </c>
      <c r="ES43" s="43"/>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44"/>
      <c r="FX43" s="117">
        <f t="shared" ref="FX43:FX44" si="196">SUM(ES43:FW43)</f>
        <v>0</v>
      </c>
      <c r="FZ43">
        <f ca="1">SUMIF(GC$3:HG$3,"&lt;="&amp;B5,GC43:HG43)</f>
        <v>0</v>
      </c>
      <c r="GA43" s="157" t="str">
        <f>IF($C$3="Active",IF(Summary!$B33&lt;&gt;"",IF(AND(Summary!$F33&lt;&gt;"",DATE(YEAR(Summary!$F33),MONTH(Summary!$F33),1)&lt;DATE(YEAR(GC$3),MONTH(GC$3),1)),"not on board",IF(Summary!$B33&lt;&gt;"",IF(AND(Summary!$C33&lt;&gt;"",DATE(YEAR(Summary!$C33),MONTH(Summary!$C33),1)&lt;=DATE(YEAR(GC$3),MONTH(GC$3),1)),Summary!$B33,"not on board"),"")),""),"")</f>
        <v/>
      </c>
      <c r="GB43" s="115" t="s">
        <v>9</v>
      </c>
      <c r="GC43" s="43"/>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62"/>
      <c r="HG43" s="44"/>
      <c r="HH43" s="117">
        <f t="shared" si="168"/>
        <v>0</v>
      </c>
      <c r="HJ43">
        <f ca="1">SUMIF(HM$3:IQ$3,"&lt;="&amp;B5,HM43:IQ43)</f>
        <v>0</v>
      </c>
      <c r="HK43" s="157" t="str">
        <f>IF($C$3="Active",IF(Summary!$B33&lt;&gt;"",IF(AND(Summary!$F33&lt;&gt;"",DATE(YEAR(Summary!$F33),MONTH(Summary!$F33),1)&lt;DATE(YEAR(HM$3),MONTH(HM$3),1)),"not on board",IF(Summary!$B33&lt;&gt;"",IF(AND(Summary!$C33&lt;&gt;"",DATE(YEAR(Summary!$C33),MONTH(Summary!$C33),1)&lt;=DATE(YEAR(HM$3),MONTH(HM$3),1)),Summary!$B33,"not on board"),"")),""),"")</f>
        <v/>
      </c>
      <c r="HL43" s="115" t="s">
        <v>9</v>
      </c>
      <c r="HM43" s="43"/>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44"/>
      <c r="IR43" s="117">
        <f t="shared" ref="IR43:IR44" si="197">SUM(HM43:IQ43)</f>
        <v>0</v>
      </c>
      <c r="IT43">
        <f ca="1">SUMIF(IW$3:KA$3,"&lt;="&amp;B5,IW43:KA43)</f>
        <v>0</v>
      </c>
      <c r="IU43" s="157" t="str">
        <f>IF($C$3="Active",IF(Summary!$B33&lt;&gt;"",IF(AND(Summary!$F33&lt;&gt;"",DATE(YEAR(Summary!$F33),MONTH(Summary!$F33),1)&lt;DATE(YEAR(IW$3),MONTH(IW$3),1)),"not on board",IF(Summary!$B33&lt;&gt;"",IF(AND(Summary!$C33&lt;&gt;"",DATE(YEAR(Summary!$C33),MONTH(Summary!$C33),1)&lt;=DATE(YEAR(IW$3),MONTH(IW$3),1)),Summary!$B33,"not on board"),"")),""),"")</f>
        <v/>
      </c>
      <c r="IV43" s="115" t="s">
        <v>9</v>
      </c>
      <c r="IW43" s="43"/>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44"/>
      <c r="KB43" s="117">
        <f t="shared" ref="KB43:KB44" si="198">SUM(IW43:KA43)</f>
        <v>0</v>
      </c>
      <c r="KD43">
        <f ca="1">SUMIF(KG$3:LK$3,"&lt;="&amp;B5,KG43:LK43)</f>
        <v>0</v>
      </c>
      <c r="KE43" s="157" t="str">
        <f>IF($C$3="Active",IF(Summary!$B33&lt;&gt;"",IF(AND(Summary!$F33&lt;&gt;"",DATE(YEAR(Summary!$F33),MONTH(Summary!$F33),1)&lt;DATE(YEAR(KG$3),MONTH(KG$3),1)),"not on board",IF(Summary!$B33&lt;&gt;"",IF(AND(Summary!$C33&lt;&gt;"",DATE(YEAR(Summary!$C33),MONTH(Summary!$C33),1)&lt;=DATE(YEAR(KG$3),MONTH(KG$3),1)),Summary!$B33,"not on board"),"")),""),"")</f>
        <v/>
      </c>
      <c r="KF43" s="115" t="s">
        <v>9</v>
      </c>
      <c r="KG43" s="43"/>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44"/>
      <c r="LL43" s="117">
        <f t="shared" si="171"/>
        <v>0</v>
      </c>
      <c r="LN43">
        <f ca="1">SUMIF(LQ$3:MU$3,"&lt;="&amp;B5,LQ43:MU43)</f>
        <v>0</v>
      </c>
      <c r="LO43" s="157" t="str">
        <f>IF($C$3="Active",IF(Summary!$B33&lt;&gt;"",IF(AND(Summary!$F33&lt;&gt;"",DATE(YEAR(Summary!$F33),MONTH(Summary!$F33),1)&lt;DATE(YEAR(LQ$3),MONTH(LQ$3),1)),"not on board",IF(Summary!$B33&lt;&gt;"",IF(AND(Summary!$C33&lt;&gt;"",DATE(YEAR(Summary!$C33),MONTH(Summary!$C33),1)&lt;=DATE(YEAR(LQ$3),MONTH(LQ$3),1)),Summary!$B33,"not on board"),"")),""),"")</f>
        <v/>
      </c>
      <c r="LP43" s="115" t="s">
        <v>9</v>
      </c>
      <c r="LQ43" s="43"/>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44"/>
      <c r="MV43" s="117">
        <f t="shared" ref="MV43:MV44" si="199">SUM(LQ43:MU43)</f>
        <v>0</v>
      </c>
      <c r="MX43">
        <f ca="1">SUMIF(NA$3:OE$3,"&lt;="&amp;B5,NA43:OE43)</f>
        <v>0</v>
      </c>
      <c r="MY43" s="157" t="str">
        <f>IF($C$3="Active",IF(Summary!$B33&lt;&gt;"",IF(AND(Summary!$F33&lt;&gt;"",DATE(YEAR(Summary!$F33),MONTH(Summary!$F33),1)&lt;DATE(YEAR(NA$3),MONTH(NA$3),1)),"not on board",IF(Summary!$B33&lt;&gt;"",IF(AND(Summary!$C33&lt;&gt;"",DATE(YEAR(Summary!$C33),MONTH(Summary!$C33),1)&lt;=DATE(YEAR(NA$3),MONTH(NA$3),1)),Summary!$B33,"not on board"),"")),""),"")</f>
        <v/>
      </c>
      <c r="MZ43" s="115" t="s">
        <v>9</v>
      </c>
      <c r="NA43" s="43"/>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44"/>
      <c r="OF43" s="117">
        <f t="shared" si="173"/>
        <v>0</v>
      </c>
      <c r="OH43">
        <f ca="1">SUMIF(OK$3:PO$3,"&lt;="&amp;B5,OK43:PO43)</f>
        <v>0</v>
      </c>
      <c r="OI43" s="157" t="str">
        <f>IF($C$3="Active",IF(Summary!$B33&lt;&gt;"",IF(AND(Summary!$F33&lt;&gt;"",DATE(YEAR(Summary!$F33),MONTH(Summary!$F33),1)&lt;DATE(YEAR(OK$3),MONTH(OK$3),1)),"not on board",IF(Summary!$B33&lt;&gt;"",IF(AND(Summary!$C33&lt;&gt;"",DATE(YEAR(Summary!$C33),MONTH(Summary!$C33),1)&lt;=DATE(YEAR(OK$3),MONTH(OK$3),1)),Summary!$B33,"not on board"),"")),""),"")</f>
        <v/>
      </c>
      <c r="OJ43" s="115" t="s">
        <v>9</v>
      </c>
      <c r="OK43" s="43"/>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44"/>
      <c r="PP43" s="117">
        <f t="shared" ref="PP43:PP44" si="200">SUM(OK43:PO43)</f>
        <v>0</v>
      </c>
    </row>
    <row r="44" spans="2:432" x14ac:dyDescent="0.25">
      <c r="B44">
        <f t="shared" ca="1" si="175"/>
        <v>0</v>
      </c>
      <c r="C44" s="158"/>
      <c r="D44" s="116" t="s">
        <v>1</v>
      </c>
      <c r="E44" s="4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42"/>
      <c r="AJ44" s="118">
        <f t="shared" si="193"/>
        <v>0</v>
      </c>
      <c r="AM44" s="158"/>
      <c r="AN44" s="116" t="s">
        <v>1</v>
      </c>
      <c r="AO44" s="4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42"/>
      <c r="BT44" s="118">
        <f t="shared" si="177"/>
        <v>0</v>
      </c>
      <c r="BW44" s="158"/>
      <c r="BX44" s="116" t="s">
        <v>1</v>
      </c>
      <c r="BY44" s="4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42"/>
      <c r="DD44" s="118">
        <f t="shared" si="194"/>
        <v>0</v>
      </c>
      <c r="DG44" s="158"/>
      <c r="DH44" s="116" t="s">
        <v>1</v>
      </c>
      <c r="DI44" s="4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42"/>
      <c r="EN44" s="118">
        <f t="shared" si="195"/>
        <v>0</v>
      </c>
      <c r="EQ44" s="158"/>
      <c r="ER44" s="116" t="s">
        <v>1</v>
      </c>
      <c r="ES44" s="4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42"/>
      <c r="FX44" s="118">
        <f t="shared" si="196"/>
        <v>0</v>
      </c>
      <c r="GA44" s="158"/>
      <c r="GB44" s="116" t="s">
        <v>1</v>
      </c>
      <c r="GC44" s="4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61"/>
      <c r="HG44" s="42"/>
      <c r="HH44" s="118">
        <f t="shared" si="168"/>
        <v>0</v>
      </c>
      <c r="HK44" s="158"/>
      <c r="HL44" s="116" t="s">
        <v>1</v>
      </c>
      <c r="HM44" s="4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42"/>
      <c r="IR44" s="118">
        <f t="shared" si="197"/>
        <v>0</v>
      </c>
      <c r="IU44" s="158"/>
      <c r="IV44" s="116" t="s">
        <v>1</v>
      </c>
      <c r="IW44" s="4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42"/>
      <c r="KB44" s="118">
        <f t="shared" si="198"/>
        <v>0</v>
      </c>
      <c r="KE44" s="158"/>
      <c r="KF44" s="116" t="s">
        <v>1</v>
      </c>
      <c r="KG44" s="4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42"/>
      <c r="LL44" s="118">
        <f t="shared" si="171"/>
        <v>0</v>
      </c>
      <c r="LO44" s="158"/>
      <c r="LP44" s="116" t="s">
        <v>1</v>
      </c>
      <c r="LQ44" s="4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42"/>
      <c r="MV44" s="118">
        <f t="shared" si="199"/>
        <v>0</v>
      </c>
      <c r="MY44" s="158"/>
      <c r="MZ44" s="116" t="s">
        <v>1</v>
      </c>
      <c r="NA44" s="4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42"/>
      <c r="OF44" s="118">
        <f t="shared" si="173"/>
        <v>0</v>
      </c>
      <c r="OI44" s="158"/>
      <c r="OJ44" s="116" t="s">
        <v>1</v>
      </c>
      <c r="OK44" s="4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42"/>
      <c r="PP44" s="118">
        <f t="shared" si="200"/>
        <v>0</v>
      </c>
    </row>
    <row r="45" spans="2:432" ht="15" customHeight="1" x14ac:dyDescent="0.25">
      <c r="B45">
        <f t="shared" ca="1" si="175"/>
        <v>0</v>
      </c>
      <c r="C45" s="157" t="str">
        <f>IF($C$3="Active",IF(Summary!$B34&lt;&gt;"",IF(AND(Summary!$F34&lt;&gt;"",DATE(YEAR(Summary!$F34),MONTH(Summary!$F34),1)&lt;DATE(YEAR(E$3),MONTH(E$3),1)),"not on board",IF(Summary!$B34&lt;&gt;"",IF(AND(Summary!$C34&lt;&gt;"",DATE(YEAR(Summary!$C34),MONTH(Summary!$C34),1)&lt;=DATE(YEAR(E$3),MONTH(E$3),1)),Summary!$B34,"not on board"),"")),""),"")</f>
        <v/>
      </c>
      <c r="D45" s="115" t="s">
        <v>9</v>
      </c>
      <c r="E45" s="43"/>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44"/>
      <c r="AJ45" s="117">
        <f t="shared" ref="AJ45:AJ46" si="201">SUM(E45:AI45)</f>
        <v>0</v>
      </c>
      <c r="AL45">
        <f ca="1">SUMIF(AO$3:BS$3,"&lt;="&amp;B5,AO45:BS45)</f>
        <v>0</v>
      </c>
      <c r="AM45" s="157" t="str">
        <f>IF($C$3="Active",IF(Summary!$B34&lt;&gt;"",IF(AND(Summary!$F34&lt;&gt;"",DATE(YEAR(Summary!$F34),MONTH(Summary!$F34),1)&lt;DATE(YEAR(AO$3),MONTH(AO$3),1)),"not on board",IF(Summary!$B34&lt;&gt;"",IF(AND(Summary!$C34&lt;&gt;"",DATE(YEAR(Summary!$C34),MONTH(Summary!$C34),1)&lt;=DATE(YEAR(AO$3),MONTH(AO$3),1)),Summary!$B34,"not on board"),"")),""),"")</f>
        <v/>
      </c>
      <c r="AN45" s="115" t="s">
        <v>9</v>
      </c>
      <c r="AO45" s="43"/>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44"/>
      <c r="BT45" s="117">
        <f t="shared" si="177"/>
        <v>0</v>
      </c>
      <c r="BV45">
        <f ca="1">SUMIF(BY$3:DC$3,"&lt;="&amp;B5,BY45:DC45)</f>
        <v>0</v>
      </c>
      <c r="BW45" s="157" t="str">
        <f>IF($C$3="Active",IF(Summary!$B34&lt;&gt;"",IF(AND(Summary!$F34&lt;&gt;"",DATE(YEAR(Summary!$F34),MONTH(Summary!$F34),1)&lt;DATE(YEAR(BY$3),MONTH(BY$3),1)),"not on board",IF(Summary!$B34&lt;&gt;"",IF(AND(Summary!$C34&lt;&gt;"",DATE(YEAR(Summary!$C34),MONTH(Summary!$C34),1)&lt;=DATE(YEAR(BY$3),MONTH(BY$3),1)),Summary!$B34,"not on board"),"")),""),"")</f>
        <v/>
      </c>
      <c r="BX45" s="115" t="s">
        <v>9</v>
      </c>
      <c r="BY45" s="43"/>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44"/>
      <c r="DD45" s="117">
        <f t="shared" ref="DD45:DD46" si="202">SUM(BY45:DC45)</f>
        <v>0</v>
      </c>
      <c r="DF45">
        <f ca="1">SUMIF(DI$3:EM$3,"&lt;="&amp;B5,DI45:EM45)</f>
        <v>0</v>
      </c>
      <c r="DG45" s="157" t="str">
        <f>IF($C$3="Active",IF(Summary!$B34&lt;&gt;"",IF(AND(Summary!$F34&lt;&gt;"",DATE(YEAR(Summary!$F34),MONTH(Summary!$F34),1)&lt;DATE(YEAR(DI$3),MONTH(DI$3),1)),"not on board",IF(Summary!$B34&lt;&gt;"",IF(AND(Summary!$C34&lt;&gt;"",DATE(YEAR(Summary!$C34),MONTH(Summary!$C34),1)&lt;=DATE(YEAR(DI$3),MONTH(DI$3),1)),Summary!$B34,"not on board"),"")),""),"")</f>
        <v/>
      </c>
      <c r="DH45" s="115" t="s">
        <v>9</v>
      </c>
      <c r="DI45" s="43"/>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44"/>
      <c r="EN45" s="117">
        <f t="shared" ref="EN45:EN46" si="203">SUM(DI45:EM45)</f>
        <v>0</v>
      </c>
      <c r="EP45">
        <f ca="1">SUMIF(ES$3:FW$3,"&lt;="&amp;B5,ES45:FW45)</f>
        <v>0</v>
      </c>
      <c r="EQ45" s="157" t="str">
        <f>IF($C$3="Active",IF(Summary!$B34&lt;&gt;"",IF(AND(Summary!$F34&lt;&gt;"",DATE(YEAR(Summary!$F34),MONTH(Summary!$F34),1)&lt;DATE(YEAR(ES$3),MONTH(ES$3),1)),"not on board",IF(Summary!$B34&lt;&gt;"",IF(AND(Summary!$C34&lt;&gt;"",DATE(YEAR(Summary!$C34),MONTH(Summary!$C34),1)&lt;=DATE(YEAR(ES$3),MONTH(ES$3),1)),Summary!$B34,"not on board"),"")),""),"")</f>
        <v/>
      </c>
      <c r="ER45" s="115" t="s">
        <v>9</v>
      </c>
      <c r="ES45" s="43"/>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44"/>
      <c r="FX45" s="117">
        <f t="shared" ref="FX45:FX46" si="204">SUM(ES45:FW45)</f>
        <v>0</v>
      </c>
      <c r="FZ45">
        <f ca="1">SUMIF(GC$3:HG$3,"&lt;="&amp;B5,GC45:HG45)</f>
        <v>0</v>
      </c>
      <c r="GA45" s="157" t="str">
        <f>IF($C$3="Active",IF(Summary!$B34&lt;&gt;"",IF(AND(Summary!$F34&lt;&gt;"",DATE(YEAR(Summary!$F34),MONTH(Summary!$F34),1)&lt;DATE(YEAR(GC$3),MONTH(GC$3),1)),"not on board",IF(Summary!$B34&lt;&gt;"",IF(AND(Summary!$C34&lt;&gt;"",DATE(YEAR(Summary!$C34),MONTH(Summary!$C34),1)&lt;=DATE(YEAR(GC$3),MONTH(GC$3),1)),Summary!$B34,"not on board"),"")),""),"")</f>
        <v/>
      </c>
      <c r="GB45" s="115" t="s">
        <v>9</v>
      </c>
      <c r="GC45" s="43"/>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62"/>
      <c r="HG45" s="44"/>
      <c r="HH45" s="117">
        <f t="shared" si="168"/>
        <v>0</v>
      </c>
      <c r="HJ45">
        <f ca="1">SUMIF(HM$3:IQ$3,"&lt;="&amp;B5,HM45:IQ45)</f>
        <v>0</v>
      </c>
      <c r="HK45" s="157" t="str">
        <f>IF($C$3="Active",IF(Summary!$B34&lt;&gt;"",IF(AND(Summary!$F34&lt;&gt;"",DATE(YEAR(Summary!$F34),MONTH(Summary!$F34),1)&lt;DATE(YEAR(HM$3),MONTH(HM$3),1)),"not on board",IF(Summary!$B34&lt;&gt;"",IF(AND(Summary!$C34&lt;&gt;"",DATE(YEAR(Summary!$C34),MONTH(Summary!$C34),1)&lt;=DATE(YEAR(HM$3),MONTH(HM$3),1)),Summary!$B34,"not on board"),"")),""),"")</f>
        <v/>
      </c>
      <c r="HL45" s="115" t="s">
        <v>9</v>
      </c>
      <c r="HM45" s="43"/>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44"/>
      <c r="IR45" s="117">
        <f t="shared" ref="IR45:IR46" si="205">SUM(HM45:IQ45)</f>
        <v>0</v>
      </c>
      <c r="IT45">
        <f ca="1">SUMIF(IW$3:KA$3,"&lt;="&amp;B5,IW45:KA45)</f>
        <v>0</v>
      </c>
      <c r="IU45" s="157" t="str">
        <f>IF($C$3="Active",IF(Summary!$B34&lt;&gt;"",IF(AND(Summary!$F34&lt;&gt;"",DATE(YEAR(Summary!$F34),MONTH(Summary!$F34),1)&lt;DATE(YEAR(IW$3),MONTH(IW$3),1)),"not on board",IF(Summary!$B34&lt;&gt;"",IF(AND(Summary!$C34&lt;&gt;"",DATE(YEAR(Summary!$C34),MONTH(Summary!$C34),1)&lt;=DATE(YEAR(IW$3),MONTH(IW$3),1)),Summary!$B34,"not on board"),"")),""),"")</f>
        <v/>
      </c>
      <c r="IV45" s="115" t="s">
        <v>9</v>
      </c>
      <c r="IW45" s="43"/>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44"/>
      <c r="KB45" s="117">
        <f t="shared" ref="KB45:KB46" si="206">SUM(IW45:KA45)</f>
        <v>0</v>
      </c>
      <c r="KD45">
        <f ca="1">SUMIF(KG$3:LK$3,"&lt;="&amp;B5,KG45:LK45)</f>
        <v>0</v>
      </c>
      <c r="KE45" s="157" t="str">
        <f>IF($C$3="Active",IF(Summary!$B34&lt;&gt;"",IF(AND(Summary!$F34&lt;&gt;"",DATE(YEAR(Summary!$F34),MONTH(Summary!$F34),1)&lt;DATE(YEAR(KG$3),MONTH(KG$3),1)),"not on board",IF(Summary!$B34&lt;&gt;"",IF(AND(Summary!$C34&lt;&gt;"",DATE(YEAR(Summary!$C34),MONTH(Summary!$C34),1)&lt;=DATE(YEAR(KG$3),MONTH(KG$3),1)),Summary!$B34,"not on board"),"")),""),"")</f>
        <v/>
      </c>
      <c r="KF45" s="115" t="s">
        <v>9</v>
      </c>
      <c r="KG45" s="43"/>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44"/>
      <c r="LL45" s="117">
        <f t="shared" si="171"/>
        <v>0</v>
      </c>
      <c r="LN45">
        <f ca="1">SUMIF(LQ$3:MU$3,"&lt;="&amp;B5,LQ45:MU45)</f>
        <v>0</v>
      </c>
      <c r="LO45" s="157" t="str">
        <f>IF($C$3="Active",IF(Summary!$B34&lt;&gt;"",IF(AND(Summary!$F34&lt;&gt;"",DATE(YEAR(Summary!$F34),MONTH(Summary!$F34),1)&lt;DATE(YEAR(LQ$3),MONTH(LQ$3),1)),"not on board",IF(Summary!$B34&lt;&gt;"",IF(AND(Summary!$C34&lt;&gt;"",DATE(YEAR(Summary!$C34),MONTH(Summary!$C34),1)&lt;=DATE(YEAR(LQ$3),MONTH(LQ$3),1)),Summary!$B34,"not on board"),"")),""),"")</f>
        <v/>
      </c>
      <c r="LP45" s="115" t="s">
        <v>9</v>
      </c>
      <c r="LQ45" s="43"/>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44"/>
      <c r="MV45" s="117">
        <f t="shared" ref="MV45:MV46" si="207">SUM(LQ45:MU45)</f>
        <v>0</v>
      </c>
      <c r="MX45">
        <f ca="1">SUMIF(NA$3:OE$3,"&lt;="&amp;B5,NA45:OE45)</f>
        <v>0</v>
      </c>
      <c r="MY45" s="157" t="str">
        <f>IF($C$3="Active",IF(Summary!$B34&lt;&gt;"",IF(AND(Summary!$F34&lt;&gt;"",DATE(YEAR(Summary!$F34),MONTH(Summary!$F34),1)&lt;DATE(YEAR(NA$3),MONTH(NA$3),1)),"not on board",IF(Summary!$B34&lt;&gt;"",IF(AND(Summary!$C34&lt;&gt;"",DATE(YEAR(Summary!$C34),MONTH(Summary!$C34),1)&lt;=DATE(YEAR(NA$3),MONTH(NA$3),1)),Summary!$B34,"not on board"),"")),""),"")</f>
        <v/>
      </c>
      <c r="MZ45" s="115" t="s">
        <v>9</v>
      </c>
      <c r="NA45" s="43"/>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44"/>
      <c r="OF45" s="117">
        <f t="shared" si="173"/>
        <v>0</v>
      </c>
      <c r="OH45">
        <f ca="1">SUMIF(OK$3:PO$3,"&lt;="&amp;B5,OK45:PO45)</f>
        <v>0</v>
      </c>
      <c r="OI45" s="157" t="str">
        <f>IF($C$3="Active",IF(Summary!$B34&lt;&gt;"",IF(AND(Summary!$F34&lt;&gt;"",DATE(YEAR(Summary!$F34),MONTH(Summary!$F34),1)&lt;DATE(YEAR(OK$3),MONTH(OK$3),1)),"not on board",IF(Summary!$B34&lt;&gt;"",IF(AND(Summary!$C34&lt;&gt;"",DATE(YEAR(Summary!$C34),MONTH(Summary!$C34),1)&lt;=DATE(YEAR(OK$3),MONTH(OK$3),1)),Summary!$B34,"not on board"),"")),""),"")</f>
        <v/>
      </c>
      <c r="OJ45" s="115" t="s">
        <v>9</v>
      </c>
      <c r="OK45" s="43"/>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44"/>
      <c r="PP45" s="117">
        <f t="shared" ref="PP45:PP46" si="208">SUM(OK45:PO45)</f>
        <v>0</v>
      </c>
    </row>
    <row r="46" spans="2:432" x14ac:dyDescent="0.25">
      <c r="B46">
        <f t="shared" ca="1" si="175"/>
        <v>0</v>
      </c>
      <c r="C46" s="158"/>
      <c r="D46" s="116" t="s">
        <v>1</v>
      </c>
      <c r="E46" s="4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42"/>
      <c r="AJ46" s="118">
        <f t="shared" si="201"/>
        <v>0</v>
      </c>
      <c r="AM46" s="158"/>
      <c r="AN46" s="116" t="s">
        <v>1</v>
      </c>
      <c r="AO46" s="4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42"/>
      <c r="BT46" s="118">
        <f t="shared" si="177"/>
        <v>0</v>
      </c>
      <c r="BW46" s="158"/>
      <c r="BX46" s="116" t="s">
        <v>1</v>
      </c>
      <c r="BY46" s="4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42"/>
      <c r="DD46" s="118">
        <f t="shared" si="202"/>
        <v>0</v>
      </c>
      <c r="DG46" s="158"/>
      <c r="DH46" s="116" t="s">
        <v>1</v>
      </c>
      <c r="DI46" s="4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42"/>
      <c r="EN46" s="118">
        <f t="shared" si="203"/>
        <v>0</v>
      </c>
      <c r="EQ46" s="158"/>
      <c r="ER46" s="116" t="s">
        <v>1</v>
      </c>
      <c r="ES46" s="4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42"/>
      <c r="FX46" s="118">
        <f t="shared" si="204"/>
        <v>0</v>
      </c>
      <c r="GA46" s="158"/>
      <c r="GB46" s="116" t="s">
        <v>1</v>
      </c>
      <c r="GC46" s="4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61"/>
      <c r="HG46" s="42"/>
      <c r="HH46" s="118">
        <f t="shared" si="168"/>
        <v>0</v>
      </c>
      <c r="HK46" s="158"/>
      <c r="HL46" s="116" t="s">
        <v>1</v>
      </c>
      <c r="HM46" s="4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42"/>
      <c r="IR46" s="118">
        <f t="shared" si="205"/>
        <v>0</v>
      </c>
      <c r="IU46" s="158"/>
      <c r="IV46" s="116" t="s">
        <v>1</v>
      </c>
      <c r="IW46" s="4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42"/>
      <c r="KB46" s="118">
        <f t="shared" si="206"/>
        <v>0</v>
      </c>
      <c r="KE46" s="158"/>
      <c r="KF46" s="116" t="s">
        <v>1</v>
      </c>
      <c r="KG46" s="4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42"/>
      <c r="LL46" s="118">
        <f t="shared" si="171"/>
        <v>0</v>
      </c>
      <c r="LO46" s="158"/>
      <c r="LP46" s="116" t="s">
        <v>1</v>
      </c>
      <c r="LQ46" s="4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42"/>
      <c r="MV46" s="118">
        <f t="shared" si="207"/>
        <v>0</v>
      </c>
      <c r="MY46" s="158"/>
      <c r="MZ46" s="116" t="s">
        <v>1</v>
      </c>
      <c r="NA46" s="4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42"/>
      <c r="OF46" s="118">
        <f t="shared" si="173"/>
        <v>0</v>
      </c>
      <c r="OI46" s="158"/>
      <c r="OJ46" s="116" t="s">
        <v>1</v>
      </c>
      <c r="OK46" s="4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42"/>
      <c r="PP46" s="118">
        <f t="shared" si="208"/>
        <v>0</v>
      </c>
    </row>
    <row r="47" spans="2:432" ht="15" customHeight="1" x14ac:dyDescent="0.25">
      <c r="B47">
        <f t="shared" ca="1" si="175"/>
        <v>0</v>
      </c>
      <c r="C47" s="157" t="str">
        <f>IF($C$3="Active",IF(Summary!$B35&lt;&gt;"",IF(AND(Summary!$F35&lt;&gt;"",DATE(YEAR(Summary!$F35),MONTH(Summary!$F35),1)&lt;DATE(YEAR(E$3),MONTH(E$3),1)),"not on board",IF(Summary!$B35&lt;&gt;"",IF(AND(Summary!$C35&lt;&gt;"",DATE(YEAR(Summary!$C35),MONTH(Summary!$C35),1)&lt;=DATE(YEAR(E$3),MONTH(E$3),1)),Summary!$B35,"not on board"),"")),""),"")</f>
        <v/>
      </c>
      <c r="D47" s="115" t="s">
        <v>9</v>
      </c>
      <c r="E47" s="43"/>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44"/>
      <c r="AJ47" s="117">
        <f t="shared" ref="AJ47:AJ48" si="209">SUM(E47:AI47)</f>
        <v>0</v>
      </c>
      <c r="AL47">
        <f ca="1">SUMIF(AO$3:BS$3,"&lt;="&amp;B5,AO47:BS47)</f>
        <v>0</v>
      </c>
      <c r="AM47" s="157" t="str">
        <f>IF($C$3="Active",IF(Summary!$B35&lt;&gt;"",IF(AND(Summary!$F35&lt;&gt;"",DATE(YEAR(Summary!$F35),MONTH(Summary!$F35),1)&lt;DATE(YEAR(AO$3),MONTH(AO$3),1)),"not on board",IF(Summary!$B35&lt;&gt;"",IF(AND(Summary!$C35&lt;&gt;"",DATE(YEAR(Summary!$C35),MONTH(Summary!$C35),1)&lt;=DATE(YEAR(AO$3),MONTH(AO$3),1)),Summary!$B35,"not on board"),"")),""),"")</f>
        <v/>
      </c>
      <c r="AN47" s="115" t="s">
        <v>9</v>
      </c>
      <c r="AO47" s="43"/>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44"/>
      <c r="BT47" s="117">
        <f t="shared" si="177"/>
        <v>0</v>
      </c>
      <c r="BV47">
        <f ca="1">SUMIF(BY$3:DC$3,"&lt;="&amp;B5,BY47:DC47)</f>
        <v>0</v>
      </c>
      <c r="BW47" s="157" t="str">
        <f>IF($C$3="Active",IF(Summary!$B35&lt;&gt;"",IF(AND(Summary!$F35&lt;&gt;"",DATE(YEAR(Summary!$F35),MONTH(Summary!$F35),1)&lt;DATE(YEAR(BY$3),MONTH(BY$3),1)),"not on board",IF(Summary!$B35&lt;&gt;"",IF(AND(Summary!$C35&lt;&gt;"",DATE(YEAR(Summary!$C35),MONTH(Summary!$C35),1)&lt;=DATE(YEAR(BY$3),MONTH(BY$3),1)),Summary!$B35,"not on board"),"")),""),"")</f>
        <v/>
      </c>
      <c r="BX47" s="115" t="s">
        <v>9</v>
      </c>
      <c r="BY47" s="43"/>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44"/>
      <c r="DD47" s="117">
        <f t="shared" ref="DD47:DD48" si="210">SUM(BY47:DC47)</f>
        <v>0</v>
      </c>
      <c r="DF47">
        <f ca="1">SUMIF(DI$3:EM$3,"&lt;="&amp;B5,DI47:EM47)</f>
        <v>0</v>
      </c>
      <c r="DG47" s="157" t="str">
        <f>IF($C$3="Active",IF(Summary!$B35&lt;&gt;"",IF(AND(Summary!$F35&lt;&gt;"",DATE(YEAR(Summary!$F35),MONTH(Summary!$F35),1)&lt;DATE(YEAR(DI$3),MONTH(DI$3),1)),"not on board",IF(Summary!$B35&lt;&gt;"",IF(AND(Summary!$C35&lt;&gt;"",DATE(YEAR(Summary!$C35),MONTH(Summary!$C35),1)&lt;=DATE(YEAR(DI$3),MONTH(DI$3),1)),Summary!$B35,"not on board"),"")),""),"")</f>
        <v/>
      </c>
      <c r="DH47" s="115" t="s">
        <v>9</v>
      </c>
      <c r="DI47" s="43"/>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44"/>
      <c r="EN47" s="117">
        <f t="shared" ref="EN47:EN48" si="211">SUM(DI47:EM47)</f>
        <v>0</v>
      </c>
      <c r="EP47">
        <f ca="1">SUMIF(ES$3:FW$3,"&lt;="&amp;B5,ES47:FW47)</f>
        <v>0</v>
      </c>
      <c r="EQ47" s="157" t="str">
        <f>IF($C$3="Active",IF(Summary!$B35&lt;&gt;"",IF(AND(Summary!$F35&lt;&gt;"",DATE(YEAR(Summary!$F35),MONTH(Summary!$F35),1)&lt;DATE(YEAR(ES$3),MONTH(ES$3),1)),"not on board",IF(Summary!$B35&lt;&gt;"",IF(AND(Summary!$C35&lt;&gt;"",DATE(YEAR(Summary!$C35),MONTH(Summary!$C35),1)&lt;=DATE(YEAR(ES$3),MONTH(ES$3),1)),Summary!$B35,"not on board"),"")),""),"")</f>
        <v/>
      </c>
      <c r="ER47" s="115" t="s">
        <v>9</v>
      </c>
      <c r="ES47" s="43"/>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44"/>
      <c r="FX47" s="117">
        <f t="shared" ref="FX47:FX48" si="212">SUM(ES47:FW47)</f>
        <v>0</v>
      </c>
      <c r="FZ47">
        <f ca="1">SUMIF(GC$3:HG$3,"&lt;="&amp;B5,GC47:HG47)</f>
        <v>0</v>
      </c>
      <c r="GA47" s="157" t="str">
        <f>IF($C$3="Active",IF(Summary!$B35&lt;&gt;"",IF(AND(Summary!$F35&lt;&gt;"",DATE(YEAR(Summary!$F35),MONTH(Summary!$F35),1)&lt;DATE(YEAR(GC$3),MONTH(GC$3),1)),"not on board",IF(Summary!$B35&lt;&gt;"",IF(AND(Summary!$C35&lt;&gt;"",DATE(YEAR(Summary!$C35),MONTH(Summary!$C35),1)&lt;=DATE(YEAR(GC$3),MONTH(GC$3),1)),Summary!$B35,"not on board"),"")),""),"")</f>
        <v/>
      </c>
      <c r="GB47" s="115" t="s">
        <v>9</v>
      </c>
      <c r="GC47" s="43"/>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62"/>
      <c r="HG47" s="44"/>
      <c r="HH47" s="117">
        <f t="shared" si="168"/>
        <v>0</v>
      </c>
      <c r="HJ47">
        <f ca="1">SUMIF(HM$3:IQ$3,"&lt;="&amp;B5,HM47:IQ47)</f>
        <v>0</v>
      </c>
      <c r="HK47" s="157" t="str">
        <f>IF($C$3="Active",IF(Summary!$B35&lt;&gt;"",IF(AND(Summary!$F35&lt;&gt;"",DATE(YEAR(Summary!$F35),MONTH(Summary!$F35),1)&lt;DATE(YEAR(HM$3),MONTH(HM$3),1)),"not on board",IF(Summary!$B35&lt;&gt;"",IF(AND(Summary!$C35&lt;&gt;"",DATE(YEAR(Summary!$C35),MONTH(Summary!$C35),1)&lt;=DATE(YEAR(HM$3),MONTH(HM$3),1)),Summary!$B35,"not on board"),"")),""),"")</f>
        <v/>
      </c>
      <c r="HL47" s="115" t="s">
        <v>9</v>
      </c>
      <c r="HM47" s="43"/>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44"/>
      <c r="IR47" s="117">
        <f t="shared" ref="IR47:IR48" si="213">SUM(HM47:IQ47)</f>
        <v>0</v>
      </c>
      <c r="IT47">
        <f ca="1">SUMIF(IW$3:KA$3,"&lt;="&amp;B5,IW47:KA47)</f>
        <v>0</v>
      </c>
      <c r="IU47" s="157" t="str">
        <f>IF($C$3="Active",IF(Summary!$B35&lt;&gt;"",IF(AND(Summary!$F35&lt;&gt;"",DATE(YEAR(Summary!$F35),MONTH(Summary!$F35),1)&lt;DATE(YEAR(IW$3),MONTH(IW$3),1)),"not on board",IF(Summary!$B35&lt;&gt;"",IF(AND(Summary!$C35&lt;&gt;"",DATE(YEAR(Summary!$C35),MONTH(Summary!$C35),1)&lt;=DATE(YEAR(IW$3),MONTH(IW$3),1)),Summary!$B35,"not on board"),"")),""),"")</f>
        <v/>
      </c>
      <c r="IV47" s="115" t="s">
        <v>9</v>
      </c>
      <c r="IW47" s="43"/>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44"/>
      <c r="KB47" s="117">
        <f t="shared" ref="KB47:KB48" si="214">SUM(IW47:KA47)</f>
        <v>0</v>
      </c>
      <c r="KD47">
        <f ca="1">SUMIF(KG$3:LK$3,"&lt;="&amp;B5,KG47:LK47)</f>
        <v>0</v>
      </c>
      <c r="KE47" s="157" t="str">
        <f>IF($C$3="Active",IF(Summary!$B35&lt;&gt;"",IF(AND(Summary!$F35&lt;&gt;"",DATE(YEAR(Summary!$F35),MONTH(Summary!$F35),1)&lt;DATE(YEAR(KG$3),MONTH(KG$3),1)),"not on board",IF(Summary!$B35&lt;&gt;"",IF(AND(Summary!$C35&lt;&gt;"",DATE(YEAR(Summary!$C35),MONTH(Summary!$C35),1)&lt;=DATE(YEAR(KG$3),MONTH(KG$3),1)),Summary!$B35,"not on board"),"")),""),"")</f>
        <v/>
      </c>
      <c r="KF47" s="115" t="s">
        <v>9</v>
      </c>
      <c r="KG47" s="43"/>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44"/>
      <c r="LL47" s="117">
        <f t="shared" si="171"/>
        <v>0</v>
      </c>
      <c r="LN47">
        <f ca="1">SUMIF(LQ$3:MU$3,"&lt;="&amp;B5,LQ47:MU47)</f>
        <v>0</v>
      </c>
      <c r="LO47" s="157" t="str">
        <f>IF($C$3="Active",IF(Summary!$B35&lt;&gt;"",IF(AND(Summary!$F35&lt;&gt;"",DATE(YEAR(Summary!$F35),MONTH(Summary!$F35),1)&lt;DATE(YEAR(LQ$3),MONTH(LQ$3),1)),"not on board",IF(Summary!$B35&lt;&gt;"",IF(AND(Summary!$C35&lt;&gt;"",DATE(YEAR(Summary!$C35),MONTH(Summary!$C35),1)&lt;=DATE(YEAR(LQ$3),MONTH(LQ$3),1)),Summary!$B35,"not on board"),"")),""),"")</f>
        <v/>
      </c>
      <c r="LP47" s="115" t="s">
        <v>9</v>
      </c>
      <c r="LQ47" s="43"/>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44"/>
      <c r="MV47" s="117">
        <f t="shared" ref="MV47:MV48" si="215">SUM(LQ47:MU47)</f>
        <v>0</v>
      </c>
      <c r="MX47">
        <f ca="1">SUMIF(NA$3:OE$3,"&lt;="&amp;B5,NA47:OE47)</f>
        <v>0</v>
      </c>
      <c r="MY47" s="157" t="str">
        <f>IF($C$3="Active",IF(Summary!$B35&lt;&gt;"",IF(AND(Summary!$F35&lt;&gt;"",DATE(YEAR(Summary!$F35),MONTH(Summary!$F35),1)&lt;DATE(YEAR(NA$3),MONTH(NA$3),1)),"not on board",IF(Summary!$B35&lt;&gt;"",IF(AND(Summary!$C35&lt;&gt;"",DATE(YEAR(Summary!$C35),MONTH(Summary!$C35),1)&lt;=DATE(YEAR(NA$3),MONTH(NA$3),1)),Summary!$B35,"not on board"),"")),""),"")</f>
        <v/>
      </c>
      <c r="MZ47" s="115" t="s">
        <v>9</v>
      </c>
      <c r="NA47" s="43"/>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44"/>
      <c r="OF47" s="117">
        <f t="shared" si="173"/>
        <v>0</v>
      </c>
      <c r="OH47">
        <f ca="1">SUMIF(OK$3:PO$3,"&lt;="&amp;B5,OK47:PO47)</f>
        <v>0</v>
      </c>
      <c r="OI47" s="157" t="str">
        <f>IF($C$3="Active",IF(Summary!$B35&lt;&gt;"",IF(AND(Summary!$F35&lt;&gt;"",DATE(YEAR(Summary!$F35),MONTH(Summary!$F35),1)&lt;DATE(YEAR(OK$3),MONTH(OK$3),1)),"not on board",IF(Summary!$B35&lt;&gt;"",IF(AND(Summary!$C35&lt;&gt;"",DATE(YEAR(Summary!$C35),MONTH(Summary!$C35),1)&lt;=DATE(YEAR(OK$3),MONTH(OK$3),1)),Summary!$B35,"not on board"),"")),""),"")</f>
        <v/>
      </c>
      <c r="OJ47" s="115" t="s">
        <v>9</v>
      </c>
      <c r="OK47" s="43"/>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44"/>
      <c r="PP47" s="117">
        <f t="shared" ref="PP47:PP48" si="216">SUM(OK47:PO47)</f>
        <v>0</v>
      </c>
    </row>
    <row r="48" spans="2:432" x14ac:dyDescent="0.25">
      <c r="B48">
        <f t="shared" ca="1" si="175"/>
        <v>0</v>
      </c>
      <c r="C48" s="158"/>
      <c r="D48" s="116" t="s">
        <v>1</v>
      </c>
      <c r="E48" s="4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42"/>
      <c r="AJ48" s="118">
        <f t="shared" si="209"/>
        <v>0</v>
      </c>
      <c r="AM48" s="158"/>
      <c r="AN48" s="116" t="s">
        <v>1</v>
      </c>
      <c r="AO48" s="4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42"/>
      <c r="BT48" s="118">
        <f t="shared" si="177"/>
        <v>0</v>
      </c>
      <c r="BW48" s="158"/>
      <c r="BX48" s="116" t="s">
        <v>1</v>
      </c>
      <c r="BY48" s="4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42"/>
      <c r="DD48" s="118">
        <f t="shared" si="210"/>
        <v>0</v>
      </c>
      <c r="DG48" s="158"/>
      <c r="DH48" s="116" t="s">
        <v>1</v>
      </c>
      <c r="DI48" s="4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42"/>
      <c r="EN48" s="118">
        <f t="shared" si="211"/>
        <v>0</v>
      </c>
      <c r="EQ48" s="158"/>
      <c r="ER48" s="116" t="s">
        <v>1</v>
      </c>
      <c r="ES48" s="4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42"/>
      <c r="FX48" s="118">
        <f t="shared" si="212"/>
        <v>0</v>
      </c>
      <c r="GA48" s="158"/>
      <c r="GB48" s="116" t="s">
        <v>1</v>
      </c>
      <c r="GC48" s="4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61"/>
      <c r="HG48" s="42"/>
      <c r="HH48" s="118">
        <f t="shared" si="168"/>
        <v>0</v>
      </c>
      <c r="HK48" s="158"/>
      <c r="HL48" s="116" t="s">
        <v>1</v>
      </c>
      <c r="HM48" s="4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42"/>
      <c r="IR48" s="118">
        <f t="shared" si="213"/>
        <v>0</v>
      </c>
      <c r="IU48" s="158"/>
      <c r="IV48" s="116" t="s">
        <v>1</v>
      </c>
      <c r="IW48" s="4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42"/>
      <c r="KB48" s="118">
        <f t="shared" si="214"/>
        <v>0</v>
      </c>
      <c r="KE48" s="158"/>
      <c r="KF48" s="116" t="s">
        <v>1</v>
      </c>
      <c r="KG48" s="4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42"/>
      <c r="LL48" s="118">
        <f t="shared" si="171"/>
        <v>0</v>
      </c>
      <c r="LO48" s="158"/>
      <c r="LP48" s="116" t="s">
        <v>1</v>
      </c>
      <c r="LQ48" s="4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42"/>
      <c r="MV48" s="118">
        <f t="shared" si="215"/>
        <v>0</v>
      </c>
      <c r="MY48" s="158"/>
      <c r="MZ48" s="116" t="s">
        <v>1</v>
      </c>
      <c r="NA48" s="4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42"/>
      <c r="OF48" s="118">
        <f t="shared" si="173"/>
        <v>0</v>
      </c>
      <c r="OI48" s="158"/>
      <c r="OJ48" s="116" t="s">
        <v>1</v>
      </c>
      <c r="OK48" s="4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42"/>
      <c r="PP48" s="118">
        <f t="shared" si="216"/>
        <v>0</v>
      </c>
    </row>
    <row r="49" spans="2:432" ht="15" customHeight="1" x14ac:dyDescent="0.25">
      <c r="B49">
        <f t="shared" ca="1" si="175"/>
        <v>0</v>
      </c>
      <c r="C49" s="157" t="str">
        <f>IF($C$3="Active",IF(Summary!$B36&lt;&gt;"",IF(AND(Summary!$F36&lt;&gt;"",DATE(YEAR(Summary!$F36),MONTH(Summary!$F36),1)&lt;DATE(YEAR(E$3),MONTH(E$3),1)),"not on board",IF(Summary!$B36&lt;&gt;"",IF(AND(Summary!$C36&lt;&gt;"",DATE(YEAR(Summary!$C36),MONTH(Summary!$C36),1)&lt;=DATE(YEAR(E$3),MONTH(E$3),1)),Summary!$B36,"not on board"),"")),""),"")</f>
        <v/>
      </c>
      <c r="D49" s="115" t="s">
        <v>9</v>
      </c>
      <c r="E49" s="43"/>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44"/>
      <c r="AJ49" s="117">
        <f t="shared" ref="AJ49:AJ50" si="217">SUM(E49:AI49)</f>
        <v>0</v>
      </c>
      <c r="AL49">
        <f ca="1">SUMIF(AO$3:BS$3,"&lt;="&amp;B5,AO49:BS49)</f>
        <v>0</v>
      </c>
      <c r="AM49" s="157" t="str">
        <f>IF($C$3="Active",IF(Summary!$B36&lt;&gt;"",IF(AND(Summary!$F36&lt;&gt;"",DATE(YEAR(Summary!$F36),MONTH(Summary!$F36),1)&lt;DATE(YEAR(AO$3),MONTH(AO$3),1)),"not on board",IF(Summary!$B36&lt;&gt;"",IF(AND(Summary!$C36&lt;&gt;"",DATE(YEAR(Summary!$C36),MONTH(Summary!$C36),1)&lt;=DATE(YEAR(AO$3),MONTH(AO$3),1)),Summary!$B36,"not on board"),"")),""),"")</f>
        <v/>
      </c>
      <c r="AN49" s="115" t="s">
        <v>9</v>
      </c>
      <c r="AO49" s="43"/>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44"/>
      <c r="BT49" s="117">
        <f t="shared" si="177"/>
        <v>0</v>
      </c>
      <c r="BV49">
        <f ca="1">SUMIF(BY$3:DC$3,"&lt;="&amp;B5,BY49:DC49)</f>
        <v>0</v>
      </c>
      <c r="BW49" s="157" t="str">
        <f>IF($C$3="Active",IF(Summary!$B36&lt;&gt;"",IF(AND(Summary!$F36&lt;&gt;"",DATE(YEAR(Summary!$F36),MONTH(Summary!$F36),1)&lt;DATE(YEAR(BY$3),MONTH(BY$3),1)),"not on board",IF(Summary!$B36&lt;&gt;"",IF(AND(Summary!$C36&lt;&gt;"",DATE(YEAR(Summary!$C36),MONTH(Summary!$C36),1)&lt;=DATE(YEAR(BY$3),MONTH(BY$3),1)),Summary!$B36,"not on board"),"")),""),"")</f>
        <v/>
      </c>
      <c r="BX49" s="115" t="s">
        <v>9</v>
      </c>
      <c r="BY49" s="43"/>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44"/>
      <c r="DD49" s="117">
        <f t="shared" ref="DD49:DD50" si="218">SUM(BY49:DC49)</f>
        <v>0</v>
      </c>
      <c r="DF49">
        <f ca="1">SUMIF(DI$3:EM$3,"&lt;="&amp;B5,DI49:EM49)</f>
        <v>0</v>
      </c>
      <c r="DG49" s="157" t="str">
        <f>IF($C$3="Active",IF(Summary!$B36&lt;&gt;"",IF(AND(Summary!$F36&lt;&gt;"",DATE(YEAR(Summary!$F36),MONTH(Summary!$F36),1)&lt;DATE(YEAR(DI$3),MONTH(DI$3),1)),"not on board",IF(Summary!$B36&lt;&gt;"",IF(AND(Summary!$C36&lt;&gt;"",DATE(YEAR(Summary!$C36),MONTH(Summary!$C36),1)&lt;=DATE(YEAR(DI$3),MONTH(DI$3),1)),Summary!$B36,"not on board"),"")),""),"")</f>
        <v/>
      </c>
      <c r="DH49" s="115" t="s">
        <v>9</v>
      </c>
      <c r="DI49" s="43"/>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44"/>
      <c r="EN49" s="117">
        <f t="shared" ref="EN49:EN50" si="219">SUM(DI49:EM49)</f>
        <v>0</v>
      </c>
      <c r="EP49">
        <f ca="1">SUMIF(ES$3:FW$3,"&lt;="&amp;B5,ES49:FW49)</f>
        <v>0</v>
      </c>
      <c r="EQ49" s="157" t="str">
        <f>IF($C$3="Active",IF(Summary!$B36&lt;&gt;"",IF(AND(Summary!$F36&lt;&gt;"",DATE(YEAR(Summary!$F36),MONTH(Summary!$F36),1)&lt;DATE(YEAR(ES$3),MONTH(ES$3),1)),"not on board",IF(Summary!$B36&lt;&gt;"",IF(AND(Summary!$C36&lt;&gt;"",DATE(YEAR(Summary!$C36),MONTH(Summary!$C36),1)&lt;=DATE(YEAR(ES$3),MONTH(ES$3),1)),Summary!$B36,"not on board"),"")),""),"")</f>
        <v/>
      </c>
      <c r="ER49" s="115" t="s">
        <v>9</v>
      </c>
      <c r="ES49" s="43"/>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44"/>
      <c r="FX49" s="117">
        <f t="shared" ref="FX49:FX50" si="220">SUM(ES49:FW49)</f>
        <v>0</v>
      </c>
      <c r="FZ49">
        <f ca="1">SUMIF(GC$3:HG$3,"&lt;="&amp;B5,GC49:HG49)</f>
        <v>0</v>
      </c>
      <c r="GA49" s="157" t="str">
        <f>IF($C$3="Active",IF(Summary!$B36&lt;&gt;"",IF(AND(Summary!$F36&lt;&gt;"",DATE(YEAR(Summary!$F36),MONTH(Summary!$F36),1)&lt;DATE(YEAR(GC$3),MONTH(GC$3),1)),"not on board",IF(Summary!$B36&lt;&gt;"",IF(AND(Summary!$C36&lt;&gt;"",DATE(YEAR(Summary!$C36),MONTH(Summary!$C36),1)&lt;=DATE(YEAR(GC$3),MONTH(GC$3),1)),Summary!$B36,"not on board"),"")),""),"")</f>
        <v/>
      </c>
      <c r="GB49" s="115" t="s">
        <v>9</v>
      </c>
      <c r="GC49" s="43"/>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62"/>
      <c r="HG49" s="44"/>
      <c r="HH49" s="117">
        <f t="shared" si="168"/>
        <v>0</v>
      </c>
      <c r="HJ49">
        <f ca="1">SUMIF(HM$3:IQ$3,"&lt;="&amp;B5,HM49:IQ49)</f>
        <v>0</v>
      </c>
      <c r="HK49" s="157" t="str">
        <f>IF($C$3="Active",IF(Summary!$B36&lt;&gt;"",IF(AND(Summary!$F36&lt;&gt;"",DATE(YEAR(Summary!$F36),MONTH(Summary!$F36),1)&lt;DATE(YEAR(HM$3),MONTH(HM$3),1)),"not on board",IF(Summary!$B36&lt;&gt;"",IF(AND(Summary!$C36&lt;&gt;"",DATE(YEAR(Summary!$C36),MONTH(Summary!$C36),1)&lt;=DATE(YEAR(HM$3),MONTH(HM$3),1)),Summary!$B36,"not on board"),"")),""),"")</f>
        <v/>
      </c>
      <c r="HL49" s="115" t="s">
        <v>9</v>
      </c>
      <c r="HM49" s="43"/>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44"/>
      <c r="IR49" s="117">
        <f t="shared" ref="IR49:IR50" si="221">SUM(HM49:IQ49)</f>
        <v>0</v>
      </c>
      <c r="IT49">
        <f ca="1">SUMIF(IW$3:KA$3,"&lt;="&amp;B5,IW49:KA49)</f>
        <v>0</v>
      </c>
      <c r="IU49" s="157" t="str">
        <f>IF($C$3="Active",IF(Summary!$B36&lt;&gt;"",IF(AND(Summary!$F36&lt;&gt;"",DATE(YEAR(Summary!$F36),MONTH(Summary!$F36),1)&lt;DATE(YEAR(IW$3),MONTH(IW$3),1)),"not on board",IF(Summary!$B36&lt;&gt;"",IF(AND(Summary!$C36&lt;&gt;"",DATE(YEAR(Summary!$C36),MONTH(Summary!$C36),1)&lt;=DATE(YEAR(IW$3),MONTH(IW$3),1)),Summary!$B36,"not on board"),"")),""),"")</f>
        <v/>
      </c>
      <c r="IV49" s="115" t="s">
        <v>9</v>
      </c>
      <c r="IW49" s="43"/>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44"/>
      <c r="KB49" s="117">
        <f t="shared" ref="KB49:KB50" si="222">SUM(IW49:KA49)</f>
        <v>0</v>
      </c>
      <c r="KD49">
        <f ca="1">SUMIF(KG$3:LK$3,"&lt;="&amp;B5,KG49:LK49)</f>
        <v>0</v>
      </c>
      <c r="KE49" s="157" t="str">
        <f>IF($C$3="Active",IF(Summary!$B36&lt;&gt;"",IF(AND(Summary!$F36&lt;&gt;"",DATE(YEAR(Summary!$F36),MONTH(Summary!$F36),1)&lt;DATE(YEAR(KG$3),MONTH(KG$3),1)),"not on board",IF(Summary!$B36&lt;&gt;"",IF(AND(Summary!$C36&lt;&gt;"",DATE(YEAR(Summary!$C36),MONTH(Summary!$C36),1)&lt;=DATE(YEAR(KG$3),MONTH(KG$3),1)),Summary!$B36,"not on board"),"")),""),"")</f>
        <v/>
      </c>
      <c r="KF49" s="115" t="s">
        <v>9</v>
      </c>
      <c r="KG49" s="43"/>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44"/>
      <c r="LL49" s="117">
        <f t="shared" si="171"/>
        <v>0</v>
      </c>
      <c r="LN49">
        <f ca="1">SUMIF(LQ$3:MU$3,"&lt;="&amp;B5,LQ49:MU49)</f>
        <v>0</v>
      </c>
      <c r="LO49" s="157" t="str">
        <f>IF($C$3="Active",IF(Summary!$B36&lt;&gt;"",IF(AND(Summary!$F36&lt;&gt;"",DATE(YEAR(Summary!$F36),MONTH(Summary!$F36),1)&lt;DATE(YEAR(LQ$3),MONTH(LQ$3),1)),"not on board",IF(Summary!$B36&lt;&gt;"",IF(AND(Summary!$C36&lt;&gt;"",DATE(YEAR(Summary!$C36),MONTH(Summary!$C36),1)&lt;=DATE(YEAR(LQ$3),MONTH(LQ$3),1)),Summary!$B36,"not on board"),"")),""),"")</f>
        <v/>
      </c>
      <c r="LP49" s="115" t="s">
        <v>9</v>
      </c>
      <c r="LQ49" s="43"/>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44"/>
      <c r="MV49" s="117">
        <f t="shared" ref="MV49:MV50" si="223">SUM(LQ49:MU49)</f>
        <v>0</v>
      </c>
      <c r="MX49">
        <f ca="1">SUMIF(NA$3:OE$3,"&lt;="&amp;B5,NA49:OE49)</f>
        <v>0</v>
      </c>
      <c r="MY49" s="157" t="str">
        <f>IF($C$3="Active",IF(Summary!$B36&lt;&gt;"",IF(AND(Summary!$F36&lt;&gt;"",DATE(YEAR(Summary!$F36),MONTH(Summary!$F36),1)&lt;DATE(YEAR(NA$3),MONTH(NA$3),1)),"not on board",IF(Summary!$B36&lt;&gt;"",IF(AND(Summary!$C36&lt;&gt;"",DATE(YEAR(Summary!$C36),MONTH(Summary!$C36),1)&lt;=DATE(YEAR(NA$3),MONTH(NA$3),1)),Summary!$B36,"not on board"),"")),""),"")</f>
        <v/>
      </c>
      <c r="MZ49" s="115" t="s">
        <v>9</v>
      </c>
      <c r="NA49" s="43"/>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44"/>
      <c r="OF49" s="117">
        <f t="shared" si="173"/>
        <v>0</v>
      </c>
      <c r="OH49">
        <f ca="1">SUMIF(OK$3:PO$3,"&lt;="&amp;B5,OK49:PO49)</f>
        <v>0</v>
      </c>
      <c r="OI49" s="157" t="str">
        <f>IF($C$3="Active",IF(Summary!$B36&lt;&gt;"",IF(AND(Summary!$F36&lt;&gt;"",DATE(YEAR(Summary!$F36),MONTH(Summary!$F36),1)&lt;DATE(YEAR(OK$3),MONTH(OK$3),1)),"not on board",IF(Summary!$B36&lt;&gt;"",IF(AND(Summary!$C36&lt;&gt;"",DATE(YEAR(Summary!$C36),MONTH(Summary!$C36),1)&lt;=DATE(YEAR(OK$3),MONTH(OK$3),1)),Summary!$B36,"not on board"),"")),""),"")</f>
        <v/>
      </c>
      <c r="OJ49" s="115" t="s">
        <v>9</v>
      </c>
      <c r="OK49" s="43"/>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44"/>
      <c r="PP49" s="117">
        <f t="shared" ref="PP49:PP50" si="224">SUM(OK49:PO49)</f>
        <v>0</v>
      </c>
    </row>
    <row r="50" spans="2:432" x14ac:dyDescent="0.25">
      <c r="B50">
        <f t="shared" ca="1" si="175"/>
        <v>0</v>
      </c>
      <c r="C50" s="158"/>
      <c r="D50" s="116" t="s">
        <v>1</v>
      </c>
      <c r="E50" s="4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42"/>
      <c r="AJ50" s="118">
        <f t="shared" si="217"/>
        <v>0</v>
      </c>
      <c r="AM50" s="158"/>
      <c r="AN50" s="116" t="s">
        <v>1</v>
      </c>
      <c r="AO50" s="4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42"/>
      <c r="BT50" s="118">
        <f t="shared" si="177"/>
        <v>0</v>
      </c>
      <c r="BW50" s="158"/>
      <c r="BX50" s="116" t="s">
        <v>1</v>
      </c>
      <c r="BY50" s="4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42"/>
      <c r="DD50" s="118">
        <f t="shared" si="218"/>
        <v>0</v>
      </c>
      <c r="DG50" s="158"/>
      <c r="DH50" s="116" t="s">
        <v>1</v>
      </c>
      <c r="DI50" s="4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42"/>
      <c r="EN50" s="118">
        <f t="shared" si="219"/>
        <v>0</v>
      </c>
      <c r="EQ50" s="158"/>
      <c r="ER50" s="116" t="s">
        <v>1</v>
      </c>
      <c r="ES50" s="4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42"/>
      <c r="FX50" s="118">
        <f t="shared" si="220"/>
        <v>0</v>
      </c>
      <c r="GA50" s="158"/>
      <c r="GB50" s="116" t="s">
        <v>1</v>
      </c>
      <c r="GC50" s="4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61"/>
      <c r="HG50" s="42"/>
      <c r="HH50" s="118">
        <f t="shared" si="168"/>
        <v>0</v>
      </c>
      <c r="HK50" s="158"/>
      <c r="HL50" s="116" t="s">
        <v>1</v>
      </c>
      <c r="HM50" s="4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42"/>
      <c r="IR50" s="118">
        <f t="shared" si="221"/>
        <v>0</v>
      </c>
      <c r="IU50" s="158"/>
      <c r="IV50" s="116" t="s">
        <v>1</v>
      </c>
      <c r="IW50" s="4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42"/>
      <c r="KB50" s="118">
        <f t="shared" si="222"/>
        <v>0</v>
      </c>
      <c r="KE50" s="158"/>
      <c r="KF50" s="116" t="s">
        <v>1</v>
      </c>
      <c r="KG50" s="4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42"/>
      <c r="LL50" s="118">
        <f t="shared" si="171"/>
        <v>0</v>
      </c>
      <c r="LO50" s="158"/>
      <c r="LP50" s="116" t="s">
        <v>1</v>
      </c>
      <c r="LQ50" s="4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42"/>
      <c r="MV50" s="118">
        <f t="shared" si="223"/>
        <v>0</v>
      </c>
      <c r="MY50" s="158"/>
      <c r="MZ50" s="116" t="s">
        <v>1</v>
      </c>
      <c r="NA50" s="4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42"/>
      <c r="OF50" s="118">
        <f t="shared" si="173"/>
        <v>0</v>
      </c>
      <c r="OI50" s="158"/>
      <c r="OJ50" s="116" t="s">
        <v>1</v>
      </c>
      <c r="OK50" s="4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42"/>
      <c r="PP50" s="118">
        <f t="shared" si="224"/>
        <v>0</v>
      </c>
    </row>
    <row r="51" spans="2:432" ht="15" customHeight="1" x14ac:dyDescent="0.25">
      <c r="B51">
        <f t="shared" ca="1" si="175"/>
        <v>0</v>
      </c>
      <c r="C51" s="157" t="str">
        <f>IF($C$3="Active",IF(Summary!$B37&lt;&gt;"",IF(AND(Summary!$F37&lt;&gt;"",DATE(YEAR(Summary!$F37),MONTH(Summary!$F37),1)&lt;DATE(YEAR(E$3),MONTH(E$3),1)),"not on board",IF(Summary!$B37&lt;&gt;"",IF(AND(Summary!$C37&lt;&gt;"",DATE(YEAR(Summary!$C37),MONTH(Summary!$C37),1)&lt;=DATE(YEAR(E$3),MONTH(E$3),1)),Summary!$B37,"not on board"),"")),""),"")</f>
        <v/>
      </c>
      <c r="D51" s="115" t="s">
        <v>9</v>
      </c>
      <c r="E51" s="43"/>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44"/>
      <c r="AJ51" s="117">
        <f t="shared" ref="AJ51:AJ52" si="225">SUM(E51:AI51)</f>
        <v>0</v>
      </c>
      <c r="AL51">
        <f ca="1">SUMIF(AO$3:BS$3,"&lt;="&amp;B5,AO51:BS51)</f>
        <v>0</v>
      </c>
      <c r="AM51" s="157" t="str">
        <f>IF($C$3="Active",IF(Summary!$B37&lt;&gt;"",IF(AND(Summary!$F37&lt;&gt;"",DATE(YEAR(Summary!$F37),MONTH(Summary!$F37),1)&lt;DATE(YEAR(AO$3),MONTH(AO$3),1)),"not on board",IF(Summary!$B37&lt;&gt;"",IF(AND(Summary!$C37&lt;&gt;"",DATE(YEAR(Summary!$C37),MONTH(Summary!$C37),1)&lt;=DATE(YEAR(AO$3),MONTH(AO$3),1)),Summary!$B37,"not on board"),"")),""),"")</f>
        <v/>
      </c>
      <c r="AN51" s="115" t="s">
        <v>9</v>
      </c>
      <c r="AO51" s="43"/>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44"/>
      <c r="BT51" s="117">
        <f t="shared" si="177"/>
        <v>0</v>
      </c>
      <c r="BV51">
        <f ca="1">SUMIF(BY$3:DC$3,"&lt;="&amp;B5,BY51:DC51)</f>
        <v>0</v>
      </c>
      <c r="BW51" s="157" t="str">
        <f>IF($C$3="Active",IF(Summary!$B37&lt;&gt;"",IF(AND(Summary!$F37&lt;&gt;"",DATE(YEAR(Summary!$F37),MONTH(Summary!$F37),1)&lt;DATE(YEAR(BY$3),MONTH(BY$3),1)),"not on board",IF(Summary!$B37&lt;&gt;"",IF(AND(Summary!$C37&lt;&gt;"",DATE(YEAR(Summary!$C37),MONTH(Summary!$C37),1)&lt;=DATE(YEAR(BY$3),MONTH(BY$3),1)),Summary!$B37,"not on board"),"")),""),"")</f>
        <v/>
      </c>
      <c r="BX51" s="115" t="s">
        <v>9</v>
      </c>
      <c r="BY51" s="43"/>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44"/>
      <c r="DD51" s="117">
        <f t="shared" ref="DD51:DD52" si="226">SUM(BY51:DC51)</f>
        <v>0</v>
      </c>
      <c r="DF51">
        <f ca="1">SUMIF(DI$3:EM$3,"&lt;="&amp;B5,DI51:EM51)</f>
        <v>0</v>
      </c>
      <c r="DG51" s="157" t="str">
        <f>IF($C$3="Active",IF(Summary!$B37&lt;&gt;"",IF(AND(Summary!$F37&lt;&gt;"",DATE(YEAR(Summary!$F37),MONTH(Summary!$F37),1)&lt;DATE(YEAR(DI$3),MONTH(DI$3),1)),"not on board",IF(Summary!$B37&lt;&gt;"",IF(AND(Summary!$C37&lt;&gt;"",DATE(YEAR(Summary!$C37),MONTH(Summary!$C37),1)&lt;=DATE(YEAR(DI$3),MONTH(DI$3),1)),Summary!$B37,"not on board"),"")),""),"")</f>
        <v/>
      </c>
      <c r="DH51" s="115" t="s">
        <v>9</v>
      </c>
      <c r="DI51" s="43"/>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44"/>
      <c r="EN51" s="117">
        <f t="shared" ref="EN51:EN52" si="227">SUM(DI51:EM51)</f>
        <v>0</v>
      </c>
      <c r="EP51">
        <f ca="1">SUMIF(ES$3:FW$3,"&lt;="&amp;B5,ES51:FW51)</f>
        <v>0</v>
      </c>
      <c r="EQ51" s="157" t="str">
        <f>IF($C$3="Active",IF(Summary!$B37&lt;&gt;"",IF(AND(Summary!$F37&lt;&gt;"",DATE(YEAR(Summary!$F37),MONTH(Summary!$F37),1)&lt;DATE(YEAR(ES$3),MONTH(ES$3),1)),"not on board",IF(Summary!$B37&lt;&gt;"",IF(AND(Summary!$C37&lt;&gt;"",DATE(YEAR(Summary!$C37),MONTH(Summary!$C37),1)&lt;=DATE(YEAR(ES$3),MONTH(ES$3),1)),Summary!$B37,"not on board"),"")),""),"")</f>
        <v/>
      </c>
      <c r="ER51" s="115" t="s">
        <v>9</v>
      </c>
      <c r="ES51" s="43"/>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44"/>
      <c r="FX51" s="117">
        <f t="shared" ref="FX51:FX52" si="228">SUM(ES51:FW51)</f>
        <v>0</v>
      </c>
      <c r="FZ51">
        <f ca="1">SUMIF(GC$3:HG$3,"&lt;="&amp;B5,GC51:HG51)</f>
        <v>0</v>
      </c>
      <c r="GA51" s="157" t="str">
        <f>IF($C$3="Active",IF(Summary!$B37&lt;&gt;"",IF(AND(Summary!$F37&lt;&gt;"",DATE(YEAR(Summary!$F37),MONTH(Summary!$F37),1)&lt;DATE(YEAR(GC$3),MONTH(GC$3),1)),"not on board",IF(Summary!$B37&lt;&gt;"",IF(AND(Summary!$C37&lt;&gt;"",DATE(YEAR(Summary!$C37),MONTH(Summary!$C37),1)&lt;=DATE(YEAR(GC$3),MONTH(GC$3),1)),Summary!$B37,"not on board"),"")),""),"")</f>
        <v/>
      </c>
      <c r="GB51" s="115" t="s">
        <v>9</v>
      </c>
      <c r="GC51" s="43"/>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62"/>
      <c r="HG51" s="44"/>
      <c r="HH51" s="117">
        <f t="shared" si="168"/>
        <v>0</v>
      </c>
      <c r="HJ51">
        <f ca="1">SUMIF(HM$3:IQ$3,"&lt;="&amp;B5,HM51:IQ51)</f>
        <v>0</v>
      </c>
      <c r="HK51" s="157" t="str">
        <f>IF($C$3="Active",IF(Summary!$B37&lt;&gt;"",IF(AND(Summary!$F37&lt;&gt;"",DATE(YEAR(Summary!$F37),MONTH(Summary!$F37),1)&lt;DATE(YEAR(HM$3),MONTH(HM$3),1)),"not on board",IF(Summary!$B37&lt;&gt;"",IF(AND(Summary!$C37&lt;&gt;"",DATE(YEAR(Summary!$C37),MONTH(Summary!$C37),1)&lt;=DATE(YEAR(HM$3),MONTH(HM$3),1)),Summary!$B37,"not on board"),"")),""),"")</f>
        <v/>
      </c>
      <c r="HL51" s="115" t="s">
        <v>9</v>
      </c>
      <c r="HM51" s="43"/>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44"/>
      <c r="IR51" s="117">
        <f t="shared" ref="IR51:IR52" si="229">SUM(HM51:IQ51)</f>
        <v>0</v>
      </c>
      <c r="IT51">
        <f ca="1">SUMIF(IW$3:KA$3,"&lt;="&amp;B5,IW51:KA51)</f>
        <v>0</v>
      </c>
      <c r="IU51" s="157" t="str">
        <f>IF($C$3="Active",IF(Summary!$B37&lt;&gt;"",IF(AND(Summary!$F37&lt;&gt;"",DATE(YEAR(Summary!$F37),MONTH(Summary!$F37),1)&lt;DATE(YEAR(IW$3),MONTH(IW$3),1)),"not on board",IF(Summary!$B37&lt;&gt;"",IF(AND(Summary!$C37&lt;&gt;"",DATE(YEAR(Summary!$C37),MONTH(Summary!$C37),1)&lt;=DATE(YEAR(IW$3),MONTH(IW$3),1)),Summary!$B37,"not on board"),"")),""),"")</f>
        <v/>
      </c>
      <c r="IV51" s="115" t="s">
        <v>9</v>
      </c>
      <c r="IW51" s="43"/>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44"/>
      <c r="KB51" s="117">
        <f t="shared" ref="KB51:KB52" si="230">SUM(IW51:KA51)</f>
        <v>0</v>
      </c>
      <c r="KD51">
        <f ca="1">SUMIF(KG$3:LK$3,"&lt;="&amp;B5,KG51:LK51)</f>
        <v>0</v>
      </c>
      <c r="KE51" s="157" t="str">
        <f>IF($C$3="Active",IF(Summary!$B37&lt;&gt;"",IF(AND(Summary!$F37&lt;&gt;"",DATE(YEAR(Summary!$F37),MONTH(Summary!$F37),1)&lt;DATE(YEAR(KG$3),MONTH(KG$3),1)),"not on board",IF(Summary!$B37&lt;&gt;"",IF(AND(Summary!$C37&lt;&gt;"",DATE(YEAR(Summary!$C37),MONTH(Summary!$C37),1)&lt;=DATE(YEAR(KG$3),MONTH(KG$3),1)),Summary!$B37,"not on board"),"")),""),"")</f>
        <v/>
      </c>
      <c r="KF51" s="115" t="s">
        <v>9</v>
      </c>
      <c r="KG51" s="43"/>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44"/>
      <c r="LL51" s="117">
        <f t="shared" si="171"/>
        <v>0</v>
      </c>
      <c r="LN51">
        <f ca="1">SUMIF(LQ$3:MU$3,"&lt;="&amp;B5,LQ51:MU51)</f>
        <v>0</v>
      </c>
      <c r="LO51" s="157" t="str">
        <f>IF($C$3="Active",IF(Summary!$B37&lt;&gt;"",IF(AND(Summary!$F37&lt;&gt;"",DATE(YEAR(Summary!$F37),MONTH(Summary!$F37),1)&lt;DATE(YEAR(LQ$3),MONTH(LQ$3),1)),"not on board",IF(Summary!$B37&lt;&gt;"",IF(AND(Summary!$C37&lt;&gt;"",DATE(YEAR(Summary!$C37),MONTH(Summary!$C37),1)&lt;=DATE(YEAR(LQ$3),MONTH(LQ$3),1)),Summary!$B37,"not on board"),"")),""),"")</f>
        <v/>
      </c>
      <c r="LP51" s="115" t="s">
        <v>9</v>
      </c>
      <c r="LQ51" s="43"/>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44"/>
      <c r="MV51" s="117">
        <f t="shared" ref="MV51:MV52" si="231">SUM(LQ51:MU51)</f>
        <v>0</v>
      </c>
      <c r="MX51">
        <f ca="1">SUMIF(NA$3:OE$3,"&lt;="&amp;B5,NA51:OE51)</f>
        <v>0</v>
      </c>
      <c r="MY51" s="157" t="str">
        <f>IF($C$3="Active",IF(Summary!$B37&lt;&gt;"",IF(AND(Summary!$F37&lt;&gt;"",DATE(YEAR(Summary!$F37),MONTH(Summary!$F37),1)&lt;DATE(YEAR(NA$3),MONTH(NA$3),1)),"not on board",IF(Summary!$B37&lt;&gt;"",IF(AND(Summary!$C37&lt;&gt;"",DATE(YEAR(Summary!$C37),MONTH(Summary!$C37),1)&lt;=DATE(YEAR(NA$3),MONTH(NA$3),1)),Summary!$B37,"not on board"),"")),""),"")</f>
        <v/>
      </c>
      <c r="MZ51" s="115" t="s">
        <v>9</v>
      </c>
      <c r="NA51" s="43"/>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44"/>
      <c r="OF51" s="117">
        <f t="shared" si="173"/>
        <v>0</v>
      </c>
      <c r="OH51">
        <f ca="1">SUMIF(OK$3:PO$3,"&lt;="&amp;B5,OK51:PO51)</f>
        <v>0</v>
      </c>
      <c r="OI51" s="157" t="str">
        <f>IF($C$3="Active",IF(Summary!$B37&lt;&gt;"",IF(AND(Summary!$F37&lt;&gt;"",DATE(YEAR(Summary!$F37),MONTH(Summary!$F37),1)&lt;DATE(YEAR(OK$3),MONTH(OK$3),1)),"not on board",IF(Summary!$B37&lt;&gt;"",IF(AND(Summary!$C37&lt;&gt;"",DATE(YEAR(Summary!$C37),MONTH(Summary!$C37),1)&lt;=DATE(YEAR(OK$3),MONTH(OK$3),1)),Summary!$B37,"not on board"),"")),""),"")</f>
        <v/>
      </c>
      <c r="OJ51" s="115" t="s">
        <v>9</v>
      </c>
      <c r="OK51" s="43"/>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44"/>
      <c r="PP51" s="117">
        <f t="shared" ref="PP51:PP52" si="232">SUM(OK51:PO51)</f>
        <v>0</v>
      </c>
    </row>
    <row r="52" spans="2:432" x14ac:dyDescent="0.25">
      <c r="B52">
        <f t="shared" ca="1" si="175"/>
        <v>0</v>
      </c>
      <c r="C52" s="158"/>
      <c r="D52" s="116" t="s">
        <v>1</v>
      </c>
      <c r="E52" s="4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42"/>
      <c r="AJ52" s="118">
        <f t="shared" si="225"/>
        <v>0</v>
      </c>
      <c r="AM52" s="158"/>
      <c r="AN52" s="116" t="s">
        <v>1</v>
      </c>
      <c r="AO52" s="4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42"/>
      <c r="BT52" s="118">
        <f t="shared" si="177"/>
        <v>0</v>
      </c>
      <c r="BW52" s="158"/>
      <c r="BX52" s="116" t="s">
        <v>1</v>
      </c>
      <c r="BY52" s="4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42"/>
      <c r="DD52" s="118">
        <f t="shared" si="226"/>
        <v>0</v>
      </c>
      <c r="DG52" s="158"/>
      <c r="DH52" s="116" t="s">
        <v>1</v>
      </c>
      <c r="DI52" s="4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42"/>
      <c r="EN52" s="118">
        <f t="shared" si="227"/>
        <v>0</v>
      </c>
      <c r="EQ52" s="158"/>
      <c r="ER52" s="116" t="s">
        <v>1</v>
      </c>
      <c r="ES52" s="4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42"/>
      <c r="FX52" s="118">
        <f t="shared" si="228"/>
        <v>0</v>
      </c>
      <c r="GA52" s="158"/>
      <c r="GB52" s="116" t="s">
        <v>1</v>
      </c>
      <c r="GC52" s="4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61"/>
      <c r="HG52" s="42"/>
      <c r="HH52" s="118">
        <f t="shared" si="168"/>
        <v>0</v>
      </c>
      <c r="HK52" s="158"/>
      <c r="HL52" s="116" t="s">
        <v>1</v>
      </c>
      <c r="HM52" s="4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42"/>
      <c r="IR52" s="118">
        <f t="shared" si="229"/>
        <v>0</v>
      </c>
      <c r="IU52" s="158"/>
      <c r="IV52" s="116" t="s">
        <v>1</v>
      </c>
      <c r="IW52" s="4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42"/>
      <c r="KB52" s="118">
        <f t="shared" si="230"/>
        <v>0</v>
      </c>
      <c r="KE52" s="158"/>
      <c r="KF52" s="116" t="s">
        <v>1</v>
      </c>
      <c r="KG52" s="4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42"/>
      <c r="LL52" s="118">
        <f t="shared" si="171"/>
        <v>0</v>
      </c>
      <c r="LO52" s="158"/>
      <c r="LP52" s="116" t="s">
        <v>1</v>
      </c>
      <c r="LQ52" s="4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42"/>
      <c r="MV52" s="118">
        <f t="shared" si="231"/>
        <v>0</v>
      </c>
      <c r="MY52" s="158"/>
      <c r="MZ52" s="116" t="s">
        <v>1</v>
      </c>
      <c r="NA52" s="4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42"/>
      <c r="OF52" s="118">
        <f t="shared" si="173"/>
        <v>0</v>
      </c>
      <c r="OI52" s="158"/>
      <c r="OJ52" s="116" t="s">
        <v>1</v>
      </c>
      <c r="OK52" s="4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42"/>
      <c r="PP52" s="118">
        <f t="shared" si="232"/>
        <v>0</v>
      </c>
    </row>
    <row r="53" spans="2:432" ht="15" customHeight="1" x14ac:dyDescent="0.25">
      <c r="B53">
        <f t="shared" ca="1" si="175"/>
        <v>0</v>
      </c>
      <c r="C53" s="157" t="str">
        <f>IF($C$3="Active",IF(Summary!$B38&lt;&gt;"",IF(AND(Summary!$F38&lt;&gt;"",DATE(YEAR(Summary!$F38),MONTH(Summary!$F38),1)&lt;DATE(YEAR(E$3),MONTH(E$3),1)),"not on board",IF(Summary!$B38&lt;&gt;"",IF(AND(Summary!$C38&lt;&gt;"",DATE(YEAR(Summary!$C38),MONTH(Summary!$C38),1)&lt;=DATE(YEAR(E$3),MONTH(E$3),1)),Summary!$B38,"not on board"),"")),""),"")</f>
        <v/>
      </c>
      <c r="D53" s="115" t="s">
        <v>9</v>
      </c>
      <c r="E53" s="43"/>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44"/>
      <c r="AJ53" s="117">
        <f t="shared" ref="AJ53:AJ54" si="233">SUM(E53:AI53)</f>
        <v>0</v>
      </c>
      <c r="AL53">
        <f ca="1">SUMIF(AO$3:BS$3,"&lt;="&amp;B5,AO53:BS53)</f>
        <v>0</v>
      </c>
      <c r="AM53" s="157" t="str">
        <f>IF($C$3="Active",IF(Summary!$B38&lt;&gt;"",IF(AND(Summary!$F38&lt;&gt;"",DATE(YEAR(Summary!$F38),MONTH(Summary!$F38),1)&lt;DATE(YEAR(AO$3),MONTH(AO$3),1)),"not on board",IF(Summary!$B38&lt;&gt;"",IF(AND(Summary!$C38&lt;&gt;"",DATE(YEAR(Summary!$C38),MONTH(Summary!$C38),1)&lt;=DATE(YEAR(AO$3),MONTH(AO$3),1)),Summary!$B38,"not on board"),"")),""),"")</f>
        <v/>
      </c>
      <c r="AN53" s="115" t="s">
        <v>9</v>
      </c>
      <c r="AO53" s="43"/>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44"/>
      <c r="BT53" s="117">
        <f t="shared" si="177"/>
        <v>0</v>
      </c>
      <c r="BV53">
        <f ca="1">SUMIF(BY$3:DC$3,"&lt;="&amp;B5,BY53:DC53)</f>
        <v>0</v>
      </c>
      <c r="BW53" s="157" t="str">
        <f>IF($C$3="Active",IF(Summary!$B38&lt;&gt;"",IF(AND(Summary!$F38&lt;&gt;"",DATE(YEAR(Summary!$F38),MONTH(Summary!$F38),1)&lt;DATE(YEAR(BY$3),MONTH(BY$3),1)),"not on board",IF(Summary!$B38&lt;&gt;"",IF(AND(Summary!$C38&lt;&gt;"",DATE(YEAR(Summary!$C38),MONTH(Summary!$C38),1)&lt;=DATE(YEAR(BY$3),MONTH(BY$3),1)),Summary!$B38,"not on board"),"")),""),"")</f>
        <v/>
      </c>
      <c r="BX53" s="115" t="s">
        <v>9</v>
      </c>
      <c r="BY53" s="43"/>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44"/>
      <c r="DD53" s="117">
        <f t="shared" ref="DD53:DD54" si="234">SUM(BY53:DC53)</f>
        <v>0</v>
      </c>
      <c r="DF53">
        <f ca="1">SUMIF(DI$3:EM$3,"&lt;="&amp;B5,DI53:EM53)</f>
        <v>0</v>
      </c>
      <c r="DG53" s="157" t="str">
        <f>IF($C$3="Active",IF(Summary!$B38&lt;&gt;"",IF(AND(Summary!$F38&lt;&gt;"",DATE(YEAR(Summary!$F38),MONTH(Summary!$F38),1)&lt;DATE(YEAR(DI$3),MONTH(DI$3),1)),"not on board",IF(Summary!$B38&lt;&gt;"",IF(AND(Summary!$C38&lt;&gt;"",DATE(YEAR(Summary!$C38),MONTH(Summary!$C38),1)&lt;=DATE(YEAR(DI$3),MONTH(DI$3),1)),Summary!$B38,"not on board"),"")),""),"")</f>
        <v/>
      </c>
      <c r="DH53" s="115" t="s">
        <v>9</v>
      </c>
      <c r="DI53" s="43"/>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44"/>
      <c r="EN53" s="117">
        <f t="shared" ref="EN53:EN54" si="235">SUM(DI53:EM53)</f>
        <v>0</v>
      </c>
      <c r="EP53">
        <f ca="1">SUMIF(ES$3:FW$3,"&lt;="&amp;B5,ES53:FW53)</f>
        <v>0</v>
      </c>
      <c r="EQ53" s="157" t="str">
        <f>IF($C$3="Active",IF(Summary!$B38&lt;&gt;"",IF(AND(Summary!$F38&lt;&gt;"",DATE(YEAR(Summary!$F38),MONTH(Summary!$F38),1)&lt;DATE(YEAR(ES$3),MONTH(ES$3),1)),"not on board",IF(Summary!$B38&lt;&gt;"",IF(AND(Summary!$C38&lt;&gt;"",DATE(YEAR(Summary!$C38),MONTH(Summary!$C38),1)&lt;=DATE(YEAR(ES$3),MONTH(ES$3),1)),Summary!$B38,"not on board"),"")),""),"")</f>
        <v/>
      </c>
      <c r="ER53" s="115" t="s">
        <v>9</v>
      </c>
      <c r="ES53" s="43"/>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44"/>
      <c r="FX53" s="117">
        <f t="shared" ref="FX53:FX54" si="236">SUM(ES53:FW53)</f>
        <v>0</v>
      </c>
      <c r="FZ53">
        <f ca="1">SUMIF(GC$3:HG$3,"&lt;="&amp;B5,GC53:HG53)</f>
        <v>0</v>
      </c>
      <c r="GA53" s="157" t="str">
        <f>IF($C$3="Active",IF(Summary!$B38&lt;&gt;"",IF(AND(Summary!$F38&lt;&gt;"",DATE(YEAR(Summary!$F38),MONTH(Summary!$F38),1)&lt;DATE(YEAR(GC$3),MONTH(GC$3),1)),"not on board",IF(Summary!$B38&lt;&gt;"",IF(AND(Summary!$C38&lt;&gt;"",DATE(YEAR(Summary!$C38),MONTH(Summary!$C38),1)&lt;=DATE(YEAR(GC$3),MONTH(GC$3),1)),Summary!$B38,"not on board"),"")),""),"")</f>
        <v/>
      </c>
      <c r="GB53" s="115" t="s">
        <v>9</v>
      </c>
      <c r="GC53" s="43"/>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62"/>
      <c r="HG53" s="44"/>
      <c r="HH53" s="117">
        <f t="shared" si="168"/>
        <v>0</v>
      </c>
      <c r="HJ53">
        <f ca="1">SUMIF(HM$3:IQ$3,"&lt;="&amp;B5,HM53:IQ53)</f>
        <v>0</v>
      </c>
      <c r="HK53" s="157" t="str">
        <f>IF($C$3="Active",IF(Summary!$B38&lt;&gt;"",IF(AND(Summary!$F38&lt;&gt;"",DATE(YEAR(Summary!$F38),MONTH(Summary!$F38),1)&lt;DATE(YEAR(HM$3),MONTH(HM$3),1)),"not on board",IF(Summary!$B38&lt;&gt;"",IF(AND(Summary!$C38&lt;&gt;"",DATE(YEAR(Summary!$C38),MONTH(Summary!$C38),1)&lt;=DATE(YEAR(HM$3),MONTH(HM$3),1)),Summary!$B38,"not on board"),"")),""),"")</f>
        <v/>
      </c>
      <c r="HL53" s="115" t="s">
        <v>9</v>
      </c>
      <c r="HM53" s="43"/>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44"/>
      <c r="IR53" s="117">
        <f t="shared" ref="IR53:IR54" si="237">SUM(HM53:IQ53)</f>
        <v>0</v>
      </c>
      <c r="IT53">
        <f ca="1">SUMIF(IW$3:KA$3,"&lt;="&amp;B5,IW53:KA53)</f>
        <v>0</v>
      </c>
      <c r="IU53" s="157" t="str">
        <f>IF($C$3="Active",IF(Summary!$B38&lt;&gt;"",IF(AND(Summary!$F38&lt;&gt;"",DATE(YEAR(Summary!$F38),MONTH(Summary!$F38),1)&lt;DATE(YEAR(IW$3),MONTH(IW$3),1)),"not on board",IF(Summary!$B38&lt;&gt;"",IF(AND(Summary!$C38&lt;&gt;"",DATE(YEAR(Summary!$C38),MONTH(Summary!$C38),1)&lt;=DATE(YEAR(IW$3),MONTH(IW$3),1)),Summary!$B38,"not on board"),"")),""),"")</f>
        <v/>
      </c>
      <c r="IV53" s="115" t="s">
        <v>9</v>
      </c>
      <c r="IW53" s="43"/>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44"/>
      <c r="KB53" s="117">
        <f t="shared" ref="KB53:KB54" si="238">SUM(IW53:KA53)</f>
        <v>0</v>
      </c>
      <c r="KD53">
        <f ca="1">SUMIF(KG$3:LK$3,"&lt;="&amp;B5,KG53:LK53)</f>
        <v>0</v>
      </c>
      <c r="KE53" s="157" t="str">
        <f>IF($C$3="Active",IF(Summary!$B38&lt;&gt;"",IF(AND(Summary!$F38&lt;&gt;"",DATE(YEAR(Summary!$F38),MONTH(Summary!$F38),1)&lt;DATE(YEAR(KG$3),MONTH(KG$3),1)),"not on board",IF(Summary!$B38&lt;&gt;"",IF(AND(Summary!$C38&lt;&gt;"",DATE(YEAR(Summary!$C38),MONTH(Summary!$C38),1)&lt;=DATE(YEAR(KG$3),MONTH(KG$3),1)),Summary!$B38,"not on board"),"")),""),"")</f>
        <v/>
      </c>
      <c r="KF53" s="115" t="s">
        <v>9</v>
      </c>
      <c r="KG53" s="43"/>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44"/>
      <c r="LL53" s="117">
        <f t="shared" si="171"/>
        <v>0</v>
      </c>
      <c r="LN53">
        <f ca="1">SUMIF(LQ$3:MU$3,"&lt;="&amp;B5,LQ53:MU53)</f>
        <v>0</v>
      </c>
      <c r="LO53" s="157" t="str">
        <f>IF($C$3="Active",IF(Summary!$B38&lt;&gt;"",IF(AND(Summary!$F38&lt;&gt;"",DATE(YEAR(Summary!$F38),MONTH(Summary!$F38),1)&lt;DATE(YEAR(LQ$3),MONTH(LQ$3),1)),"not on board",IF(Summary!$B38&lt;&gt;"",IF(AND(Summary!$C38&lt;&gt;"",DATE(YEAR(Summary!$C38),MONTH(Summary!$C38),1)&lt;=DATE(YEAR(LQ$3),MONTH(LQ$3),1)),Summary!$B38,"not on board"),"")),""),"")</f>
        <v/>
      </c>
      <c r="LP53" s="115" t="s">
        <v>9</v>
      </c>
      <c r="LQ53" s="43"/>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44"/>
      <c r="MV53" s="117">
        <f t="shared" ref="MV53:MV54" si="239">SUM(LQ53:MU53)</f>
        <v>0</v>
      </c>
      <c r="MX53">
        <f ca="1">SUMIF(NA$3:OE$3,"&lt;="&amp;B5,NA53:OE53)</f>
        <v>0</v>
      </c>
      <c r="MY53" s="157" t="str">
        <f>IF($C$3="Active",IF(Summary!$B38&lt;&gt;"",IF(AND(Summary!$F38&lt;&gt;"",DATE(YEAR(Summary!$F38),MONTH(Summary!$F38),1)&lt;DATE(YEAR(NA$3),MONTH(NA$3),1)),"not on board",IF(Summary!$B38&lt;&gt;"",IF(AND(Summary!$C38&lt;&gt;"",DATE(YEAR(Summary!$C38),MONTH(Summary!$C38),1)&lt;=DATE(YEAR(NA$3),MONTH(NA$3),1)),Summary!$B38,"not on board"),"")),""),"")</f>
        <v/>
      </c>
      <c r="MZ53" s="115" t="s">
        <v>9</v>
      </c>
      <c r="NA53" s="43"/>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44"/>
      <c r="OF53" s="117">
        <f t="shared" si="173"/>
        <v>0</v>
      </c>
      <c r="OH53">
        <f ca="1">SUMIF(OK$3:PO$3,"&lt;="&amp;B5,OK53:PO53)</f>
        <v>0</v>
      </c>
      <c r="OI53" s="157" t="str">
        <f>IF($C$3="Active",IF(Summary!$B38&lt;&gt;"",IF(AND(Summary!$F38&lt;&gt;"",DATE(YEAR(Summary!$F38),MONTH(Summary!$F38),1)&lt;DATE(YEAR(OK$3),MONTH(OK$3),1)),"not on board",IF(Summary!$B38&lt;&gt;"",IF(AND(Summary!$C38&lt;&gt;"",DATE(YEAR(Summary!$C38),MONTH(Summary!$C38),1)&lt;=DATE(YEAR(OK$3),MONTH(OK$3),1)),Summary!$B38,"not on board"),"")),""),"")</f>
        <v/>
      </c>
      <c r="OJ53" s="115" t="s">
        <v>9</v>
      </c>
      <c r="OK53" s="43"/>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44"/>
      <c r="PP53" s="117">
        <f t="shared" ref="PP53:PP54" si="240">SUM(OK53:PO53)</f>
        <v>0</v>
      </c>
    </row>
    <row r="54" spans="2:432" x14ac:dyDescent="0.25">
      <c r="B54">
        <f t="shared" ca="1" si="175"/>
        <v>0</v>
      </c>
      <c r="C54" s="158"/>
      <c r="D54" s="116" t="s">
        <v>1</v>
      </c>
      <c r="E54" s="4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2"/>
      <c r="AJ54" s="118">
        <f t="shared" si="233"/>
        <v>0</v>
      </c>
      <c r="AM54" s="158"/>
      <c r="AN54" s="116" t="s">
        <v>1</v>
      </c>
      <c r="AO54" s="4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42"/>
      <c r="BT54" s="118">
        <f t="shared" si="177"/>
        <v>0</v>
      </c>
      <c r="BW54" s="158"/>
      <c r="BX54" s="116" t="s">
        <v>1</v>
      </c>
      <c r="BY54" s="4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42"/>
      <c r="DD54" s="118">
        <f t="shared" si="234"/>
        <v>0</v>
      </c>
      <c r="DG54" s="158"/>
      <c r="DH54" s="116" t="s">
        <v>1</v>
      </c>
      <c r="DI54" s="4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42"/>
      <c r="EN54" s="118">
        <f t="shared" si="235"/>
        <v>0</v>
      </c>
      <c r="EQ54" s="158"/>
      <c r="ER54" s="116" t="s">
        <v>1</v>
      </c>
      <c r="ES54" s="4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42"/>
      <c r="FX54" s="118">
        <f t="shared" si="236"/>
        <v>0</v>
      </c>
      <c r="GA54" s="158"/>
      <c r="GB54" s="116" t="s">
        <v>1</v>
      </c>
      <c r="GC54" s="4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61"/>
      <c r="HG54" s="42"/>
      <c r="HH54" s="118">
        <f t="shared" si="168"/>
        <v>0</v>
      </c>
      <c r="HK54" s="158"/>
      <c r="HL54" s="116" t="s">
        <v>1</v>
      </c>
      <c r="HM54" s="4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42"/>
      <c r="IR54" s="118">
        <f t="shared" si="237"/>
        <v>0</v>
      </c>
      <c r="IU54" s="158"/>
      <c r="IV54" s="116" t="s">
        <v>1</v>
      </c>
      <c r="IW54" s="4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42"/>
      <c r="KB54" s="118">
        <f t="shared" si="238"/>
        <v>0</v>
      </c>
      <c r="KE54" s="158"/>
      <c r="KF54" s="116" t="s">
        <v>1</v>
      </c>
      <c r="KG54" s="4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42"/>
      <c r="LL54" s="118">
        <f t="shared" si="171"/>
        <v>0</v>
      </c>
      <c r="LO54" s="158"/>
      <c r="LP54" s="116" t="s">
        <v>1</v>
      </c>
      <c r="LQ54" s="4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42"/>
      <c r="MV54" s="118">
        <f t="shared" si="239"/>
        <v>0</v>
      </c>
      <c r="MY54" s="158"/>
      <c r="MZ54" s="116" t="s">
        <v>1</v>
      </c>
      <c r="NA54" s="4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42"/>
      <c r="OF54" s="118">
        <f t="shared" si="173"/>
        <v>0</v>
      </c>
      <c r="OI54" s="158"/>
      <c r="OJ54" s="116" t="s">
        <v>1</v>
      </c>
      <c r="OK54" s="4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42"/>
      <c r="PP54" s="118">
        <f t="shared" si="240"/>
        <v>0</v>
      </c>
    </row>
    <row r="55" spans="2:432" ht="15" customHeight="1" x14ac:dyDescent="0.25">
      <c r="B55">
        <f t="shared" ca="1" si="175"/>
        <v>0</v>
      </c>
      <c r="C55" s="157" t="str">
        <f>IF($C$3="Active",IF(Summary!$B39&lt;&gt;"",IF(AND(Summary!$F39&lt;&gt;"",DATE(YEAR(Summary!$F39),MONTH(Summary!$F39),1)&lt;DATE(YEAR(E$3),MONTH(E$3),1)),"not on board",IF(Summary!$B39&lt;&gt;"",IF(AND(Summary!$C39&lt;&gt;"",DATE(YEAR(Summary!$C39),MONTH(Summary!$C39),1)&lt;=DATE(YEAR(E$3),MONTH(E$3),1)),Summary!$B39,"not on board"),"")),""),"")</f>
        <v/>
      </c>
      <c r="D55" s="115" t="s">
        <v>9</v>
      </c>
      <c r="E55" s="43"/>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44"/>
      <c r="AJ55" s="117">
        <f t="shared" ref="AJ55:AJ56" si="241">SUM(E55:AI55)</f>
        <v>0</v>
      </c>
      <c r="AL55">
        <f ca="1">SUMIF(AO$3:BS$3,"&lt;="&amp;B5,AO55:BS55)</f>
        <v>0</v>
      </c>
      <c r="AM55" s="157" t="str">
        <f>IF($C$3="Active",IF(Summary!$B39&lt;&gt;"",IF(AND(Summary!$F39&lt;&gt;"",DATE(YEAR(Summary!$F39),MONTH(Summary!$F39),1)&lt;DATE(YEAR(AO$3),MONTH(AO$3),1)),"not on board",IF(Summary!$B39&lt;&gt;"",IF(AND(Summary!$C39&lt;&gt;"",DATE(YEAR(Summary!$C39),MONTH(Summary!$C39),1)&lt;=DATE(YEAR(AO$3),MONTH(AO$3),1)),Summary!$B39,"not on board"),"")),""),"")</f>
        <v/>
      </c>
      <c r="AN55" s="115" t="s">
        <v>9</v>
      </c>
      <c r="AO55" s="43"/>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44"/>
      <c r="BT55" s="117">
        <f t="shared" si="177"/>
        <v>0</v>
      </c>
      <c r="BV55">
        <f ca="1">SUMIF(BY$3:DC$3,"&lt;="&amp;B5,BY55:DC55)</f>
        <v>0</v>
      </c>
      <c r="BW55" s="157" t="str">
        <f>IF($C$3="Active",IF(Summary!$B39&lt;&gt;"",IF(AND(Summary!$F39&lt;&gt;"",DATE(YEAR(Summary!$F39),MONTH(Summary!$F39),1)&lt;DATE(YEAR(BY$3),MONTH(BY$3),1)),"not on board",IF(Summary!$B39&lt;&gt;"",IF(AND(Summary!$C39&lt;&gt;"",DATE(YEAR(Summary!$C39),MONTH(Summary!$C39),1)&lt;=DATE(YEAR(BY$3),MONTH(BY$3),1)),Summary!$B39,"not on board"),"")),""),"")</f>
        <v/>
      </c>
      <c r="BX55" s="115" t="s">
        <v>9</v>
      </c>
      <c r="BY55" s="43"/>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44"/>
      <c r="DD55" s="117">
        <f t="shared" ref="DD55:DD56" si="242">SUM(BY55:DC55)</f>
        <v>0</v>
      </c>
      <c r="DF55">
        <f ca="1">SUMIF(DI$3:EM$3,"&lt;="&amp;B5,DI55:EM55)</f>
        <v>0</v>
      </c>
      <c r="DG55" s="157" t="str">
        <f>IF($C$3="Active",IF(Summary!$B39&lt;&gt;"",IF(AND(Summary!$F39&lt;&gt;"",DATE(YEAR(Summary!$F39),MONTH(Summary!$F39),1)&lt;DATE(YEAR(DI$3),MONTH(DI$3),1)),"not on board",IF(Summary!$B39&lt;&gt;"",IF(AND(Summary!$C39&lt;&gt;"",DATE(YEAR(Summary!$C39),MONTH(Summary!$C39),1)&lt;=DATE(YEAR(DI$3),MONTH(DI$3),1)),Summary!$B39,"not on board"),"")),""),"")</f>
        <v/>
      </c>
      <c r="DH55" s="115" t="s">
        <v>9</v>
      </c>
      <c r="DI55" s="43"/>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44"/>
      <c r="EN55" s="117">
        <f t="shared" ref="EN55:EN56" si="243">SUM(DI55:EM55)</f>
        <v>0</v>
      </c>
      <c r="EP55">
        <f ca="1">SUMIF(ES$3:FW$3,"&lt;="&amp;B5,ES55:FW55)</f>
        <v>0</v>
      </c>
      <c r="EQ55" s="157" t="str">
        <f>IF($C$3="Active",IF(Summary!$B39&lt;&gt;"",IF(AND(Summary!$F39&lt;&gt;"",DATE(YEAR(Summary!$F39),MONTH(Summary!$F39),1)&lt;DATE(YEAR(ES$3),MONTH(ES$3),1)),"not on board",IF(Summary!$B39&lt;&gt;"",IF(AND(Summary!$C39&lt;&gt;"",DATE(YEAR(Summary!$C39),MONTH(Summary!$C39),1)&lt;=DATE(YEAR(ES$3),MONTH(ES$3),1)),Summary!$B39,"not on board"),"")),""),"")</f>
        <v/>
      </c>
      <c r="ER55" s="115" t="s">
        <v>9</v>
      </c>
      <c r="ES55" s="43"/>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44"/>
      <c r="FX55" s="117">
        <f t="shared" ref="FX55:FX56" si="244">SUM(ES55:FW55)</f>
        <v>0</v>
      </c>
      <c r="FZ55">
        <f ca="1">SUMIF(GC$3:HG$3,"&lt;="&amp;B5,GC55:HG55)</f>
        <v>0</v>
      </c>
      <c r="GA55" s="157" t="str">
        <f>IF($C$3="Active",IF(Summary!$B39&lt;&gt;"",IF(AND(Summary!$F39&lt;&gt;"",DATE(YEAR(Summary!$F39),MONTH(Summary!$F39),1)&lt;DATE(YEAR(GC$3),MONTH(GC$3),1)),"not on board",IF(Summary!$B39&lt;&gt;"",IF(AND(Summary!$C39&lt;&gt;"",DATE(YEAR(Summary!$C39),MONTH(Summary!$C39),1)&lt;=DATE(YEAR(GC$3),MONTH(GC$3),1)),Summary!$B39,"not on board"),"")),""),"")</f>
        <v/>
      </c>
      <c r="GB55" s="115" t="s">
        <v>9</v>
      </c>
      <c r="GC55" s="43"/>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62"/>
      <c r="HG55" s="44"/>
      <c r="HH55" s="117">
        <f t="shared" si="168"/>
        <v>0</v>
      </c>
      <c r="HJ55">
        <f ca="1">SUMIF(HM$3:IQ$3,"&lt;="&amp;B5,HM55:IQ55)</f>
        <v>0</v>
      </c>
      <c r="HK55" s="157" t="str">
        <f>IF($C$3="Active",IF(Summary!$B39&lt;&gt;"",IF(AND(Summary!$F39&lt;&gt;"",DATE(YEAR(Summary!$F39),MONTH(Summary!$F39),1)&lt;DATE(YEAR(HM$3),MONTH(HM$3),1)),"not on board",IF(Summary!$B39&lt;&gt;"",IF(AND(Summary!$C39&lt;&gt;"",DATE(YEAR(Summary!$C39),MONTH(Summary!$C39),1)&lt;=DATE(YEAR(HM$3),MONTH(HM$3),1)),Summary!$B39,"not on board"),"")),""),"")</f>
        <v/>
      </c>
      <c r="HL55" s="115" t="s">
        <v>9</v>
      </c>
      <c r="HM55" s="43"/>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44"/>
      <c r="IR55" s="117">
        <f t="shared" ref="IR55:IR56" si="245">SUM(HM55:IQ55)</f>
        <v>0</v>
      </c>
      <c r="IT55">
        <f ca="1">SUMIF(IW$3:KA$3,"&lt;="&amp;B5,IW55:KA55)</f>
        <v>0</v>
      </c>
      <c r="IU55" s="157" t="str">
        <f>IF($C$3="Active",IF(Summary!$B39&lt;&gt;"",IF(AND(Summary!$F39&lt;&gt;"",DATE(YEAR(Summary!$F39),MONTH(Summary!$F39),1)&lt;DATE(YEAR(IW$3),MONTH(IW$3),1)),"not on board",IF(Summary!$B39&lt;&gt;"",IF(AND(Summary!$C39&lt;&gt;"",DATE(YEAR(Summary!$C39),MONTH(Summary!$C39),1)&lt;=DATE(YEAR(IW$3),MONTH(IW$3),1)),Summary!$B39,"not on board"),"")),""),"")</f>
        <v/>
      </c>
      <c r="IV55" s="115" t="s">
        <v>9</v>
      </c>
      <c r="IW55" s="43"/>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44"/>
      <c r="KB55" s="117">
        <f t="shared" ref="KB55:KB56" si="246">SUM(IW55:KA55)</f>
        <v>0</v>
      </c>
      <c r="KD55">
        <f ca="1">SUMIF(KG$3:LK$3,"&lt;="&amp;B5,KG55:LK55)</f>
        <v>0</v>
      </c>
      <c r="KE55" s="157" t="str">
        <f>IF($C$3="Active",IF(Summary!$B39&lt;&gt;"",IF(AND(Summary!$F39&lt;&gt;"",DATE(YEAR(Summary!$F39),MONTH(Summary!$F39),1)&lt;DATE(YEAR(KG$3),MONTH(KG$3),1)),"not on board",IF(Summary!$B39&lt;&gt;"",IF(AND(Summary!$C39&lt;&gt;"",DATE(YEAR(Summary!$C39),MONTH(Summary!$C39),1)&lt;=DATE(YEAR(KG$3),MONTH(KG$3),1)),Summary!$B39,"not on board"),"")),""),"")</f>
        <v/>
      </c>
      <c r="KF55" s="115" t="s">
        <v>9</v>
      </c>
      <c r="KG55" s="43"/>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44"/>
      <c r="LL55" s="117">
        <f t="shared" si="171"/>
        <v>0</v>
      </c>
      <c r="LN55">
        <f ca="1">SUMIF(LQ$3:MU$3,"&lt;="&amp;B5,LQ55:MU55)</f>
        <v>0</v>
      </c>
      <c r="LO55" s="157" t="str">
        <f>IF($C$3="Active",IF(Summary!$B39&lt;&gt;"",IF(AND(Summary!$F39&lt;&gt;"",DATE(YEAR(Summary!$F39),MONTH(Summary!$F39),1)&lt;DATE(YEAR(LQ$3),MONTH(LQ$3),1)),"not on board",IF(Summary!$B39&lt;&gt;"",IF(AND(Summary!$C39&lt;&gt;"",DATE(YEAR(Summary!$C39),MONTH(Summary!$C39),1)&lt;=DATE(YEAR(LQ$3),MONTH(LQ$3),1)),Summary!$B39,"not on board"),"")),""),"")</f>
        <v/>
      </c>
      <c r="LP55" s="115" t="s">
        <v>9</v>
      </c>
      <c r="LQ55" s="43"/>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44"/>
      <c r="MV55" s="117">
        <f t="shared" ref="MV55:MV56" si="247">SUM(LQ55:MU55)</f>
        <v>0</v>
      </c>
      <c r="MX55">
        <f ca="1">SUMIF(NA$3:OE$3,"&lt;="&amp;B5,NA55:OE55)</f>
        <v>0</v>
      </c>
      <c r="MY55" s="157" t="str">
        <f>IF($C$3="Active",IF(Summary!$B39&lt;&gt;"",IF(AND(Summary!$F39&lt;&gt;"",DATE(YEAR(Summary!$F39),MONTH(Summary!$F39),1)&lt;DATE(YEAR(NA$3),MONTH(NA$3),1)),"not on board",IF(Summary!$B39&lt;&gt;"",IF(AND(Summary!$C39&lt;&gt;"",DATE(YEAR(Summary!$C39),MONTH(Summary!$C39),1)&lt;=DATE(YEAR(NA$3),MONTH(NA$3),1)),Summary!$B39,"not on board"),"")),""),"")</f>
        <v/>
      </c>
      <c r="MZ55" s="115" t="s">
        <v>9</v>
      </c>
      <c r="NA55" s="43"/>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44"/>
      <c r="OF55" s="117">
        <f t="shared" si="173"/>
        <v>0</v>
      </c>
      <c r="OH55">
        <f ca="1">SUMIF(OK$3:PO$3,"&lt;="&amp;B5,OK55:PO55)</f>
        <v>0</v>
      </c>
      <c r="OI55" s="157" t="str">
        <f>IF($C$3="Active",IF(Summary!$B39&lt;&gt;"",IF(AND(Summary!$F39&lt;&gt;"",DATE(YEAR(Summary!$F39),MONTH(Summary!$F39),1)&lt;DATE(YEAR(OK$3),MONTH(OK$3),1)),"not on board",IF(Summary!$B39&lt;&gt;"",IF(AND(Summary!$C39&lt;&gt;"",DATE(YEAR(Summary!$C39),MONTH(Summary!$C39),1)&lt;=DATE(YEAR(OK$3),MONTH(OK$3),1)),Summary!$B39,"not on board"),"")),""),"")</f>
        <v/>
      </c>
      <c r="OJ55" s="115" t="s">
        <v>9</v>
      </c>
      <c r="OK55" s="43"/>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44"/>
      <c r="PP55" s="117">
        <f t="shared" ref="PP55:PP56" si="248">SUM(OK55:PO55)</f>
        <v>0</v>
      </c>
    </row>
    <row r="56" spans="2:432" x14ac:dyDescent="0.25">
      <c r="B56">
        <f t="shared" ca="1" si="175"/>
        <v>0</v>
      </c>
      <c r="C56" s="158"/>
      <c r="D56" s="116" t="s">
        <v>1</v>
      </c>
      <c r="E56" s="4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42"/>
      <c r="AJ56" s="118">
        <f t="shared" si="241"/>
        <v>0</v>
      </c>
      <c r="AM56" s="158"/>
      <c r="AN56" s="116" t="s">
        <v>1</v>
      </c>
      <c r="AO56" s="4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42"/>
      <c r="BT56" s="118">
        <f t="shared" si="177"/>
        <v>0</v>
      </c>
      <c r="BW56" s="158"/>
      <c r="BX56" s="116" t="s">
        <v>1</v>
      </c>
      <c r="BY56" s="4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42"/>
      <c r="DD56" s="118">
        <f t="shared" si="242"/>
        <v>0</v>
      </c>
      <c r="DG56" s="158"/>
      <c r="DH56" s="116" t="s">
        <v>1</v>
      </c>
      <c r="DI56" s="4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42"/>
      <c r="EN56" s="118">
        <f t="shared" si="243"/>
        <v>0</v>
      </c>
      <c r="EQ56" s="158"/>
      <c r="ER56" s="116" t="s">
        <v>1</v>
      </c>
      <c r="ES56" s="4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42"/>
      <c r="FX56" s="118">
        <f t="shared" si="244"/>
        <v>0</v>
      </c>
      <c r="GA56" s="158"/>
      <c r="GB56" s="116" t="s">
        <v>1</v>
      </c>
      <c r="GC56" s="4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61"/>
      <c r="HG56" s="42"/>
      <c r="HH56" s="118">
        <f t="shared" si="168"/>
        <v>0</v>
      </c>
      <c r="HK56" s="158"/>
      <c r="HL56" s="116" t="s">
        <v>1</v>
      </c>
      <c r="HM56" s="4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42"/>
      <c r="IR56" s="118">
        <f t="shared" si="245"/>
        <v>0</v>
      </c>
      <c r="IU56" s="158"/>
      <c r="IV56" s="116" t="s">
        <v>1</v>
      </c>
      <c r="IW56" s="4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42"/>
      <c r="KB56" s="118">
        <f t="shared" si="246"/>
        <v>0</v>
      </c>
      <c r="KE56" s="158"/>
      <c r="KF56" s="116" t="s">
        <v>1</v>
      </c>
      <c r="KG56" s="4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42"/>
      <c r="LL56" s="118">
        <f t="shared" si="171"/>
        <v>0</v>
      </c>
      <c r="LO56" s="158"/>
      <c r="LP56" s="116" t="s">
        <v>1</v>
      </c>
      <c r="LQ56" s="4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42"/>
      <c r="MV56" s="118">
        <f t="shared" si="247"/>
        <v>0</v>
      </c>
      <c r="MY56" s="158"/>
      <c r="MZ56" s="116" t="s">
        <v>1</v>
      </c>
      <c r="NA56" s="4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42"/>
      <c r="OF56" s="118">
        <f t="shared" si="173"/>
        <v>0</v>
      </c>
      <c r="OI56" s="158"/>
      <c r="OJ56" s="116" t="s">
        <v>1</v>
      </c>
      <c r="OK56" s="4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42"/>
      <c r="PP56" s="118">
        <f t="shared" si="248"/>
        <v>0</v>
      </c>
    </row>
    <row r="57" spans="2:432" ht="15" customHeight="1" x14ac:dyDescent="0.25">
      <c r="B57">
        <f t="shared" ca="1" si="175"/>
        <v>0</v>
      </c>
      <c r="C57" s="157" t="str">
        <f>IF($C$3="Active",IF(Summary!$B40&lt;&gt;"",IF(AND(Summary!$F40&lt;&gt;"",DATE(YEAR(Summary!$F40),MONTH(Summary!$F40),1)&lt;DATE(YEAR(E$3),MONTH(E$3),1)),"not on board",IF(Summary!$B40&lt;&gt;"",IF(AND(Summary!$C40&lt;&gt;"",DATE(YEAR(Summary!$C40),MONTH(Summary!$C40),1)&lt;=DATE(YEAR(E$3),MONTH(E$3),1)),Summary!$B40,"not on board"),"")),""),"")</f>
        <v/>
      </c>
      <c r="D57" s="115" t="s">
        <v>9</v>
      </c>
      <c r="E57" s="43"/>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44"/>
      <c r="AJ57" s="117">
        <f t="shared" ref="AJ57:AJ58" si="249">SUM(E57:AI57)</f>
        <v>0</v>
      </c>
      <c r="AL57">
        <f ca="1">SUMIF(AO$3:BS$3,"&lt;="&amp;B5,AO57:BS57)</f>
        <v>0</v>
      </c>
      <c r="AM57" s="157" t="str">
        <f>IF($C$3="Active",IF(Summary!$B40&lt;&gt;"",IF(AND(Summary!$F40&lt;&gt;"",DATE(YEAR(Summary!$F40),MONTH(Summary!$F40),1)&lt;DATE(YEAR(AO$3),MONTH(AO$3),1)),"not on board",IF(Summary!$B40&lt;&gt;"",IF(AND(Summary!$C40&lt;&gt;"",DATE(YEAR(Summary!$C40),MONTH(Summary!$C40),1)&lt;=DATE(YEAR(AO$3),MONTH(AO$3),1)),Summary!$B40,"not on board"),"")),""),"")</f>
        <v/>
      </c>
      <c r="AN57" s="115" t="s">
        <v>9</v>
      </c>
      <c r="AO57" s="43"/>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44"/>
      <c r="BT57" s="117">
        <f t="shared" si="177"/>
        <v>0</v>
      </c>
      <c r="BV57">
        <f ca="1">SUMIF(BY$3:DC$3,"&lt;="&amp;B5,BY57:DC57)</f>
        <v>0</v>
      </c>
      <c r="BW57" s="157" t="str">
        <f>IF($C$3="Active",IF(Summary!$B40&lt;&gt;"",IF(AND(Summary!$F40&lt;&gt;"",DATE(YEAR(Summary!$F40),MONTH(Summary!$F40),1)&lt;DATE(YEAR(BY$3),MONTH(BY$3),1)),"not on board",IF(Summary!$B40&lt;&gt;"",IF(AND(Summary!$C40&lt;&gt;"",DATE(YEAR(Summary!$C40),MONTH(Summary!$C40),1)&lt;=DATE(YEAR(BY$3),MONTH(BY$3),1)),Summary!$B40,"not on board"),"")),""),"")</f>
        <v/>
      </c>
      <c r="BX57" s="115" t="s">
        <v>9</v>
      </c>
      <c r="BY57" s="43"/>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44"/>
      <c r="DD57" s="117">
        <f t="shared" ref="DD57:DD58" si="250">SUM(BY57:DC57)</f>
        <v>0</v>
      </c>
      <c r="DF57">
        <f ca="1">SUMIF(DI$3:EM$3,"&lt;="&amp;B5,DI57:EM57)</f>
        <v>0</v>
      </c>
      <c r="DG57" s="157" t="str">
        <f>IF($C$3="Active",IF(Summary!$B40&lt;&gt;"",IF(AND(Summary!$F40&lt;&gt;"",DATE(YEAR(Summary!$F40),MONTH(Summary!$F40),1)&lt;DATE(YEAR(DI$3),MONTH(DI$3),1)),"not on board",IF(Summary!$B40&lt;&gt;"",IF(AND(Summary!$C40&lt;&gt;"",DATE(YEAR(Summary!$C40),MONTH(Summary!$C40),1)&lt;=DATE(YEAR(DI$3),MONTH(DI$3),1)),Summary!$B40,"not on board"),"")),""),"")</f>
        <v/>
      </c>
      <c r="DH57" s="115" t="s">
        <v>9</v>
      </c>
      <c r="DI57" s="43"/>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44"/>
      <c r="EN57" s="117">
        <f t="shared" ref="EN57:EN58" si="251">SUM(DI57:EM57)</f>
        <v>0</v>
      </c>
      <c r="EP57">
        <f ca="1">SUMIF(ES$3:FW$3,"&lt;="&amp;B5,ES57:FW57)</f>
        <v>0</v>
      </c>
      <c r="EQ57" s="157" t="str">
        <f>IF($C$3="Active",IF(Summary!$B40&lt;&gt;"",IF(AND(Summary!$F40&lt;&gt;"",DATE(YEAR(Summary!$F40),MONTH(Summary!$F40),1)&lt;DATE(YEAR(ES$3),MONTH(ES$3),1)),"not on board",IF(Summary!$B40&lt;&gt;"",IF(AND(Summary!$C40&lt;&gt;"",DATE(YEAR(Summary!$C40),MONTH(Summary!$C40),1)&lt;=DATE(YEAR(ES$3),MONTH(ES$3),1)),Summary!$B40,"not on board"),"")),""),"")</f>
        <v/>
      </c>
      <c r="ER57" s="115" t="s">
        <v>9</v>
      </c>
      <c r="ES57" s="43"/>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44"/>
      <c r="FX57" s="117">
        <f t="shared" ref="FX57:FX58" si="252">SUM(ES57:FW57)</f>
        <v>0</v>
      </c>
      <c r="FZ57">
        <f ca="1">SUMIF(GC$3:HG$3,"&lt;="&amp;B5,GC57:HG57)</f>
        <v>0</v>
      </c>
      <c r="GA57" s="157" t="str">
        <f>IF($C$3="Active",IF(Summary!$B40&lt;&gt;"",IF(AND(Summary!$F40&lt;&gt;"",DATE(YEAR(Summary!$F40),MONTH(Summary!$F40),1)&lt;DATE(YEAR(GC$3),MONTH(GC$3),1)),"not on board",IF(Summary!$B40&lt;&gt;"",IF(AND(Summary!$C40&lt;&gt;"",DATE(YEAR(Summary!$C40),MONTH(Summary!$C40),1)&lt;=DATE(YEAR(GC$3),MONTH(GC$3),1)),Summary!$B40,"not on board"),"")),""),"")</f>
        <v/>
      </c>
      <c r="GB57" s="115" t="s">
        <v>9</v>
      </c>
      <c r="GC57" s="43"/>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62"/>
      <c r="HG57" s="44"/>
      <c r="HH57" s="117">
        <f t="shared" si="168"/>
        <v>0</v>
      </c>
      <c r="HJ57">
        <f ca="1">SUMIF(HM$3:IQ$3,"&lt;="&amp;B5,HM57:IQ57)</f>
        <v>0</v>
      </c>
      <c r="HK57" s="157" t="str">
        <f>IF($C$3="Active",IF(Summary!$B40&lt;&gt;"",IF(AND(Summary!$F40&lt;&gt;"",DATE(YEAR(Summary!$F40),MONTH(Summary!$F40),1)&lt;DATE(YEAR(HM$3),MONTH(HM$3),1)),"not on board",IF(Summary!$B40&lt;&gt;"",IF(AND(Summary!$C40&lt;&gt;"",DATE(YEAR(Summary!$C40),MONTH(Summary!$C40),1)&lt;=DATE(YEAR(HM$3),MONTH(HM$3),1)),Summary!$B40,"not on board"),"")),""),"")</f>
        <v/>
      </c>
      <c r="HL57" s="115" t="s">
        <v>9</v>
      </c>
      <c r="HM57" s="43"/>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44"/>
      <c r="IR57" s="117">
        <f t="shared" ref="IR57:IR58" si="253">SUM(HM57:IQ57)</f>
        <v>0</v>
      </c>
      <c r="IT57">
        <f ca="1">SUMIF(IW$3:KA$3,"&lt;="&amp;B5,IW57:KA57)</f>
        <v>0</v>
      </c>
      <c r="IU57" s="157" t="str">
        <f>IF($C$3="Active",IF(Summary!$B40&lt;&gt;"",IF(AND(Summary!$F40&lt;&gt;"",DATE(YEAR(Summary!$F40),MONTH(Summary!$F40),1)&lt;DATE(YEAR(IW$3),MONTH(IW$3),1)),"not on board",IF(Summary!$B40&lt;&gt;"",IF(AND(Summary!$C40&lt;&gt;"",DATE(YEAR(Summary!$C40),MONTH(Summary!$C40),1)&lt;=DATE(YEAR(IW$3),MONTH(IW$3),1)),Summary!$B40,"not on board"),"")),""),"")</f>
        <v/>
      </c>
      <c r="IV57" s="115" t="s">
        <v>9</v>
      </c>
      <c r="IW57" s="43"/>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44"/>
      <c r="KB57" s="117">
        <f t="shared" ref="KB57:KB58" si="254">SUM(IW57:KA57)</f>
        <v>0</v>
      </c>
      <c r="KD57">
        <f ca="1">SUMIF(KG$3:LK$3,"&lt;="&amp;B5,KG57:LK57)</f>
        <v>0</v>
      </c>
      <c r="KE57" s="157" t="str">
        <f>IF($C$3="Active",IF(Summary!$B40&lt;&gt;"",IF(AND(Summary!$F40&lt;&gt;"",DATE(YEAR(Summary!$F40),MONTH(Summary!$F40),1)&lt;DATE(YEAR(KG$3),MONTH(KG$3),1)),"not on board",IF(Summary!$B40&lt;&gt;"",IF(AND(Summary!$C40&lt;&gt;"",DATE(YEAR(Summary!$C40),MONTH(Summary!$C40),1)&lt;=DATE(YEAR(KG$3),MONTH(KG$3),1)),Summary!$B40,"not on board"),"")),""),"")</f>
        <v/>
      </c>
      <c r="KF57" s="115" t="s">
        <v>9</v>
      </c>
      <c r="KG57" s="43"/>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44"/>
      <c r="LL57" s="117">
        <f t="shared" si="171"/>
        <v>0</v>
      </c>
      <c r="LN57">
        <f ca="1">SUMIF(LQ$3:MU$3,"&lt;="&amp;B5,LQ57:MU57)</f>
        <v>0</v>
      </c>
      <c r="LO57" s="157" t="str">
        <f>IF($C$3="Active",IF(Summary!$B40&lt;&gt;"",IF(AND(Summary!$F40&lt;&gt;"",DATE(YEAR(Summary!$F40),MONTH(Summary!$F40),1)&lt;DATE(YEAR(LQ$3),MONTH(LQ$3),1)),"not on board",IF(Summary!$B40&lt;&gt;"",IF(AND(Summary!$C40&lt;&gt;"",DATE(YEAR(Summary!$C40),MONTH(Summary!$C40),1)&lt;=DATE(YEAR(LQ$3),MONTH(LQ$3),1)),Summary!$B40,"not on board"),"")),""),"")</f>
        <v/>
      </c>
      <c r="LP57" s="115" t="s">
        <v>9</v>
      </c>
      <c r="LQ57" s="43"/>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44"/>
      <c r="MV57" s="117">
        <f t="shared" ref="MV57:MV58" si="255">SUM(LQ57:MU57)</f>
        <v>0</v>
      </c>
      <c r="MX57">
        <f ca="1">SUMIF(NA$3:OE$3,"&lt;="&amp;B5,NA57:OE57)</f>
        <v>0</v>
      </c>
      <c r="MY57" s="157" t="str">
        <f>IF($C$3="Active",IF(Summary!$B40&lt;&gt;"",IF(AND(Summary!$F40&lt;&gt;"",DATE(YEAR(Summary!$F40),MONTH(Summary!$F40),1)&lt;DATE(YEAR(NA$3),MONTH(NA$3),1)),"not on board",IF(Summary!$B40&lt;&gt;"",IF(AND(Summary!$C40&lt;&gt;"",DATE(YEAR(Summary!$C40),MONTH(Summary!$C40),1)&lt;=DATE(YEAR(NA$3),MONTH(NA$3),1)),Summary!$B40,"not on board"),"")),""),"")</f>
        <v/>
      </c>
      <c r="MZ57" s="115" t="s">
        <v>9</v>
      </c>
      <c r="NA57" s="43"/>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44"/>
      <c r="OF57" s="117">
        <f t="shared" si="173"/>
        <v>0</v>
      </c>
      <c r="OH57">
        <f ca="1">SUMIF(OK$3:PO$3,"&lt;="&amp;B5,OK57:PO57)</f>
        <v>0</v>
      </c>
      <c r="OI57" s="157" t="str">
        <f>IF($C$3="Active",IF(Summary!$B40&lt;&gt;"",IF(AND(Summary!$F40&lt;&gt;"",DATE(YEAR(Summary!$F40),MONTH(Summary!$F40),1)&lt;DATE(YEAR(OK$3),MONTH(OK$3),1)),"not on board",IF(Summary!$B40&lt;&gt;"",IF(AND(Summary!$C40&lt;&gt;"",DATE(YEAR(Summary!$C40),MONTH(Summary!$C40),1)&lt;=DATE(YEAR(OK$3),MONTH(OK$3),1)),Summary!$B40,"not on board"),"")),""),"")</f>
        <v/>
      </c>
      <c r="OJ57" s="115" t="s">
        <v>9</v>
      </c>
      <c r="OK57" s="43"/>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44"/>
      <c r="PP57" s="117">
        <f t="shared" ref="PP57:PP58" si="256">SUM(OK57:PO57)</f>
        <v>0</v>
      </c>
    </row>
    <row r="58" spans="2:432" x14ac:dyDescent="0.25">
      <c r="B58">
        <f t="shared" ca="1" si="175"/>
        <v>0</v>
      </c>
      <c r="C58" s="158"/>
      <c r="D58" s="116" t="s">
        <v>1</v>
      </c>
      <c r="E58" s="4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42"/>
      <c r="AJ58" s="118">
        <f t="shared" si="249"/>
        <v>0</v>
      </c>
      <c r="AM58" s="158"/>
      <c r="AN58" s="116" t="s">
        <v>1</v>
      </c>
      <c r="AO58" s="4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42"/>
      <c r="BT58" s="118">
        <f t="shared" si="177"/>
        <v>0</v>
      </c>
      <c r="BW58" s="158"/>
      <c r="BX58" s="116" t="s">
        <v>1</v>
      </c>
      <c r="BY58" s="4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42"/>
      <c r="DD58" s="118">
        <f t="shared" si="250"/>
        <v>0</v>
      </c>
      <c r="DG58" s="158"/>
      <c r="DH58" s="116" t="s">
        <v>1</v>
      </c>
      <c r="DI58" s="4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42"/>
      <c r="EN58" s="118">
        <f t="shared" si="251"/>
        <v>0</v>
      </c>
      <c r="EQ58" s="158"/>
      <c r="ER58" s="116" t="s">
        <v>1</v>
      </c>
      <c r="ES58" s="4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42"/>
      <c r="FX58" s="118">
        <f t="shared" si="252"/>
        <v>0</v>
      </c>
      <c r="GA58" s="158"/>
      <c r="GB58" s="116" t="s">
        <v>1</v>
      </c>
      <c r="GC58" s="4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61"/>
      <c r="HG58" s="42"/>
      <c r="HH58" s="118">
        <f t="shared" si="168"/>
        <v>0</v>
      </c>
      <c r="HK58" s="158"/>
      <c r="HL58" s="116" t="s">
        <v>1</v>
      </c>
      <c r="HM58" s="4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42"/>
      <c r="IR58" s="118">
        <f t="shared" si="253"/>
        <v>0</v>
      </c>
      <c r="IU58" s="158"/>
      <c r="IV58" s="116" t="s">
        <v>1</v>
      </c>
      <c r="IW58" s="4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42"/>
      <c r="KB58" s="118">
        <f t="shared" si="254"/>
        <v>0</v>
      </c>
      <c r="KE58" s="158"/>
      <c r="KF58" s="116" t="s">
        <v>1</v>
      </c>
      <c r="KG58" s="4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42"/>
      <c r="LL58" s="118">
        <f t="shared" si="171"/>
        <v>0</v>
      </c>
      <c r="LO58" s="158"/>
      <c r="LP58" s="116" t="s">
        <v>1</v>
      </c>
      <c r="LQ58" s="4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42"/>
      <c r="MV58" s="118">
        <f t="shared" si="255"/>
        <v>0</v>
      </c>
      <c r="MY58" s="158"/>
      <c r="MZ58" s="116" t="s">
        <v>1</v>
      </c>
      <c r="NA58" s="4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42"/>
      <c r="OF58" s="118">
        <f t="shared" si="173"/>
        <v>0</v>
      </c>
      <c r="OI58" s="158"/>
      <c r="OJ58" s="116" t="s">
        <v>1</v>
      </c>
      <c r="OK58" s="4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42"/>
      <c r="PP58" s="118">
        <f t="shared" si="256"/>
        <v>0</v>
      </c>
    </row>
    <row r="59" spans="2:432" ht="15" customHeight="1" x14ac:dyDescent="0.25">
      <c r="B59">
        <f t="shared" ca="1" si="175"/>
        <v>0</v>
      </c>
      <c r="C59" s="157" t="str">
        <f>IF($C$3="Active",IF(Summary!$B41&lt;&gt;"",IF(AND(Summary!$F41&lt;&gt;"",DATE(YEAR(Summary!$F41),MONTH(Summary!$F41),1)&lt;DATE(YEAR(E$3),MONTH(E$3),1)),"not on board",IF(Summary!$B41&lt;&gt;"",IF(AND(Summary!$C41&lt;&gt;"",DATE(YEAR(Summary!$C41),MONTH(Summary!$C41),1)&lt;=DATE(YEAR(E$3),MONTH(E$3),1)),Summary!$B41,"not on board"),"")),""),"")</f>
        <v/>
      </c>
      <c r="D59" s="115" t="s">
        <v>9</v>
      </c>
      <c r="E59" s="43"/>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44"/>
      <c r="AJ59" s="117">
        <f t="shared" ref="AJ59:AJ60" si="257">SUM(E59:AI59)</f>
        <v>0</v>
      </c>
      <c r="AL59">
        <f ca="1">SUMIF(AO$3:BS$3,"&lt;="&amp;B5,AO59:BS59)</f>
        <v>0</v>
      </c>
      <c r="AM59" s="157" t="str">
        <f>IF($C$3="Active",IF(Summary!$B41&lt;&gt;"",IF(AND(Summary!$F41&lt;&gt;"",DATE(YEAR(Summary!$F41),MONTH(Summary!$F41),1)&lt;DATE(YEAR(AO$3),MONTH(AO$3),1)),"not on board",IF(Summary!$B41&lt;&gt;"",IF(AND(Summary!$C41&lt;&gt;"",DATE(YEAR(Summary!$C41),MONTH(Summary!$C41),1)&lt;=DATE(YEAR(AO$3),MONTH(AO$3),1)),Summary!$B41,"not on board"),"")),""),"")</f>
        <v/>
      </c>
      <c r="AN59" s="115" t="s">
        <v>9</v>
      </c>
      <c r="AO59" s="43"/>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44"/>
      <c r="BT59" s="117">
        <f t="shared" si="177"/>
        <v>0</v>
      </c>
      <c r="BV59">
        <f ca="1">SUMIF(BY$3:DC$3,"&lt;="&amp;B5,BY59:DC59)</f>
        <v>0</v>
      </c>
      <c r="BW59" s="157" t="str">
        <f>IF($C$3="Active",IF(Summary!$B41&lt;&gt;"",IF(AND(Summary!$F41&lt;&gt;"",DATE(YEAR(Summary!$F41),MONTH(Summary!$F41),1)&lt;DATE(YEAR(BY$3),MONTH(BY$3),1)),"not on board",IF(Summary!$B41&lt;&gt;"",IF(AND(Summary!$C41&lt;&gt;"",DATE(YEAR(Summary!$C41),MONTH(Summary!$C41),1)&lt;=DATE(YEAR(BY$3),MONTH(BY$3),1)),Summary!$B41,"not on board"),"")),""),"")</f>
        <v/>
      </c>
      <c r="BX59" s="115" t="s">
        <v>9</v>
      </c>
      <c r="BY59" s="43"/>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44"/>
      <c r="DD59" s="117">
        <f t="shared" ref="DD59:DD60" si="258">SUM(BY59:DC59)</f>
        <v>0</v>
      </c>
      <c r="DF59">
        <f ca="1">SUMIF(DI$3:EM$3,"&lt;="&amp;B5,DI59:EM59)</f>
        <v>0</v>
      </c>
      <c r="DG59" s="157" t="str">
        <f>IF($C$3="Active",IF(Summary!$B41&lt;&gt;"",IF(AND(Summary!$F41&lt;&gt;"",DATE(YEAR(Summary!$F41),MONTH(Summary!$F41),1)&lt;DATE(YEAR(DI$3),MONTH(DI$3),1)),"not on board",IF(Summary!$B41&lt;&gt;"",IF(AND(Summary!$C41&lt;&gt;"",DATE(YEAR(Summary!$C41),MONTH(Summary!$C41),1)&lt;=DATE(YEAR(DI$3),MONTH(DI$3),1)),Summary!$B41,"not on board"),"")),""),"")</f>
        <v/>
      </c>
      <c r="DH59" s="115" t="s">
        <v>9</v>
      </c>
      <c r="DI59" s="43"/>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44"/>
      <c r="EN59" s="117">
        <f t="shared" ref="EN59:EN60" si="259">SUM(DI59:EM59)</f>
        <v>0</v>
      </c>
      <c r="EP59">
        <f ca="1">SUMIF(ES$3:FW$3,"&lt;="&amp;B5,ES59:FW59)</f>
        <v>0</v>
      </c>
      <c r="EQ59" s="157" t="str">
        <f>IF($C$3="Active",IF(Summary!$B41&lt;&gt;"",IF(AND(Summary!$F41&lt;&gt;"",DATE(YEAR(Summary!$F41),MONTH(Summary!$F41),1)&lt;DATE(YEAR(ES$3),MONTH(ES$3),1)),"not on board",IF(Summary!$B41&lt;&gt;"",IF(AND(Summary!$C41&lt;&gt;"",DATE(YEAR(Summary!$C41),MONTH(Summary!$C41),1)&lt;=DATE(YEAR(ES$3),MONTH(ES$3),1)),Summary!$B41,"not on board"),"")),""),"")</f>
        <v/>
      </c>
      <c r="ER59" s="115" t="s">
        <v>9</v>
      </c>
      <c r="ES59" s="43"/>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44"/>
      <c r="FX59" s="117">
        <f t="shared" ref="FX59:FX60" si="260">SUM(ES59:FW59)</f>
        <v>0</v>
      </c>
      <c r="FZ59">
        <f ca="1">SUMIF(GC$3:HG$3,"&lt;="&amp;B5,GC59:HG59)</f>
        <v>0</v>
      </c>
      <c r="GA59" s="157" t="str">
        <f>IF($C$3="Active",IF(Summary!$B41&lt;&gt;"",IF(AND(Summary!$F41&lt;&gt;"",DATE(YEAR(Summary!$F41),MONTH(Summary!$F41),1)&lt;DATE(YEAR(GC$3),MONTH(GC$3),1)),"not on board",IF(Summary!$B41&lt;&gt;"",IF(AND(Summary!$C41&lt;&gt;"",DATE(YEAR(Summary!$C41),MONTH(Summary!$C41),1)&lt;=DATE(YEAR(GC$3),MONTH(GC$3),1)),Summary!$B41,"not on board"),"")),""),"")</f>
        <v/>
      </c>
      <c r="GB59" s="115" t="s">
        <v>9</v>
      </c>
      <c r="GC59" s="43"/>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62"/>
      <c r="HG59" s="44"/>
      <c r="HH59" s="117">
        <f t="shared" si="168"/>
        <v>0</v>
      </c>
      <c r="HJ59">
        <f ca="1">SUMIF(HM$3:IQ$3,"&lt;="&amp;B5,HM59:IQ59)</f>
        <v>0</v>
      </c>
      <c r="HK59" s="157" t="str">
        <f>IF($C$3="Active",IF(Summary!$B41&lt;&gt;"",IF(AND(Summary!$F41&lt;&gt;"",DATE(YEAR(Summary!$F41),MONTH(Summary!$F41),1)&lt;DATE(YEAR(HM$3),MONTH(HM$3),1)),"not on board",IF(Summary!$B41&lt;&gt;"",IF(AND(Summary!$C41&lt;&gt;"",DATE(YEAR(Summary!$C41),MONTH(Summary!$C41),1)&lt;=DATE(YEAR(HM$3),MONTH(HM$3),1)),Summary!$B41,"not on board"),"")),""),"")</f>
        <v/>
      </c>
      <c r="HL59" s="115" t="s">
        <v>9</v>
      </c>
      <c r="HM59" s="43"/>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44"/>
      <c r="IR59" s="117">
        <f t="shared" ref="IR59:IR60" si="261">SUM(HM59:IQ59)</f>
        <v>0</v>
      </c>
      <c r="IT59">
        <f ca="1">SUMIF(IW$3:KA$3,"&lt;="&amp;B5,IW59:KA59)</f>
        <v>0</v>
      </c>
      <c r="IU59" s="157" t="str">
        <f>IF($C$3="Active",IF(Summary!$B41&lt;&gt;"",IF(AND(Summary!$F41&lt;&gt;"",DATE(YEAR(Summary!$F41),MONTH(Summary!$F41),1)&lt;DATE(YEAR(IW$3),MONTH(IW$3),1)),"not on board",IF(Summary!$B41&lt;&gt;"",IF(AND(Summary!$C41&lt;&gt;"",DATE(YEAR(Summary!$C41),MONTH(Summary!$C41),1)&lt;=DATE(YEAR(IW$3),MONTH(IW$3),1)),Summary!$B41,"not on board"),"")),""),"")</f>
        <v/>
      </c>
      <c r="IV59" s="115" t="s">
        <v>9</v>
      </c>
      <c r="IW59" s="43"/>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44"/>
      <c r="KB59" s="117">
        <f t="shared" ref="KB59:KB60" si="262">SUM(IW59:KA59)</f>
        <v>0</v>
      </c>
      <c r="KD59">
        <f ca="1">SUMIF(KG$3:LK$3,"&lt;="&amp;B5,KG59:LK59)</f>
        <v>0</v>
      </c>
      <c r="KE59" s="157" t="str">
        <f>IF($C$3="Active",IF(Summary!$B41&lt;&gt;"",IF(AND(Summary!$F41&lt;&gt;"",DATE(YEAR(Summary!$F41),MONTH(Summary!$F41),1)&lt;DATE(YEAR(KG$3),MONTH(KG$3),1)),"not on board",IF(Summary!$B41&lt;&gt;"",IF(AND(Summary!$C41&lt;&gt;"",DATE(YEAR(Summary!$C41),MONTH(Summary!$C41),1)&lt;=DATE(YEAR(KG$3),MONTH(KG$3),1)),Summary!$B41,"not on board"),"")),""),"")</f>
        <v/>
      </c>
      <c r="KF59" s="115" t="s">
        <v>9</v>
      </c>
      <c r="KG59" s="43"/>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44"/>
      <c r="LL59" s="117">
        <f t="shared" si="171"/>
        <v>0</v>
      </c>
      <c r="LN59">
        <f ca="1">SUMIF(LQ$3:MU$3,"&lt;="&amp;B5,LQ59:MU59)</f>
        <v>0</v>
      </c>
      <c r="LO59" s="157" t="str">
        <f>IF($C$3="Active",IF(Summary!$B41&lt;&gt;"",IF(AND(Summary!$F41&lt;&gt;"",DATE(YEAR(Summary!$F41),MONTH(Summary!$F41),1)&lt;DATE(YEAR(LQ$3),MONTH(LQ$3),1)),"not on board",IF(Summary!$B41&lt;&gt;"",IF(AND(Summary!$C41&lt;&gt;"",DATE(YEAR(Summary!$C41),MONTH(Summary!$C41),1)&lt;=DATE(YEAR(LQ$3),MONTH(LQ$3),1)),Summary!$B41,"not on board"),"")),""),"")</f>
        <v/>
      </c>
      <c r="LP59" s="115" t="s">
        <v>9</v>
      </c>
      <c r="LQ59" s="43"/>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44"/>
      <c r="MV59" s="117">
        <f t="shared" ref="MV59:MV60" si="263">SUM(LQ59:MU59)</f>
        <v>0</v>
      </c>
      <c r="MX59">
        <f ca="1">SUMIF(NA$3:OE$3,"&lt;="&amp;B5,NA59:OE59)</f>
        <v>0</v>
      </c>
      <c r="MY59" s="157" t="str">
        <f>IF($C$3="Active",IF(Summary!$B41&lt;&gt;"",IF(AND(Summary!$F41&lt;&gt;"",DATE(YEAR(Summary!$F41),MONTH(Summary!$F41),1)&lt;DATE(YEAR(NA$3),MONTH(NA$3),1)),"not on board",IF(Summary!$B41&lt;&gt;"",IF(AND(Summary!$C41&lt;&gt;"",DATE(YEAR(Summary!$C41),MONTH(Summary!$C41),1)&lt;=DATE(YEAR(NA$3),MONTH(NA$3),1)),Summary!$B41,"not on board"),"")),""),"")</f>
        <v/>
      </c>
      <c r="MZ59" s="115" t="s">
        <v>9</v>
      </c>
      <c r="NA59" s="43"/>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44"/>
      <c r="OF59" s="117">
        <f t="shared" si="173"/>
        <v>0</v>
      </c>
      <c r="OH59">
        <f ca="1">SUMIF(OK$3:PO$3,"&lt;="&amp;B5,OK59:PO59)</f>
        <v>0</v>
      </c>
      <c r="OI59" s="157" t="str">
        <f>IF($C$3="Active",IF(Summary!$B41&lt;&gt;"",IF(AND(Summary!$F41&lt;&gt;"",DATE(YEAR(Summary!$F41),MONTH(Summary!$F41),1)&lt;DATE(YEAR(OK$3),MONTH(OK$3),1)),"not on board",IF(Summary!$B41&lt;&gt;"",IF(AND(Summary!$C41&lt;&gt;"",DATE(YEAR(Summary!$C41),MONTH(Summary!$C41),1)&lt;=DATE(YEAR(OK$3),MONTH(OK$3),1)),Summary!$B41,"not on board"),"")),""),"")</f>
        <v/>
      </c>
      <c r="OJ59" s="115" t="s">
        <v>9</v>
      </c>
      <c r="OK59" s="43"/>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44"/>
      <c r="PP59" s="117">
        <f t="shared" ref="PP59:PP60" si="264">SUM(OK59:PO59)</f>
        <v>0</v>
      </c>
    </row>
    <row r="60" spans="2:432" x14ac:dyDescent="0.25">
      <c r="B60">
        <f t="shared" ca="1" si="175"/>
        <v>0</v>
      </c>
      <c r="C60" s="158"/>
      <c r="D60" s="116" t="s">
        <v>1</v>
      </c>
      <c r="E60" s="4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2"/>
      <c r="AJ60" s="118">
        <f t="shared" si="257"/>
        <v>0</v>
      </c>
      <c r="AM60" s="158"/>
      <c r="AN60" s="116" t="s">
        <v>1</v>
      </c>
      <c r="AO60" s="4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42"/>
      <c r="BT60" s="118">
        <f t="shared" si="177"/>
        <v>0</v>
      </c>
      <c r="BW60" s="158"/>
      <c r="BX60" s="116" t="s">
        <v>1</v>
      </c>
      <c r="BY60" s="4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42"/>
      <c r="DD60" s="118">
        <f t="shared" si="258"/>
        <v>0</v>
      </c>
      <c r="DG60" s="158"/>
      <c r="DH60" s="116" t="s">
        <v>1</v>
      </c>
      <c r="DI60" s="4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42"/>
      <c r="EN60" s="118">
        <f t="shared" si="259"/>
        <v>0</v>
      </c>
      <c r="EQ60" s="158"/>
      <c r="ER60" s="116" t="s">
        <v>1</v>
      </c>
      <c r="ES60" s="4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42"/>
      <c r="FX60" s="118">
        <f t="shared" si="260"/>
        <v>0</v>
      </c>
      <c r="GA60" s="158"/>
      <c r="GB60" s="116" t="s">
        <v>1</v>
      </c>
      <c r="GC60" s="4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61"/>
      <c r="HG60" s="42"/>
      <c r="HH60" s="118">
        <f t="shared" si="168"/>
        <v>0</v>
      </c>
      <c r="HK60" s="158"/>
      <c r="HL60" s="116" t="s">
        <v>1</v>
      </c>
      <c r="HM60" s="4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42"/>
      <c r="IR60" s="118">
        <f t="shared" si="261"/>
        <v>0</v>
      </c>
      <c r="IU60" s="158"/>
      <c r="IV60" s="116" t="s">
        <v>1</v>
      </c>
      <c r="IW60" s="4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42"/>
      <c r="KB60" s="118">
        <f t="shared" si="262"/>
        <v>0</v>
      </c>
      <c r="KE60" s="158"/>
      <c r="KF60" s="116" t="s">
        <v>1</v>
      </c>
      <c r="KG60" s="4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42"/>
      <c r="LL60" s="118">
        <f t="shared" si="171"/>
        <v>0</v>
      </c>
      <c r="LO60" s="158"/>
      <c r="LP60" s="116" t="s">
        <v>1</v>
      </c>
      <c r="LQ60" s="4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42"/>
      <c r="MV60" s="118">
        <f t="shared" si="263"/>
        <v>0</v>
      </c>
      <c r="MY60" s="158"/>
      <c r="MZ60" s="116" t="s">
        <v>1</v>
      </c>
      <c r="NA60" s="4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42"/>
      <c r="OF60" s="118">
        <f t="shared" si="173"/>
        <v>0</v>
      </c>
      <c r="OI60" s="158"/>
      <c r="OJ60" s="116" t="s">
        <v>1</v>
      </c>
      <c r="OK60" s="4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42"/>
      <c r="PP60" s="118">
        <f t="shared" si="264"/>
        <v>0</v>
      </c>
    </row>
    <row r="61" spans="2:432" ht="15" customHeight="1" x14ac:dyDescent="0.25">
      <c r="B61">
        <f t="shared" ca="1" si="175"/>
        <v>0</v>
      </c>
      <c r="C61" s="157" t="str">
        <f>IF($C$3="Active",IF(Summary!$B42&lt;&gt;"",IF(AND(Summary!$F42&lt;&gt;"",DATE(YEAR(Summary!$F42),MONTH(Summary!$F42),1)&lt;DATE(YEAR(E$3),MONTH(E$3),1)),"not on board",IF(Summary!$B42&lt;&gt;"",IF(AND(Summary!$C42&lt;&gt;"",DATE(YEAR(Summary!$C42),MONTH(Summary!$C42),1)&lt;=DATE(YEAR(E$3),MONTH(E$3),1)),Summary!$B42,"not on board"),"")),""),"")</f>
        <v/>
      </c>
      <c r="D61" s="115" t="s">
        <v>9</v>
      </c>
      <c r="E61" s="43"/>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44"/>
      <c r="AJ61" s="117">
        <f t="shared" ref="AJ61:AJ62" si="265">SUM(E61:AI61)</f>
        <v>0</v>
      </c>
      <c r="AL61">
        <f ca="1">SUMIF(AO$3:BS$3,"&lt;="&amp;B5,AO61:BS61)</f>
        <v>0</v>
      </c>
      <c r="AM61" s="157" t="str">
        <f>IF($C$3="Active",IF(Summary!$B42&lt;&gt;"",IF(AND(Summary!$F42&lt;&gt;"",DATE(YEAR(Summary!$F42),MONTH(Summary!$F42),1)&lt;DATE(YEAR(AO$3),MONTH(AO$3),1)),"not on board",IF(Summary!$B42&lt;&gt;"",IF(AND(Summary!$C42&lt;&gt;"",DATE(YEAR(Summary!$C42),MONTH(Summary!$C42),1)&lt;=DATE(YEAR(AO$3),MONTH(AO$3),1)),Summary!$B42,"not on board"),"")),""),"")</f>
        <v/>
      </c>
      <c r="AN61" s="115" t="s">
        <v>9</v>
      </c>
      <c r="AO61" s="43"/>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44"/>
      <c r="BT61" s="117">
        <f t="shared" si="177"/>
        <v>0</v>
      </c>
      <c r="BV61">
        <f ca="1">SUMIF(BY$3:DC$3,"&lt;="&amp;B5,BY61:DC61)</f>
        <v>0</v>
      </c>
      <c r="BW61" s="157" t="str">
        <f>IF($C$3="Active",IF(Summary!$B42&lt;&gt;"",IF(AND(Summary!$F42&lt;&gt;"",DATE(YEAR(Summary!$F42),MONTH(Summary!$F42),1)&lt;DATE(YEAR(BY$3),MONTH(BY$3),1)),"not on board",IF(Summary!$B42&lt;&gt;"",IF(AND(Summary!$C42&lt;&gt;"",DATE(YEAR(Summary!$C42),MONTH(Summary!$C42),1)&lt;=DATE(YEAR(BY$3),MONTH(BY$3),1)),Summary!$B42,"not on board"),"")),""),"")</f>
        <v/>
      </c>
      <c r="BX61" s="115" t="s">
        <v>9</v>
      </c>
      <c r="BY61" s="43"/>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44"/>
      <c r="DD61" s="117">
        <f t="shared" ref="DD61:DD62" si="266">SUM(BY61:DC61)</f>
        <v>0</v>
      </c>
      <c r="DF61">
        <f ca="1">SUMIF(DI$3:EM$3,"&lt;="&amp;B5,DI61:EM61)</f>
        <v>0</v>
      </c>
      <c r="DG61" s="157" t="str">
        <f>IF($C$3="Active",IF(Summary!$B42&lt;&gt;"",IF(AND(Summary!$F42&lt;&gt;"",DATE(YEAR(Summary!$F42),MONTH(Summary!$F42),1)&lt;DATE(YEAR(DI$3),MONTH(DI$3),1)),"not on board",IF(Summary!$B42&lt;&gt;"",IF(AND(Summary!$C42&lt;&gt;"",DATE(YEAR(Summary!$C42),MONTH(Summary!$C42),1)&lt;=DATE(YEAR(DI$3),MONTH(DI$3),1)),Summary!$B42,"not on board"),"")),""),"")</f>
        <v/>
      </c>
      <c r="DH61" s="115" t="s">
        <v>9</v>
      </c>
      <c r="DI61" s="43"/>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44"/>
      <c r="EN61" s="117">
        <f t="shared" ref="EN61:EN62" si="267">SUM(DI61:EM61)</f>
        <v>0</v>
      </c>
      <c r="EP61">
        <f ca="1">SUMIF(ES$3:FW$3,"&lt;="&amp;B5,ES61:FW61)</f>
        <v>0</v>
      </c>
      <c r="EQ61" s="157" t="str">
        <f>IF($C$3="Active",IF(Summary!$B42&lt;&gt;"",IF(AND(Summary!$F42&lt;&gt;"",DATE(YEAR(Summary!$F42),MONTH(Summary!$F42),1)&lt;DATE(YEAR(ES$3),MONTH(ES$3),1)),"not on board",IF(Summary!$B42&lt;&gt;"",IF(AND(Summary!$C42&lt;&gt;"",DATE(YEAR(Summary!$C42),MONTH(Summary!$C42),1)&lt;=DATE(YEAR(ES$3),MONTH(ES$3),1)),Summary!$B42,"not on board"),"")),""),"")</f>
        <v/>
      </c>
      <c r="ER61" s="115" t="s">
        <v>9</v>
      </c>
      <c r="ES61" s="43"/>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44"/>
      <c r="FX61" s="117">
        <f t="shared" ref="FX61:FX62" si="268">SUM(ES61:FW61)</f>
        <v>0</v>
      </c>
      <c r="FZ61">
        <f ca="1">SUMIF(GC$3:HG$3,"&lt;="&amp;B5,GC61:HG61)</f>
        <v>0</v>
      </c>
      <c r="GA61" s="157" t="str">
        <f>IF($C$3="Active",IF(Summary!$B42&lt;&gt;"",IF(AND(Summary!$F42&lt;&gt;"",DATE(YEAR(Summary!$F42),MONTH(Summary!$F42),1)&lt;DATE(YEAR(GC$3),MONTH(GC$3),1)),"not on board",IF(Summary!$B42&lt;&gt;"",IF(AND(Summary!$C42&lt;&gt;"",DATE(YEAR(Summary!$C42),MONTH(Summary!$C42),1)&lt;=DATE(YEAR(GC$3),MONTH(GC$3),1)),Summary!$B42,"not on board"),"")),""),"")</f>
        <v/>
      </c>
      <c r="GB61" s="115" t="s">
        <v>9</v>
      </c>
      <c r="GC61" s="43"/>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62"/>
      <c r="HG61" s="44"/>
      <c r="HH61" s="117">
        <f t="shared" si="168"/>
        <v>0</v>
      </c>
      <c r="HJ61">
        <f ca="1">SUMIF(HM$3:IQ$3,"&lt;="&amp;B5,HM61:IQ61)</f>
        <v>0</v>
      </c>
      <c r="HK61" s="157" t="str">
        <f>IF($C$3="Active",IF(Summary!$B42&lt;&gt;"",IF(AND(Summary!$F42&lt;&gt;"",DATE(YEAR(Summary!$F42),MONTH(Summary!$F42),1)&lt;DATE(YEAR(HM$3),MONTH(HM$3),1)),"not on board",IF(Summary!$B42&lt;&gt;"",IF(AND(Summary!$C42&lt;&gt;"",DATE(YEAR(Summary!$C42),MONTH(Summary!$C42),1)&lt;=DATE(YEAR(HM$3),MONTH(HM$3),1)),Summary!$B42,"not on board"),"")),""),"")</f>
        <v/>
      </c>
      <c r="HL61" s="115" t="s">
        <v>9</v>
      </c>
      <c r="HM61" s="43"/>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44"/>
      <c r="IR61" s="117">
        <f t="shared" ref="IR61:IR62" si="269">SUM(HM61:IQ61)</f>
        <v>0</v>
      </c>
      <c r="IT61">
        <f ca="1">SUMIF(IW$3:KA$3,"&lt;="&amp;B5,IW61:KA61)</f>
        <v>0</v>
      </c>
      <c r="IU61" s="157" t="str">
        <f>IF($C$3="Active",IF(Summary!$B42&lt;&gt;"",IF(AND(Summary!$F42&lt;&gt;"",DATE(YEAR(Summary!$F42),MONTH(Summary!$F42),1)&lt;DATE(YEAR(IW$3),MONTH(IW$3),1)),"not on board",IF(Summary!$B42&lt;&gt;"",IF(AND(Summary!$C42&lt;&gt;"",DATE(YEAR(Summary!$C42),MONTH(Summary!$C42),1)&lt;=DATE(YEAR(IW$3),MONTH(IW$3),1)),Summary!$B42,"not on board"),"")),""),"")</f>
        <v/>
      </c>
      <c r="IV61" s="115" t="s">
        <v>9</v>
      </c>
      <c r="IW61" s="43"/>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44"/>
      <c r="KB61" s="117">
        <f t="shared" ref="KB61:KB62" si="270">SUM(IW61:KA61)</f>
        <v>0</v>
      </c>
      <c r="KD61">
        <f ca="1">SUMIF(KG$3:LK$3,"&lt;="&amp;B5,KG61:LK61)</f>
        <v>0</v>
      </c>
      <c r="KE61" s="157" t="str">
        <f>IF($C$3="Active",IF(Summary!$B42&lt;&gt;"",IF(AND(Summary!$F42&lt;&gt;"",DATE(YEAR(Summary!$F42),MONTH(Summary!$F42),1)&lt;DATE(YEAR(KG$3),MONTH(KG$3),1)),"not on board",IF(Summary!$B42&lt;&gt;"",IF(AND(Summary!$C42&lt;&gt;"",DATE(YEAR(Summary!$C42),MONTH(Summary!$C42),1)&lt;=DATE(YEAR(KG$3),MONTH(KG$3),1)),Summary!$B42,"not on board"),"")),""),"")</f>
        <v/>
      </c>
      <c r="KF61" s="115" t="s">
        <v>9</v>
      </c>
      <c r="KG61" s="43"/>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44"/>
      <c r="LL61" s="117">
        <f t="shared" si="171"/>
        <v>0</v>
      </c>
      <c r="LN61">
        <f ca="1">SUMIF(LQ$3:MU$3,"&lt;="&amp;B5,LQ61:MU61)</f>
        <v>0</v>
      </c>
      <c r="LO61" s="157" t="str">
        <f>IF($C$3="Active",IF(Summary!$B42&lt;&gt;"",IF(AND(Summary!$F42&lt;&gt;"",DATE(YEAR(Summary!$F42),MONTH(Summary!$F42),1)&lt;DATE(YEAR(LQ$3),MONTH(LQ$3),1)),"not on board",IF(Summary!$B42&lt;&gt;"",IF(AND(Summary!$C42&lt;&gt;"",DATE(YEAR(Summary!$C42),MONTH(Summary!$C42),1)&lt;=DATE(YEAR(LQ$3),MONTH(LQ$3),1)),Summary!$B42,"not on board"),"")),""),"")</f>
        <v/>
      </c>
      <c r="LP61" s="115" t="s">
        <v>9</v>
      </c>
      <c r="LQ61" s="43"/>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44"/>
      <c r="MV61" s="117">
        <f t="shared" ref="MV61:MV62" si="271">SUM(LQ61:MU61)</f>
        <v>0</v>
      </c>
      <c r="MX61">
        <f ca="1">SUMIF(NA$3:OE$3,"&lt;="&amp;B5,NA61:OE61)</f>
        <v>0</v>
      </c>
      <c r="MY61" s="157" t="str">
        <f>IF($C$3="Active",IF(Summary!$B42&lt;&gt;"",IF(AND(Summary!$F42&lt;&gt;"",DATE(YEAR(Summary!$F42),MONTH(Summary!$F42),1)&lt;DATE(YEAR(NA$3),MONTH(NA$3),1)),"not on board",IF(Summary!$B42&lt;&gt;"",IF(AND(Summary!$C42&lt;&gt;"",DATE(YEAR(Summary!$C42),MONTH(Summary!$C42),1)&lt;=DATE(YEAR(NA$3),MONTH(NA$3),1)),Summary!$B42,"not on board"),"")),""),"")</f>
        <v/>
      </c>
      <c r="MZ61" s="115" t="s">
        <v>9</v>
      </c>
      <c r="NA61" s="43"/>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44"/>
      <c r="OF61" s="117">
        <f t="shared" si="173"/>
        <v>0</v>
      </c>
      <c r="OH61">
        <f ca="1">SUMIF(OK$3:PO$3,"&lt;="&amp;B5,OK61:PO61)</f>
        <v>0</v>
      </c>
      <c r="OI61" s="157" t="str">
        <f>IF($C$3="Active",IF(Summary!$B42&lt;&gt;"",IF(AND(Summary!$F42&lt;&gt;"",DATE(YEAR(Summary!$F42),MONTH(Summary!$F42),1)&lt;DATE(YEAR(OK$3),MONTH(OK$3),1)),"not on board",IF(Summary!$B42&lt;&gt;"",IF(AND(Summary!$C42&lt;&gt;"",DATE(YEAR(Summary!$C42),MONTH(Summary!$C42),1)&lt;=DATE(YEAR(OK$3),MONTH(OK$3),1)),Summary!$B42,"not on board"),"")),""),"")</f>
        <v/>
      </c>
      <c r="OJ61" s="115" t="s">
        <v>9</v>
      </c>
      <c r="OK61" s="43"/>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44"/>
      <c r="PP61" s="117">
        <f t="shared" ref="PP61:PP62" si="272">SUM(OK61:PO61)</f>
        <v>0</v>
      </c>
    </row>
    <row r="62" spans="2:432" x14ac:dyDescent="0.25">
      <c r="B62">
        <f t="shared" ca="1" si="175"/>
        <v>0</v>
      </c>
      <c r="C62" s="158"/>
      <c r="D62" s="116" t="s">
        <v>1</v>
      </c>
      <c r="E62" s="4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42"/>
      <c r="AJ62" s="118">
        <f t="shared" si="265"/>
        <v>0</v>
      </c>
      <c r="AM62" s="158"/>
      <c r="AN62" s="116" t="s">
        <v>1</v>
      </c>
      <c r="AO62" s="4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42"/>
      <c r="BT62" s="118">
        <f t="shared" si="177"/>
        <v>0</v>
      </c>
      <c r="BW62" s="158"/>
      <c r="BX62" s="116" t="s">
        <v>1</v>
      </c>
      <c r="BY62" s="4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42"/>
      <c r="DD62" s="118">
        <f t="shared" si="266"/>
        <v>0</v>
      </c>
      <c r="DG62" s="158"/>
      <c r="DH62" s="116" t="s">
        <v>1</v>
      </c>
      <c r="DI62" s="4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42"/>
      <c r="EN62" s="118">
        <f t="shared" si="267"/>
        <v>0</v>
      </c>
      <c r="EQ62" s="158"/>
      <c r="ER62" s="116" t="s">
        <v>1</v>
      </c>
      <c r="ES62" s="4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42"/>
      <c r="FX62" s="118">
        <f t="shared" si="268"/>
        <v>0</v>
      </c>
      <c r="GA62" s="158"/>
      <c r="GB62" s="116" t="s">
        <v>1</v>
      </c>
      <c r="GC62" s="4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61"/>
      <c r="HG62" s="42"/>
      <c r="HH62" s="118">
        <f t="shared" si="168"/>
        <v>0</v>
      </c>
      <c r="HK62" s="158"/>
      <c r="HL62" s="116" t="s">
        <v>1</v>
      </c>
      <c r="HM62" s="4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42"/>
      <c r="IR62" s="118">
        <f t="shared" si="269"/>
        <v>0</v>
      </c>
      <c r="IU62" s="158"/>
      <c r="IV62" s="116" t="s">
        <v>1</v>
      </c>
      <c r="IW62" s="4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42"/>
      <c r="KB62" s="118">
        <f t="shared" si="270"/>
        <v>0</v>
      </c>
      <c r="KE62" s="158"/>
      <c r="KF62" s="116" t="s">
        <v>1</v>
      </c>
      <c r="KG62" s="4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42"/>
      <c r="LL62" s="118">
        <f t="shared" si="171"/>
        <v>0</v>
      </c>
      <c r="LO62" s="158"/>
      <c r="LP62" s="116" t="s">
        <v>1</v>
      </c>
      <c r="LQ62" s="4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42"/>
      <c r="MV62" s="118">
        <f t="shared" si="271"/>
        <v>0</v>
      </c>
      <c r="MY62" s="158"/>
      <c r="MZ62" s="116" t="s">
        <v>1</v>
      </c>
      <c r="NA62" s="4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42"/>
      <c r="OF62" s="118">
        <f t="shared" si="173"/>
        <v>0</v>
      </c>
      <c r="OI62" s="158"/>
      <c r="OJ62" s="116" t="s">
        <v>1</v>
      </c>
      <c r="OK62" s="4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42"/>
      <c r="PP62" s="118">
        <f t="shared" si="272"/>
        <v>0</v>
      </c>
    </row>
    <row r="63" spans="2:432" ht="15" customHeight="1" x14ac:dyDescent="0.25">
      <c r="B63">
        <f t="shared" ca="1" si="175"/>
        <v>0</v>
      </c>
      <c r="C63" s="157" t="str">
        <f>IF($C$3="Active",IF(Summary!$B43&lt;&gt;"",IF(AND(Summary!$F43&lt;&gt;"",DATE(YEAR(Summary!$F43),MONTH(Summary!$F43),1)&lt;DATE(YEAR(E$3),MONTH(E$3),1)),"not on board",IF(Summary!$B43&lt;&gt;"",IF(AND(Summary!$C43&lt;&gt;"",DATE(YEAR(Summary!$C43),MONTH(Summary!$C43),1)&lt;=DATE(YEAR(E$3),MONTH(E$3),1)),Summary!$B43,"not on board"),"")),""),"")</f>
        <v/>
      </c>
      <c r="D63" s="115" t="s">
        <v>9</v>
      </c>
      <c r="E63" s="43"/>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44"/>
      <c r="AJ63" s="117">
        <f t="shared" ref="AJ63:AJ64" si="273">SUM(E63:AI63)</f>
        <v>0</v>
      </c>
      <c r="AL63">
        <f ca="1">SUMIF(AO$3:BS$3,"&lt;="&amp;B5,AO63:BS63)</f>
        <v>0</v>
      </c>
      <c r="AM63" s="157" t="str">
        <f>IF($C$3="Active",IF(Summary!$B43&lt;&gt;"",IF(AND(Summary!$F43&lt;&gt;"",DATE(YEAR(Summary!$F43),MONTH(Summary!$F43),1)&lt;DATE(YEAR(AO$3),MONTH(AO$3),1)),"not on board",IF(Summary!$B43&lt;&gt;"",IF(AND(Summary!$C43&lt;&gt;"",DATE(YEAR(Summary!$C43),MONTH(Summary!$C43),1)&lt;=DATE(YEAR(AO$3),MONTH(AO$3),1)),Summary!$B43,"not on board"),"")),""),"")</f>
        <v/>
      </c>
      <c r="AN63" s="115" t="s">
        <v>9</v>
      </c>
      <c r="AO63" s="43"/>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44"/>
      <c r="BT63" s="117">
        <f t="shared" si="177"/>
        <v>0</v>
      </c>
      <c r="BV63">
        <f ca="1">SUMIF(BY$3:DC$3,"&lt;="&amp;B5,BY63:DC63)</f>
        <v>0</v>
      </c>
      <c r="BW63" s="157" t="str">
        <f>IF($C$3="Active",IF(Summary!$B43&lt;&gt;"",IF(AND(Summary!$F43&lt;&gt;"",DATE(YEAR(Summary!$F43),MONTH(Summary!$F43),1)&lt;DATE(YEAR(BY$3),MONTH(BY$3),1)),"not on board",IF(Summary!$B43&lt;&gt;"",IF(AND(Summary!$C43&lt;&gt;"",DATE(YEAR(Summary!$C43),MONTH(Summary!$C43),1)&lt;=DATE(YEAR(BY$3),MONTH(BY$3),1)),Summary!$B43,"not on board"),"")),""),"")</f>
        <v/>
      </c>
      <c r="BX63" s="115" t="s">
        <v>9</v>
      </c>
      <c r="BY63" s="43"/>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44"/>
      <c r="DD63" s="117">
        <f t="shared" ref="DD63:DD64" si="274">SUM(BY63:DC63)</f>
        <v>0</v>
      </c>
      <c r="DF63">
        <f ca="1">SUMIF(DI$3:EM$3,"&lt;="&amp;B5,DI63:EM63)</f>
        <v>0</v>
      </c>
      <c r="DG63" s="157" t="str">
        <f>IF($C$3="Active",IF(Summary!$B43&lt;&gt;"",IF(AND(Summary!$F43&lt;&gt;"",DATE(YEAR(Summary!$F43),MONTH(Summary!$F43),1)&lt;DATE(YEAR(DI$3),MONTH(DI$3),1)),"not on board",IF(Summary!$B43&lt;&gt;"",IF(AND(Summary!$C43&lt;&gt;"",DATE(YEAR(Summary!$C43),MONTH(Summary!$C43),1)&lt;=DATE(YEAR(DI$3),MONTH(DI$3),1)),Summary!$B43,"not on board"),"")),""),"")</f>
        <v/>
      </c>
      <c r="DH63" s="115" t="s">
        <v>9</v>
      </c>
      <c r="DI63" s="43"/>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44"/>
      <c r="EN63" s="117">
        <f t="shared" ref="EN63:EN64" si="275">SUM(DI63:EM63)</f>
        <v>0</v>
      </c>
      <c r="EP63">
        <f ca="1">SUMIF(ES$3:FW$3,"&lt;="&amp;B5,ES63:FW63)</f>
        <v>0</v>
      </c>
      <c r="EQ63" s="157" t="str">
        <f>IF($C$3="Active",IF(Summary!$B43&lt;&gt;"",IF(AND(Summary!$F43&lt;&gt;"",DATE(YEAR(Summary!$F43),MONTH(Summary!$F43),1)&lt;DATE(YEAR(ES$3),MONTH(ES$3),1)),"not on board",IF(Summary!$B43&lt;&gt;"",IF(AND(Summary!$C43&lt;&gt;"",DATE(YEAR(Summary!$C43),MONTH(Summary!$C43),1)&lt;=DATE(YEAR(ES$3),MONTH(ES$3),1)),Summary!$B43,"not on board"),"")),""),"")</f>
        <v/>
      </c>
      <c r="ER63" s="115" t="s">
        <v>9</v>
      </c>
      <c r="ES63" s="43"/>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44"/>
      <c r="FX63" s="117">
        <f t="shared" ref="FX63:FX64" si="276">SUM(ES63:FW63)</f>
        <v>0</v>
      </c>
      <c r="FZ63">
        <f ca="1">SUMIF(GC$3:HG$3,"&lt;="&amp;B5,GC63:HG63)</f>
        <v>0</v>
      </c>
      <c r="GA63" s="157" t="str">
        <f>IF($C$3="Active",IF(Summary!$B43&lt;&gt;"",IF(AND(Summary!$F43&lt;&gt;"",DATE(YEAR(Summary!$F43),MONTH(Summary!$F43),1)&lt;DATE(YEAR(GC$3),MONTH(GC$3),1)),"not on board",IF(Summary!$B43&lt;&gt;"",IF(AND(Summary!$C43&lt;&gt;"",DATE(YEAR(Summary!$C43),MONTH(Summary!$C43),1)&lt;=DATE(YEAR(GC$3),MONTH(GC$3),1)),Summary!$B43,"not on board"),"")),""),"")</f>
        <v/>
      </c>
      <c r="GB63" s="115" t="s">
        <v>9</v>
      </c>
      <c r="GC63" s="43"/>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62"/>
      <c r="HG63" s="44"/>
      <c r="HH63" s="117">
        <f t="shared" si="168"/>
        <v>0</v>
      </c>
      <c r="HJ63">
        <f ca="1">SUMIF(HM$3:IQ$3,"&lt;="&amp;B5,HM63:IQ63)</f>
        <v>0</v>
      </c>
      <c r="HK63" s="157" t="str">
        <f>IF($C$3="Active",IF(Summary!$B43&lt;&gt;"",IF(AND(Summary!$F43&lt;&gt;"",DATE(YEAR(Summary!$F43),MONTH(Summary!$F43),1)&lt;DATE(YEAR(HM$3),MONTH(HM$3),1)),"not on board",IF(Summary!$B43&lt;&gt;"",IF(AND(Summary!$C43&lt;&gt;"",DATE(YEAR(Summary!$C43),MONTH(Summary!$C43),1)&lt;=DATE(YEAR(HM$3),MONTH(HM$3),1)),Summary!$B43,"not on board"),"")),""),"")</f>
        <v/>
      </c>
      <c r="HL63" s="115" t="s">
        <v>9</v>
      </c>
      <c r="HM63" s="43"/>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44"/>
      <c r="IR63" s="117">
        <f t="shared" ref="IR63:IR64" si="277">SUM(HM63:IQ63)</f>
        <v>0</v>
      </c>
      <c r="IT63">
        <f ca="1">SUMIF(IW$3:KA$3,"&lt;="&amp;B5,IW63:KA63)</f>
        <v>0</v>
      </c>
      <c r="IU63" s="157" t="str">
        <f>IF($C$3="Active",IF(Summary!$B43&lt;&gt;"",IF(AND(Summary!$F43&lt;&gt;"",DATE(YEAR(Summary!$F43),MONTH(Summary!$F43),1)&lt;DATE(YEAR(IW$3),MONTH(IW$3),1)),"not on board",IF(Summary!$B43&lt;&gt;"",IF(AND(Summary!$C43&lt;&gt;"",DATE(YEAR(Summary!$C43),MONTH(Summary!$C43),1)&lt;=DATE(YEAR(IW$3),MONTH(IW$3),1)),Summary!$B43,"not on board"),"")),""),"")</f>
        <v/>
      </c>
      <c r="IV63" s="115" t="s">
        <v>9</v>
      </c>
      <c r="IW63" s="43"/>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44"/>
      <c r="KB63" s="117">
        <f t="shared" ref="KB63:KB64" si="278">SUM(IW63:KA63)</f>
        <v>0</v>
      </c>
      <c r="KD63">
        <f ca="1">SUMIF(KG$3:LK$3,"&lt;="&amp;B5,KG63:LK63)</f>
        <v>0</v>
      </c>
      <c r="KE63" s="157" t="str">
        <f>IF($C$3="Active",IF(Summary!$B43&lt;&gt;"",IF(AND(Summary!$F43&lt;&gt;"",DATE(YEAR(Summary!$F43),MONTH(Summary!$F43),1)&lt;DATE(YEAR(KG$3),MONTH(KG$3),1)),"not on board",IF(Summary!$B43&lt;&gt;"",IF(AND(Summary!$C43&lt;&gt;"",DATE(YEAR(Summary!$C43),MONTH(Summary!$C43),1)&lt;=DATE(YEAR(KG$3),MONTH(KG$3),1)),Summary!$B43,"not on board"),"")),""),"")</f>
        <v/>
      </c>
      <c r="KF63" s="115" t="s">
        <v>9</v>
      </c>
      <c r="KG63" s="43"/>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44"/>
      <c r="LL63" s="117">
        <f t="shared" si="171"/>
        <v>0</v>
      </c>
      <c r="LN63">
        <f ca="1">SUMIF(LQ$3:MU$3,"&lt;="&amp;B5,LQ63:MU63)</f>
        <v>0</v>
      </c>
      <c r="LO63" s="157" t="str">
        <f>IF($C$3="Active",IF(Summary!$B43&lt;&gt;"",IF(AND(Summary!$F43&lt;&gt;"",DATE(YEAR(Summary!$F43),MONTH(Summary!$F43),1)&lt;DATE(YEAR(LQ$3),MONTH(LQ$3),1)),"not on board",IF(Summary!$B43&lt;&gt;"",IF(AND(Summary!$C43&lt;&gt;"",DATE(YEAR(Summary!$C43),MONTH(Summary!$C43),1)&lt;=DATE(YEAR(LQ$3),MONTH(LQ$3),1)),Summary!$B43,"not on board"),"")),""),"")</f>
        <v/>
      </c>
      <c r="LP63" s="115" t="s">
        <v>9</v>
      </c>
      <c r="LQ63" s="43"/>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44"/>
      <c r="MV63" s="117">
        <f t="shared" ref="MV63:MV64" si="279">SUM(LQ63:MU63)</f>
        <v>0</v>
      </c>
      <c r="MX63">
        <f ca="1">SUMIF(NA$3:OE$3,"&lt;="&amp;B5,NA63:OE63)</f>
        <v>0</v>
      </c>
      <c r="MY63" s="157" t="str">
        <f>IF($C$3="Active",IF(Summary!$B43&lt;&gt;"",IF(AND(Summary!$F43&lt;&gt;"",DATE(YEAR(Summary!$F43),MONTH(Summary!$F43),1)&lt;DATE(YEAR(NA$3),MONTH(NA$3),1)),"not on board",IF(Summary!$B43&lt;&gt;"",IF(AND(Summary!$C43&lt;&gt;"",DATE(YEAR(Summary!$C43),MONTH(Summary!$C43),1)&lt;=DATE(YEAR(NA$3),MONTH(NA$3),1)),Summary!$B43,"not on board"),"")),""),"")</f>
        <v/>
      </c>
      <c r="MZ63" s="115" t="s">
        <v>9</v>
      </c>
      <c r="NA63" s="43"/>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44"/>
      <c r="OF63" s="117">
        <f t="shared" si="173"/>
        <v>0</v>
      </c>
      <c r="OH63">
        <f ca="1">SUMIF(OK$3:PO$3,"&lt;="&amp;B5,OK63:PO63)</f>
        <v>0</v>
      </c>
      <c r="OI63" s="157" t="str">
        <f>IF($C$3="Active",IF(Summary!$B43&lt;&gt;"",IF(AND(Summary!$F43&lt;&gt;"",DATE(YEAR(Summary!$F43),MONTH(Summary!$F43),1)&lt;DATE(YEAR(OK$3),MONTH(OK$3),1)),"not on board",IF(Summary!$B43&lt;&gt;"",IF(AND(Summary!$C43&lt;&gt;"",DATE(YEAR(Summary!$C43),MONTH(Summary!$C43),1)&lt;=DATE(YEAR(OK$3),MONTH(OK$3),1)),Summary!$B43,"not on board"),"")),""),"")</f>
        <v/>
      </c>
      <c r="OJ63" s="115" t="s">
        <v>9</v>
      </c>
      <c r="OK63" s="43"/>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44"/>
      <c r="PP63" s="117">
        <f t="shared" ref="PP63:PP64" si="280">SUM(OK63:PO63)</f>
        <v>0</v>
      </c>
    </row>
    <row r="64" spans="2:432" x14ac:dyDescent="0.25">
      <c r="B64">
        <f t="shared" ca="1" si="175"/>
        <v>0</v>
      </c>
      <c r="C64" s="158"/>
      <c r="D64" s="116" t="s">
        <v>1</v>
      </c>
      <c r="E64" s="4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42"/>
      <c r="AJ64" s="118">
        <f t="shared" si="273"/>
        <v>0</v>
      </c>
      <c r="AM64" s="158"/>
      <c r="AN64" s="116" t="s">
        <v>1</v>
      </c>
      <c r="AO64" s="4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42"/>
      <c r="BT64" s="118">
        <f t="shared" si="177"/>
        <v>0</v>
      </c>
      <c r="BW64" s="158"/>
      <c r="BX64" s="116" t="s">
        <v>1</v>
      </c>
      <c r="BY64" s="4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42"/>
      <c r="DD64" s="118">
        <f t="shared" si="274"/>
        <v>0</v>
      </c>
      <c r="DG64" s="158"/>
      <c r="DH64" s="116" t="s">
        <v>1</v>
      </c>
      <c r="DI64" s="4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42"/>
      <c r="EN64" s="118">
        <f t="shared" si="275"/>
        <v>0</v>
      </c>
      <c r="EQ64" s="158"/>
      <c r="ER64" s="116" t="s">
        <v>1</v>
      </c>
      <c r="ES64" s="4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42"/>
      <c r="FX64" s="118">
        <f t="shared" si="276"/>
        <v>0</v>
      </c>
      <c r="GA64" s="158"/>
      <c r="GB64" s="116" t="s">
        <v>1</v>
      </c>
      <c r="GC64" s="4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61"/>
      <c r="HG64" s="42"/>
      <c r="HH64" s="118">
        <f t="shared" si="168"/>
        <v>0</v>
      </c>
      <c r="HK64" s="158"/>
      <c r="HL64" s="116" t="s">
        <v>1</v>
      </c>
      <c r="HM64" s="4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42"/>
      <c r="IR64" s="118">
        <f t="shared" si="277"/>
        <v>0</v>
      </c>
      <c r="IU64" s="158"/>
      <c r="IV64" s="116" t="s">
        <v>1</v>
      </c>
      <c r="IW64" s="4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42"/>
      <c r="KB64" s="118">
        <f t="shared" si="278"/>
        <v>0</v>
      </c>
      <c r="KE64" s="158"/>
      <c r="KF64" s="116" t="s">
        <v>1</v>
      </c>
      <c r="KG64" s="4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42"/>
      <c r="LL64" s="118">
        <f t="shared" si="171"/>
        <v>0</v>
      </c>
      <c r="LO64" s="158"/>
      <c r="LP64" s="116" t="s">
        <v>1</v>
      </c>
      <c r="LQ64" s="4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42"/>
      <c r="MV64" s="118">
        <f t="shared" si="279"/>
        <v>0</v>
      </c>
      <c r="MY64" s="158"/>
      <c r="MZ64" s="116" t="s">
        <v>1</v>
      </c>
      <c r="NA64" s="4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42"/>
      <c r="OF64" s="118">
        <f t="shared" si="173"/>
        <v>0</v>
      </c>
      <c r="OI64" s="158"/>
      <c r="OJ64" s="116" t="s">
        <v>1</v>
      </c>
      <c r="OK64" s="4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42"/>
      <c r="PP64" s="118">
        <f t="shared" si="280"/>
        <v>0</v>
      </c>
    </row>
    <row r="65" spans="2:432" ht="15.75" customHeight="1" x14ac:dyDescent="0.25">
      <c r="B65">
        <f t="shared" ca="1" si="175"/>
        <v>0</v>
      </c>
      <c r="C65" s="157" t="str">
        <f>IF($C$3="Active",IF(Summary!$B44&lt;&gt;"",IF(AND(Summary!$F44&lt;&gt;"",DATE(YEAR(Summary!$F44),MONTH(Summary!$F44),1)&lt;DATE(YEAR(E$3),MONTH(E$3),1)),"not on board",IF(Summary!$B44&lt;&gt;"",IF(AND(Summary!$C44&lt;&gt;"",DATE(YEAR(Summary!$C44),MONTH(Summary!$C44),1)&lt;=DATE(YEAR(E$3),MONTH(E$3),1)),Summary!$B44,"not on board"),"")),""),"")</f>
        <v/>
      </c>
      <c r="D65" s="115" t="s">
        <v>9</v>
      </c>
      <c r="E65" s="43"/>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44"/>
      <c r="AJ65" s="117">
        <f>SUM(E65:AI65)</f>
        <v>0</v>
      </c>
      <c r="AL65">
        <f ca="1">SUMIF(AO$3:BS$3,"&lt;="&amp;B5,AO65:BS65)</f>
        <v>0</v>
      </c>
      <c r="AM65" s="157" t="str">
        <f>IF($C$3="Active",IF(Summary!$B44&lt;&gt;"",IF(AND(Summary!$F44&lt;&gt;"",DATE(YEAR(Summary!$F44),MONTH(Summary!$F44),1)&lt;DATE(YEAR(AO$3),MONTH(AO$3),1)),"not on board",IF(Summary!$B44&lt;&gt;"",IF(AND(Summary!$C44&lt;&gt;"",DATE(YEAR(Summary!$C44),MONTH(Summary!$C44),1)&lt;=DATE(YEAR(AO$3),MONTH(AO$3),1)),Summary!$B44,"not on board"),"")),""),"")</f>
        <v/>
      </c>
      <c r="AN65" s="115" t="s">
        <v>9</v>
      </c>
      <c r="AO65" s="43"/>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44"/>
      <c r="BT65" s="117">
        <f t="shared" si="177"/>
        <v>0</v>
      </c>
      <c r="BV65">
        <f ca="1">SUMIF(BY$3:DC$3,"&lt;="&amp;B5,BY65:DC65)</f>
        <v>0</v>
      </c>
      <c r="BW65" s="157" t="str">
        <f>IF($C$3="Active",IF(Summary!$B44&lt;&gt;"",IF(AND(Summary!$F44&lt;&gt;"",DATE(YEAR(Summary!$F44),MONTH(Summary!$F44),1)&lt;DATE(YEAR(BY$3),MONTH(BY$3),1)),"not on board",IF(Summary!$B44&lt;&gt;"",IF(AND(Summary!$C44&lt;&gt;"",DATE(YEAR(Summary!$C44),MONTH(Summary!$C44),1)&lt;=DATE(YEAR(BY$3),MONTH(BY$3),1)),Summary!$B44,"not on board"),"")),""),"")</f>
        <v/>
      </c>
      <c r="BX65" s="115" t="s">
        <v>9</v>
      </c>
      <c r="BY65" s="43"/>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44"/>
      <c r="DD65" s="117">
        <f>SUM(BY65:DC65)</f>
        <v>0</v>
      </c>
      <c r="DF65">
        <f ca="1">SUMIF(DI$3:EM$3,"&lt;="&amp;B5,DI65:EM65)</f>
        <v>0</v>
      </c>
      <c r="DG65" s="157" t="str">
        <f>IF($C$3="Active",IF(Summary!$B44&lt;&gt;"",IF(AND(Summary!$F44&lt;&gt;"",DATE(YEAR(Summary!$F44),MONTH(Summary!$F44),1)&lt;DATE(YEAR(DI$3),MONTH(DI$3),1)),"not on board",IF(Summary!$B44&lt;&gt;"",IF(AND(Summary!$C44&lt;&gt;"",DATE(YEAR(Summary!$C44),MONTH(Summary!$C44),1)&lt;=DATE(YEAR(DI$3),MONTH(DI$3),1)),Summary!$B44,"not on board"),"")),""),"")</f>
        <v/>
      </c>
      <c r="DH65" s="115" t="s">
        <v>9</v>
      </c>
      <c r="DI65" s="43"/>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44"/>
      <c r="EN65" s="117">
        <f>SUM(DI65:EM65)</f>
        <v>0</v>
      </c>
      <c r="EP65">
        <f ca="1">SUMIF(ES$3:FW$3,"&lt;="&amp;B5,ES65:FW65)</f>
        <v>0</v>
      </c>
      <c r="EQ65" s="157" t="str">
        <f>IF($C$3="Active",IF(Summary!$B44&lt;&gt;"",IF(AND(Summary!$F44&lt;&gt;"",DATE(YEAR(Summary!$F44),MONTH(Summary!$F44),1)&lt;DATE(YEAR(ES$3),MONTH(ES$3),1)),"not on board",IF(Summary!$B44&lt;&gt;"",IF(AND(Summary!$C44&lt;&gt;"",DATE(YEAR(Summary!$C44),MONTH(Summary!$C44),1)&lt;=DATE(YEAR(ES$3),MONTH(ES$3),1)),Summary!$B44,"not on board"),"")),""),"")</f>
        <v/>
      </c>
      <c r="ER65" s="115" t="s">
        <v>9</v>
      </c>
      <c r="ES65" s="43"/>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44"/>
      <c r="FX65" s="117">
        <f>SUM(ES65:FW65)</f>
        <v>0</v>
      </c>
      <c r="FZ65">
        <f ca="1">SUMIF(GC$3:HG$3,"&lt;="&amp;B5,GC65:HG65)</f>
        <v>0</v>
      </c>
      <c r="GA65" s="157" t="str">
        <f>IF($C$3="Active",IF(Summary!$B44&lt;&gt;"",IF(AND(Summary!$F44&lt;&gt;"",DATE(YEAR(Summary!$F44),MONTH(Summary!$F44),1)&lt;DATE(YEAR(GC$3),MONTH(GC$3),1)),"not on board",IF(Summary!$B44&lt;&gt;"",IF(AND(Summary!$C44&lt;&gt;"",DATE(YEAR(Summary!$C44),MONTH(Summary!$C44),1)&lt;=DATE(YEAR(GC$3),MONTH(GC$3),1)),Summary!$B44,"not on board"),"")),""),"")</f>
        <v/>
      </c>
      <c r="GB65" s="115" t="s">
        <v>9</v>
      </c>
      <c r="GC65" s="43"/>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62"/>
      <c r="HG65" s="44"/>
      <c r="HH65" s="117">
        <f t="shared" si="168"/>
        <v>0</v>
      </c>
      <c r="HJ65">
        <f ca="1">SUMIF(HM$3:IQ$3,"&lt;="&amp;B5,HM65:IQ65)</f>
        <v>0</v>
      </c>
      <c r="HK65" s="157" t="str">
        <f>IF($C$3="Active",IF(Summary!$B44&lt;&gt;"",IF(AND(Summary!$F44&lt;&gt;"",DATE(YEAR(Summary!$F44),MONTH(Summary!$F44),1)&lt;DATE(YEAR(HM$3),MONTH(HM$3),1)),"not on board",IF(Summary!$B44&lt;&gt;"",IF(AND(Summary!$C44&lt;&gt;"",DATE(YEAR(Summary!$C44),MONTH(Summary!$C44),1)&lt;=DATE(YEAR(HM$3),MONTH(HM$3),1)),Summary!$B44,"not on board"),"")),""),"")</f>
        <v/>
      </c>
      <c r="HL65" s="115" t="s">
        <v>9</v>
      </c>
      <c r="HM65" s="43"/>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44"/>
      <c r="IR65" s="117">
        <f>SUM(HM65:IQ65)</f>
        <v>0</v>
      </c>
      <c r="IT65">
        <f ca="1">SUMIF(IW$3:KA$3,"&lt;="&amp;B5,IW65:KA65)</f>
        <v>0</v>
      </c>
      <c r="IU65" s="157" t="str">
        <f>IF($C$3="Active",IF(Summary!$B44&lt;&gt;"",IF(AND(Summary!$F44&lt;&gt;"",DATE(YEAR(Summary!$F44),MONTH(Summary!$F44),1)&lt;DATE(YEAR(IW$3),MONTH(IW$3),1)),"not on board",IF(Summary!$B44&lt;&gt;"",IF(AND(Summary!$C44&lt;&gt;"",DATE(YEAR(Summary!$C44),MONTH(Summary!$C44),1)&lt;=DATE(YEAR(IW$3),MONTH(IW$3),1)),Summary!$B44,"not on board"),"")),""),"")</f>
        <v/>
      </c>
      <c r="IV65" s="115" t="s">
        <v>9</v>
      </c>
      <c r="IW65" s="43"/>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44"/>
      <c r="KB65" s="117">
        <f>SUM(IW65:KA65)</f>
        <v>0</v>
      </c>
      <c r="KD65">
        <f ca="1">SUMIF(KG$3:LK$3,"&lt;="&amp;B5,KG65:LK65)</f>
        <v>0</v>
      </c>
      <c r="KE65" s="157" t="str">
        <f>IF($C$3="Active",IF(Summary!$B44&lt;&gt;"",IF(AND(Summary!$F44&lt;&gt;"",DATE(YEAR(Summary!$F44),MONTH(Summary!$F44),1)&lt;DATE(YEAR(KG$3),MONTH(KG$3),1)),"not on board",IF(Summary!$B44&lt;&gt;"",IF(AND(Summary!$C44&lt;&gt;"",DATE(YEAR(Summary!$C44),MONTH(Summary!$C44),1)&lt;=DATE(YEAR(KG$3),MONTH(KG$3),1)),Summary!$B44,"not on board"),"")),""),"")</f>
        <v/>
      </c>
      <c r="KF65" s="115" t="s">
        <v>9</v>
      </c>
      <c r="KG65" s="43"/>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44"/>
      <c r="LL65" s="117">
        <f t="shared" si="171"/>
        <v>0</v>
      </c>
      <c r="LN65">
        <f ca="1">SUMIF(LQ$3:MU$3,"&lt;="&amp;B5,LQ65:MU65)</f>
        <v>0</v>
      </c>
      <c r="LO65" s="157" t="str">
        <f>IF($C$3="Active",IF(Summary!$B44&lt;&gt;"",IF(AND(Summary!$F44&lt;&gt;"",DATE(YEAR(Summary!$F44),MONTH(Summary!$F44),1)&lt;DATE(YEAR(LQ$3),MONTH(LQ$3),1)),"not on board",IF(Summary!$B44&lt;&gt;"",IF(AND(Summary!$C44&lt;&gt;"",DATE(YEAR(Summary!$C44),MONTH(Summary!$C44),1)&lt;=DATE(YEAR(LQ$3),MONTH(LQ$3),1)),Summary!$B44,"not on board"),"")),""),"")</f>
        <v/>
      </c>
      <c r="LP65" s="115" t="s">
        <v>9</v>
      </c>
      <c r="LQ65" s="43"/>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44"/>
      <c r="MV65" s="117">
        <f>SUM(LQ65:MU65)</f>
        <v>0</v>
      </c>
      <c r="MX65">
        <f ca="1">SUMIF(NA$3:OE$3,"&lt;="&amp;B5,NA65:OE65)</f>
        <v>0</v>
      </c>
      <c r="MY65" s="157" t="str">
        <f>IF($C$3="Active",IF(Summary!$B44&lt;&gt;"",IF(AND(Summary!$F44&lt;&gt;"",DATE(YEAR(Summary!$F44),MONTH(Summary!$F44),1)&lt;DATE(YEAR(NA$3),MONTH(NA$3),1)),"not on board",IF(Summary!$B44&lt;&gt;"",IF(AND(Summary!$C44&lt;&gt;"",DATE(YEAR(Summary!$C44),MONTH(Summary!$C44),1)&lt;=DATE(YEAR(NA$3),MONTH(NA$3),1)),Summary!$B44,"not on board"),"")),""),"")</f>
        <v/>
      </c>
      <c r="MZ65" s="115" t="s">
        <v>9</v>
      </c>
      <c r="NA65" s="43"/>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44"/>
      <c r="OF65" s="117">
        <f t="shared" si="173"/>
        <v>0</v>
      </c>
      <c r="OH65">
        <f ca="1">SUMIF(OK$3:PO$3,"&lt;="&amp;B5,OK65:PO65)</f>
        <v>0</v>
      </c>
      <c r="OI65" s="157" t="str">
        <f>IF($C$3="Active",IF(Summary!$B44&lt;&gt;"",IF(AND(Summary!$F44&lt;&gt;"",DATE(YEAR(Summary!$F44),MONTH(Summary!$F44),1)&lt;DATE(YEAR(OK$3),MONTH(OK$3),1)),"not on board",IF(Summary!$B44&lt;&gt;"",IF(AND(Summary!$C44&lt;&gt;"",DATE(YEAR(Summary!$C44),MONTH(Summary!$C44),1)&lt;=DATE(YEAR(OK$3),MONTH(OK$3),1)),Summary!$B44,"not on board"),"")),""),"")</f>
        <v/>
      </c>
      <c r="OJ65" s="115" t="s">
        <v>9</v>
      </c>
      <c r="OK65" s="43"/>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44"/>
      <c r="PP65" s="117">
        <f>SUM(OK65:PO65)</f>
        <v>0</v>
      </c>
    </row>
    <row r="66" spans="2:432" x14ac:dyDescent="0.25">
      <c r="B66">
        <f t="shared" ca="1" si="175"/>
        <v>0</v>
      </c>
      <c r="C66" s="158"/>
      <c r="D66" s="116" t="s">
        <v>1</v>
      </c>
      <c r="E66" s="4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42"/>
      <c r="AJ66" s="118">
        <f>SUM(E66:AI66)</f>
        <v>0</v>
      </c>
      <c r="AM66" s="158"/>
      <c r="AN66" s="116" t="s">
        <v>1</v>
      </c>
      <c r="AO66" s="4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42"/>
      <c r="BT66" s="118">
        <f t="shared" si="177"/>
        <v>0</v>
      </c>
      <c r="BW66" s="158"/>
      <c r="BX66" s="116" t="s">
        <v>1</v>
      </c>
      <c r="BY66" s="4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42"/>
      <c r="DD66" s="118">
        <f>SUM(BY66:DC66)</f>
        <v>0</v>
      </c>
      <c r="DG66" s="158"/>
      <c r="DH66" s="116" t="s">
        <v>1</v>
      </c>
      <c r="DI66" s="4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42"/>
      <c r="EN66" s="118">
        <f>SUM(DI66:EM66)</f>
        <v>0</v>
      </c>
      <c r="EQ66" s="158"/>
      <c r="ER66" s="116" t="s">
        <v>1</v>
      </c>
      <c r="ES66" s="4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42"/>
      <c r="FX66" s="118">
        <f>SUM(ES66:FW66)</f>
        <v>0</v>
      </c>
      <c r="GA66" s="158"/>
      <c r="GB66" s="116" t="s">
        <v>1</v>
      </c>
      <c r="GC66" s="4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61"/>
      <c r="HG66" s="42"/>
      <c r="HH66" s="118">
        <f t="shared" si="168"/>
        <v>0</v>
      </c>
      <c r="HK66" s="158"/>
      <c r="HL66" s="116" t="s">
        <v>1</v>
      </c>
      <c r="HM66" s="4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42"/>
      <c r="IR66" s="118">
        <f>SUM(HM66:IQ66)</f>
        <v>0</v>
      </c>
      <c r="IU66" s="158"/>
      <c r="IV66" s="116" t="s">
        <v>1</v>
      </c>
      <c r="IW66" s="4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42"/>
      <c r="KB66" s="118">
        <f>SUM(IW66:KA66)</f>
        <v>0</v>
      </c>
      <c r="KE66" s="158"/>
      <c r="KF66" s="116" t="s">
        <v>1</v>
      </c>
      <c r="KG66" s="4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42"/>
      <c r="LL66" s="118">
        <f t="shared" si="171"/>
        <v>0</v>
      </c>
      <c r="LO66" s="158"/>
      <c r="LP66" s="116" t="s">
        <v>1</v>
      </c>
      <c r="LQ66" s="4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42"/>
      <c r="MV66" s="118">
        <f>SUM(LQ66:MU66)</f>
        <v>0</v>
      </c>
      <c r="MY66" s="158"/>
      <c r="MZ66" s="116" t="s">
        <v>1</v>
      </c>
      <c r="NA66" s="4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42"/>
      <c r="OF66" s="118">
        <f t="shared" si="173"/>
        <v>0</v>
      </c>
      <c r="OI66" s="158"/>
      <c r="OJ66" s="116" t="s">
        <v>1</v>
      </c>
      <c r="OK66" s="4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42"/>
      <c r="PP66" s="118">
        <f>SUM(OK66:PO66)</f>
        <v>0</v>
      </c>
    </row>
    <row r="67" spans="2:432" ht="15" customHeight="1" x14ac:dyDescent="0.25">
      <c r="B67">
        <f t="shared" ca="1" si="175"/>
        <v>0</v>
      </c>
      <c r="C67" s="157" t="str">
        <f>IF($C$3="Active",IF(Summary!$B45&lt;&gt;"",IF(AND(Summary!$F45&lt;&gt;"",DATE(YEAR(Summary!$F45),MONTH(Summary!$F45),1)&lt;DATE(YEAR(E$3),MONTH(E$3),1)),"not on board",IF(Summary!$B45&lt;&gt;"",IF(AND(Summary!$C45&lt;&gt;"",DATE(YEAR(Summary!$C45),MONTH(Summary!$C45),1)&lt;=DATE(YEAR(E$3),MONTH(E$3),1)),Summary!$B45,"not on board"),"")),""),"")</f>
        <v/>
      </c>
      <c r="D67" s="115" t="s">
        <v>9</v>
      </c>
      <c r="E67" s="43"/>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44"/>
      <c r="AJ67" s="117">
        <f t="shared" ref="AJ67:AJ68" si="281">SUM(E67:AI67)</f>
        <v>0</v>
      </c>
      <c r="AL67">
        <f ca="1">SUMIF(AO$3:BS$3,"&lt;="&amp;B5,AO67:BS67)</f>
        <v>0</v>
      </c>
      <c r="AM67" s="157" t="str">
        <f>IF($C$3="Active",IF(Summary!$B45&lt;&gt;"",IF(AND(Summary!$F45&lt;&gt;"",DATE(YEAR(Summary!$F45),MONTH(Summary!$F45),1)&lt;DATE(YEAR(AO$3),MONTH(AO$3),1)),"not on board",IF(Summary!$B45&lt;&gt;"",IF(AND(Summary!$C45&lt;&gt;"",DATE(YEAR(Summary!$C45),MONTH(Summary!$C45),1)&lt;=DATE(YEAR(AO$3),MONTH(AO$3),1)),Summary!$B45,"not on board"),"")),""),"")</f>
        <v/>
      </c>
      <c r="AN67" s="115" t="s">
        <v>9</v>
      </c>
      <c r="AO67" s="43"/>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44"/>
      <c r="BT67" s="117">
        <f t="shared" si="177"/>
        <v>0</v>
      </c>
      <c r="BV67">
        <f ca="1">SUMIF(BY$3:DC$3,"&lt;="&amp;B5,BY67:DC67)</f>
        <v>0</v>
      </c>
      <c r="BW67" s="157" t="str">
        <f>IF($C$3="Active",IF(Summary!$B45&lt;&gt;"",IF(AND(Summary!$F45&lt;&gt;"",DATE(YEAR(Summary!$F45),MONTH(Summary!$F45),1)&lt;DATE(YEAR(BY$3),MONTH(BY$3),1)),"not on board",IF(Summary!$B45&lt;&gt;"",IF(AND(Summary!$C45&lt;&gt;"",DATE(YEAR(Summary!$C45),MONTH(Summary!$C45),1)&lt;=DATE(YEAR(BY$3),MONTH(BY$3),1)),Summary!$B45,"not on board"),"")),""),"")</f>
        <v/>
      </c>
      <c r="BX67" s="115" t="s">
        <v>9</v>
      </c>
      <c r="BY67" s="43"/>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44"/>
      <c r="DD67" s="117">
        <f t="shared" ref="DD67:DD68" si="282">SUM(BY67:DC67)</f>
        <v>0</v>
      </c>
      <c r="DF67">
        <f ca="1">SUMIF(DI$3:EM$3,"&lt;="&amp;B5,DI67:EM67)</f>
        <v>0</v>
      </c>
      <c r="DG67" s="157" t="str">
        <f>IF($C$3="Active",IF(Summary!$B45&lt;&gt;"",IF(AND(Summary!$F45&lt;&gt;"",DATE(YEAR(Summary!$F45),MONTH(Summary!$F45),1)&lt;DATE(YEAR(DI$3),MONTH(DI$3),1)),"not on board",IF(Summary!$B45&lt;&gt;"",IF(AND(Summary!$C45&lt;&gt;"",DATE(YEAR(Summary!$C45),MONTH(Summary!$C45),1)&lt;=DATE(YEAR(DI$3),MONTH(DI$3),1)),Summary!$B45,"not on board"),"")),""),"")</f>
        <v/>
      </c>
      <c r="DH67" s="115" t="s">
        <v>9</v>
      </c>
      <c r="DI67" s="43"/>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44"/>
      <c r="EN67" s="117">
        <f t="shared" ref="EN67:EN68" si="283">SUM(DI67:EM67)</f>
        <v>0</v>
      </c>
      <c r="EP67">
        <f ca="1">SUMIF(ES$3:FW$3,"&lt;="&amp;B5,ES67:FW67)</f>
        <v>0</v>
      </c>
      <c r="EQ67" s="157" t="str">
        <f>IF($C$3="Active",IF(Summary!$B45&lt;&gt;"",IF(AND(Summary!$F45&lt;&gt;"",DATE(YEAR(Summary!$F45),MONTH(Summary!$F45),1)&lt;DATE(YEAR(ES$3),MONTH(ES$3),1)),"not on board",IF(Summary!$B45&lt;&gt;"",IF(AND(Summary!$C45&lt;&gt;"",DATE(YEAR(Summary!$C45),MONTH(Summary!$C45),1)&lt;=DATE(YEAR(ES$3),MONTH(ES$3),1)),Summary!$B45,"not on board"),"")),""),"")</f>
        <v/>
      </c>
      <c r="ER67" s="115" t="s">
        <v>9</v>
      </c>
      <c r="ES67" s="43"/>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44"/>
      <c r="FX67" s="117">
        <f t="shared" ref="FX67:FX68" si="284">SUM(ES67:FW67)</f>
        <v>0</v>
      </c>
      <c r="FZ67">
        <f ca="1">SUMIF(GC$3:HG$3,"&lt;="&amp;B5,GC67:HG67)</f>
        <v>0</v>
      </c>
      <c r="GA67" s="157" t="str">
        <f>IF($C$3="Active",IF(Summary!$B45&lt;&gt;"",IF(AND(Summary!$F45&lt;&gt;"",DATE(YEAR(Summary!$F45),MONTH(Summary!$F45),1)&lt;DATE(YEAR(GC$3),MONTH(GC$3),1)),"not on board",IF(Summary!$B45&lt;&gt;"",IF(AND(Summary!$C45&lt;&gt;"",DATE(YEAR(Summary!$C45),MONTH(Summary!$C45),1)&lt;=DATE(YEAR(GC$3),MONTH(GC$3),1)),Summary!$B45,"not on board"),"")),""),"")</f>
        <v/>
      </c>
      <c r="GB67" s="115" t="s">
        <v>9</v>
      </c>
      <c r="GC67" s="43"/>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62"/>
      <c r="HG67" s="44"/>
      <c r="HH67" s="117">
        <f t="shared" si="168"/>
        <v>0</v>
      </c>
      <c r="HJ67">
        <f ca="1">SUMIF(HM$3:IQ$3,"&lt;="&amp;B5,HM67:IQ67)</f>
        <v>0</v>
      </c>
      <c r="HK67" s="157" t="str">
        <f>IF($C$3="Active",IF(Summary!$B45&lt;&gt;"",IF(AND(Summary!$F45&lt;&gt;"",DATE(YEAR(Summary!$F45),MONTH(Summary!$F45),1)&lt;DATE(YEAR(HM$3),MONTH(HM$3),1)),"not on board",IF(Summary!$B45&lt;&gt;"",IF(AND(Summary!$C45&lt;&gt;"",DATE(YEAR(Summary!$C45),MONTH(Summary!$C45),1)&lt;=DATE(YEAR(HM$3),MONTH(HM$3),1)),Summary!$B45,"not on board"),"")),""),"")</f>
        <v/>
      </c>
      <c r="HL67" s="115" t="s">
        <v>9</v>
      </c>
      <c r="HM67" s="43"/>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44"/>
      <c r="IR67" s="117">
        <f t="shared" ref="IR67:IR68" si="285">SUM(HM67:IQ67)</f>
        <v>0</v>
      </c>
      <c r="IT67">
        <f ca="1">SUMIF(IW$3:KA$3,"&lt;="&amp;B5,IW67:KA67)</f>
        <v>0</v>
      </c>
      <c r="IU67" s="157" t="str">
        <f>IF($C$3="Active",IF(Summary!$B45&lt;&gt;"",IF(AND(Summary!$F45&lt;&gt;"",DATE(YEAR(Summary!$F45),MONTH(Summary!$F45),1)&lt;DATE(YEAR(IW$3),MONTH(IW$3),1)),"not on board",IF(Summary!$B45&lt;&gt;"",IF(AND(Summary!$C45&lt;&gt;"",DATE(YEAR(Summary!$C45),MONTH(Summary!$C45),1)&lt;=DATE(YEAR(IW$3),MONTH(IW$3),1)),Summary!$B45,"not on board"),"")),""),"")</f>
        <v/>
      </c>
      <c r="IV67" s="115" t="s">
        <v>9</v>
      </c>
      <c r="IW67" s="43"/>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44"/>
      <c r="KB67" s="117">
        <f t="shared" ref="KB67:KB68" si="286">SUM(IW67:KA67)</f>
        <v>0</v>
      </c>
      <c r="KD67">
        <f ca="1">SUMIF(KG$3:LK$3,"&lt;="&amp;B5,KG67:LK67)</f>
        <v>0</v>
      </c>
      <c r="KE67" s="157" t="str">
        <f>IF($C$3="Active",IF(Summary!$B45&lt;&gt;"",IF(AND(Summary!$F45&lt;&gt;"",DATE(YEAR(Summary!$F45),MONTH(Summary!$F45),1)&lt;DATE(YEAR(KG$3),MONTH(KG$3),1)),"not on board",IF(Summary!$B45&lt;&gt;"",IF(AND(Summary!$C45&lt;&gt;"",DATE(YEAR(Summary!$C45),MONTH(Summary!$C45),1)&lt;=DATE(YEAR(KG$3),MONTH(KG$3),1)),Summary!$B45,"not on board"),"")),""),"")</f>
        <v/>
      </c>
      <c r="KF67" s="115" t="s">
        <v>9</v>
      </c>
      <c r="KG67" s="43"/>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44"/>
      <c r="LL67" s="117">
        <f t="shared" si="171"/>
        <v>0</v>
      </c>
      <c r="LN67">
        <f ca="1">SUMIF(LQ$3:MU$3,"&lt;="&amp;B5,LQ67:MU67)</f>
        <v>0</v>
      </c>
      <c r="LO67" s="157" t="str">
        <f>IF($C$3="Active",IF(Summary!$B45&lt;&gt;"",IF(AND(Summary!$F45&lt;&gt;"",DATE(YEAR(Summary!$F45),MONTH(Summary!$F45),1)&lt;DATE(YEAR(LQ$3),MONTH(LQ$3),1)),"not on board",IF(Summary!$B45&lt;&gt;"",IF(AND(Summary!$C45&lt;&gt;"",DATE(YEAR(Summary!$C45),MONTH(Summary!$C45),1)&lt;=DATE(YEAR(LQ$3),MONTH(LQ$3),1)),Summary!$B45,"not on board"),"")),""),"")</f>
        <v/>
      </c>
      <c r="LP67" s="115" t="s">
        <v>9</v>
      </c>
      <c r="LQ67" s="43"/>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44"/>
      <c r="MV67" s="117">
        <f t="shared" ref="MV67:MV68" si="287">SUM(LQ67:MU67)</f>
        <v>0</v>
      </c>
      <c r="MX67">
        <f ca="1">SUMIF(NA$3:OE$3,"&lt;="&amp;B5,NA67:OE67)</f>
        <v>0</v>
      </c>
      <c r="MY67" s="157" t="str">
        <f>IF($C$3="Active",IF(Summary!$B45&lt;&gt;"",IF(AND(Summary!$F45&lt;&gt;"",DATE(YEAR(Summary!$F45),MONTH(Summary!$F45),1)&lt;DATE(YEAR(NA$3),MONTH(NA$3),1)),"not on board",IF(Summary!$B45&lt;&gt;"",IF(AND(Summary!$C45&lt;&gt;"",DATE(YEAR(Summary!$C45),MONTH(Summary!$C45),1)&lt;=DATE(YEAR(NA$3),MONTH(NA$3),1)),Summary!$B45,"not on board"),"")),""),"")</f>
        <v/>
      </c>
      <c r="MZ67" s="115" t="s">
        <v>9</v>
      </c>
      <c r="NA67" s="43"/>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44"/>
      <c r="OF67" s="117">
        <f t="shared" si="173"/>
        <v>0</v>
      </c>
      <c r="OH67">
        <f ca="1">SUMIF(OK$3:PO$3,"&lt;="&amp;B5,OK67:PO67)</f>
        <v>0</v>
      </c>
      <c r="OI67" s="157" t="str">
        <f>IF($C$3="Active",IF(Summary!$B45&lt;&gt;"",IF(AND(Summary!$F45&lt;&gt;"",DATE(YEAR(Summary!$F45),MONTH(Summary!$F45),1)&lt;DATE(YEAR(OK$3),MONTH(OK$3),1)),"not on board",IF(Summary!$B45&lt;&gt;"",IF(AND(Summary!$C45&lt;&gt;"",DATE(YEAR(Summary!$C45),MONTH(Summary!$C45),1)&lt;=DATE(YEAR(OK$3),MONTH(OK$3),1)),Summary!$B45,"not on board"),"")),""),"")</f>
        <v/>
      </c>
      <c r="OJ67" s="115" t="s">
        <v>9</v>
      </c>
      <c r="OK67" s="43"/>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44"/>
      <c r="PP67" s="117">
        <f t="shared" ref="PP67:PP68" si="288">SUM(OK67:PO67)</f>
        <v>0</v>
      </c>
    </row>
    <row r="68" spans="2:432" x14ac:dyDescent="0.25">
      <c r="B68">
        <f t="shared" ca="1" si="175"/>
        <v>0</v>
      </c>
      <c r="C68" s="158"/>
      <c r="D68" s="116" t="s">
        <v>1</v>
      </c>
      <c r="E68" s="4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42"/>
      <c r="AJ68" s="118">
        <f t="shared" si="281"/>
        <v>0</v>
      </c>
      <c r="AM68" s="158"/>
      <c r="AN68" s="116" t="s">
        <v>1</v>
      </c>
      <c r="AO68" s="4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42"/>
      <c r="BT68" s="118">
        <f t="shared" si="177"/>
        <v>0</v>
      </c>
      <c r="BW68" s="158"/>
      <c r="BX68" s="116" t="s">
        <v>1</v>
      </c>
      <c r="BY68" s="4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42"/>
      <c r="DD68" s="118">
        <f t="shared" si="282"/>
        <v>0</v>
      </c>
      <c r="DG68" s="158"/>
      <c r="DH68" s="116" t="s">
        <v>1</v>
      </c>
      <c r="DI68" s="4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42"/>
      <c r="EN68" s="118">
        <f t="shared" si="283"/>
        <v>0</v>
      </c>
      <c r="EQ68" s="158"/>
      <c r="ER68" s="116" t="s">
        <v>1</v>
      </c>
      <c r="ES68" s="4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42"/>
      <c r="FX68" s="118">
        <f t="shared" si="284"/>
        <v>0</v>
      </c>
      <c r="GA68" s="158"/>
      <c r="GB68" s="116" t="s">
        <v>1</v>
      </c>
      <c r="GC68" s="4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61"/>
      <c r="HG68" s="42"/>
      <c r="HH68" s="118">
        <f t="shared" si="168"/>
        <v>0</v>
      </c>
      <c r="HK68" s="158"/>
      <c r="HL68" s="116" t="s">
        <v>1</v>
      </c>
      <c r="HM68" s="4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42"/>
      <c r="IR68" s="118">
        <f t="shared" si="285"/>
        <v>0</v>
      </c>
      <c r="IU68" s="158"/>
      <c r="IV68" s="116" t="s">
        <v>1</v>
      </c>
      <c r="IW68" s="4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42"/>
      <c r="KB68" s="118">
        <f t="shared" si="286"/>
        <v>0</v>
      </c>
      <c r="KE68" s="158"/>
      <c r="KF68" s="116" t="s">
        <v>1</v>
      </c>
      <c r="KG68" s="4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42"/>
      <c r="LL68" s="118">
        <f t="shared" si="171"/>
        <v>0</v>
      </c>
      <c r="LO68" s="158"/>
      <c r="LP68" s="116" t="s">
        <v>1</v>
      </c>
      <c r="LQ68" s="4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42"/>
      <c r="MV68" s="118">
        <f t="shared" si="287"/>
        <v>0</v>
      </c>
      <c r="MY68" s="158"/>
      <c r="MZ68" s="116" t="s">
        <v>1</v>
      </c>
      <c r="NA68" s="4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42"/>
      <c r="OF68" s="118">
        <f t="shared" si="173"/>
        <v>0</v>
      </c>
      <c r="OI68" s="158"/>
      <c r="OJ68" s="116" t="s">
        <v>1</v>
      </c>
      <c r="OK68" s="4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42"/>
      <c r="PP68" s="118">
        <f t="shared" si="288"/>
        <v>0</v>
      </c>
    </row>
    <row r="69" spans="2:432" ht="15" customHeight="1" x14ac:dyDescent="0.25">
      <c r="B69">
        <f t="shared" ca="1" si="175"/>
        <v>0</v>
      </c>
      <c r="C69" s="157" t="str">
        <f>IF($C$3="Active",IF(Summary!$B46&lt;&gt;"",IF(AND(Summary!$F46&lt;&gt;"",DATE(YEAR(Summary!$F46),MONTH(Summary!$F46),1)&lt;DATE(YEAR(E$3),MONTH(E$3),1)),"not on board",IF(Summary!$B46&lt;&gt;"",IF(AND(Summary!$C46&lt;&gt;"",DATE(YEAR(Summary!$C46),MONTH(Summary!$C46),1)&lt;=DATE(YEAR(E$3),MONTH(E$3),1)),Summary!$B46,"not on board"),"")),""),"")</f>
        <v/>
      </c>
      <c r="D69" s="115" t="s">
        <v>9</v>
      </c>
      <c r="E69" s="43"/>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44"/>
      <c r="AJ69" s="117">
        <f t="shared" ref="AJ69:AJ70" si="289">SUM(E69:AI69)</f>
        <v>0</v>
      </c>
      <c r="AL69">
        <f ca="1">SUMIF(AO$3:BS$3,"&lt;="&amp;B5,AO69:BS69)</f>
        <v>0</v>
      </c>
      <c r="AM69" s="157" t="str">
        <f>IF($C$3="Active",IF(Summary!$B46&lt;&gt;"",IF(AND(Summary!$F46&lt;&gt;"",DATE(YEAR(Summary!$F46),MONTH(Summary!$F46),1)&lt;DATE(YEAR(AO$3),MONTH(AO$3),1)),"not on board",IF(Summary!$B46&lt;&gt;"",IF(AND(Summary!$C46&lt;&gt;"",DATE(YEAR(Summary!$C46),MONTH(Summary!$C46),1)&lt;=DATE(YEAR(AO$3),MONTH(AO$3),1)),Summary!$B46,"not on board"),"")),""),"")</f>
        <v/>
      </c>
      <c r="AN69" s="115" t="s">
        <v>9</v>
      </c>
      <c r="AO69" s="43"/>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44"/>
      <c r="BT69" s="117">
        <f t="shared" si="177"/>
        <v>0</v>
      </c>
      <c r="BV69">
        <f ca="1">SUMIF(BY$3:DC$3,"&lt;="&amp;B5,BY69:DC69)</f>
        <v>0</v>
      </c>
      <c r="BW69" s="157" t="str">
        <f>IF($C$3="Active",IF(Summary!$B46&lt;&gt;"",IF(AND(Summary!$F46&lt;&gt;"",DATE(YEAR(Summary!$F46),MONTH(Summary!$F46),1)&lt;DATE(YEAR(BY$3),MONTH(BY$3),1)),"not on board",IF(Summary!$B46&lt;&gt;"",IF(AND(Summary!$C46&lt;&gt;"",DATE(YEAR(Summary!$C46),MONTH(Summary!$C46),1)&lt;=DATE(YEAR(BY$3),MONTH(BY$3),1)),Summary!$B46,"not on board"),"")),""),"")</f>
        <v/>
      </c>
      <c r="BX69" s="115" t="s">
        <v>9</v>
      </c>
      <c r="BY69" s="43"/>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44"/>
      <c r="DD69" s="117">
        <f t="shared" ref="DD69:DD70" si="290">SUM(BY69:DC69)</f>
        <v>0</v>
      </c>
      <c r="DF69">
        <f ca="1">SUMIF(DI$3:EM$3,"&lt;="&amp;B5,DI69:EM69)</f>
        <v>0</v>
      </c>
      <c r="DG69" s="157" t="str">
        <f>IF($C$3="Active",IF(Summary!$B46&lt;&gt;"",IF(AND(Summary!$F46&lt;&gt;"",DATE(YEAR(Summary!$F46),MONTH(Summary!$F46),1)&lt;DATE(YEAR(DI$3),MONTH(DI$3),1)),"not on board",IF(Summary!$B46&lt;&gt;"",IF(AND(Summary!$C46&lt;&gt;"",DATE(YEAR(Summary!$C46),MONTH(Summary!$C46),1)&lt;=DATE(YEAR(DI$3),MONTH(DI$3),1)),Summary!$B46,"not on board"),"")),""),"")</f>
        <v/>
      </c>
      <c r="DH69" s="115" t="s">
        <v>9</v>
      </c>
      <c r="DI69" s="43"/>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44"/>
      <c r="EN69" s="117">
        <f t="shared" ref="EN69:EN70" si="291">SUM(DI69:EM69)</f>
        <v>0</v>
      </c>
      <c r="EP69">
        <f ca="1">SUMIF(ES$3:FW$3,"&lt;="&amp;B5,ES69:FW69)</f>
        <v>0</v>
      </c>
      <c r="EQ69" s="157" t="str">
        <f>IF($C$3="Active",IF(Summary!$B46&lt;&gt;"",IF(AND(Summary!$F46&lt;&gt;"",DATE(YEAR(Summary!$F46),MONTH(Summary!$F46),1)&lt;DATE(YEAR(ES$3),MONTH(ES$3),1)),"not on board",IF(Summary!$B46&lt;&gt;"",IF(AND(Summary!$C46&lt;&gt;"",DATE(YEAR(Summary!$C46),MONTH(Summary!$C46),1)&lt;=DATE(YEAR(ES$3),MONTH(ES$3),1)),Summary!$B46,"not on board"),"")),""),"")</f>
        <v/>
      </c>
      <c r="ER69" s="115" t="s">
        <v>9</v>
      </c>
      <c r="ES69" s="43"/>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44"/>
      <c r="FX69" s="117">
        <f t="shared" ref="FX69:FX70" si="292">SUM(ES69:FW69)</f>
        <v>0</v>
      </c>
      <c r="FZ69">
        <f ca="1">SUMIF(GC$3:HG$3,"&lt;="&amp;B5,GC69:HG69)</f>
        <v>0</v>
      </c>
      <c r="GA69" s="157" t="str">
        <f>IF($C$3="Active",IF(Summary!$B46&lt;&gt;"",IF(AND(Summary!$F46&lt;&gt;"",DATE(YEAR(Summary!$F46),MONTH(Summary!$F46),1)&lt;DATE(YEAR(GC$3),MONTH(GC$3),1)),"not on board",IF(Summary!$B46&lt;&gt;"",IF(AND(Summary!$C46&lt;&gt;"",DATE(YEAR(Summary!$C46),MONTH(Summary!$C46),1)&lt;=DATE(YEAR(GC$3),MONTH(GC$3),1)),Summary!$B46,"not on board"),"")),""),"")</f>
        <v/>
      </c>
      <c r="GB69" s="115" t="s">
        <v>9</v>
      </c>
      <c r="GC69" s="43"/>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62"/>
      <c r="HG69" s="44"/>
      <c r="HH69" s="117">
        <f t="shared" ref="HH69:HH100" si="293">SUM(GC69:HG69)</f>
        <v>0</v>
      </c>
      <c r="HJ69">
        <f ca="1">SUMIF(HM$3:IQ$3,"&lt;="&amp;B5,HM69:IQ69)</f>
        <v>0</v>
      </c>
      <c r="HK69" s="157" t="str">
        <f>IF($C$3="Active",IF(Summary!$B46&lt;&gt;"",IF(AND(Summary!$F46&lt;&gt;"",DATE(YEAR(Summary!$F46),MONTH(Summary!$F46),1)&lt;DATE(YEAR(HM$3),MONTH(HM$3),1)),"not on board",IF(Summary!$B46&lt;&gt;"",IF(AND(Summary!$C46&lt;&gt;"",DATE(YEAR(Summary!$C46),MONTH(Summary!$C46),1)&lt;=DATE(YEAR(HM$3),MONTH(HM$3),1)),Summary!$B46,"not on board"),"")),""),"")</f>
        <v/>
      </c>
      <c r="HL69" s="115" t="s">
        <v>9</v>
      </c>
      <c r="HM69" s="43"/>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44"/>
      <c r="IR69" s="117">
        <f t="shared" ref="IR69:IR70" si="294">SUM(HM69:IQ69)</f>
        <v>0</v>
      </c>
      <c r="IT69">
        <f ca="1">SUMIF(IW$3:KA$3,"&lt;="&amp;B5,IW69:KA69)</f>
        <v>0</v>
      </c>
      <c r="IU69" s="157" t="str">
        <f>IF($C$3="Active",IF(Summary!$B46&lt;&gt;"",IF(AND(Summary!$F46&lt;&gt;"",DATE(YEAR(Summary!$F46),MONTH(Summary!$F46),1)&lt;DATE(YEAR(IW$3),MONTH(IW$3),1)),"not on board",IF(Summary!$B46&lt;&gt;"",IF(AND(Summary!$C46&lt;&gt;"",DATE(YEAR(Summary!$C46),MONTH(Summary!$C46),1)&lt;=DATE(YEAR(IW$3),MONTH(IW$3),1)),Summary!$B46,"not on board"),"")),""),"")</f>
        <v/>
      </c>
      <c r="IV69" s="115" t="s">
        <v>9</v>
      </c>
      <c r="IW69" s="43"/>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44"/>
      <c r="KB69" s="117">
        <f t="shared" ref="KB69:KB70" si="295">SUM(IW69:KA69)</f>
        <v>0</v>
      </c>
      <c r="KD69">
        <f ca="1">SUMIF(KG$3:LK$3,"&lt;="&amp;B5,KG69:LK69)</f>
        <v>0</v>
      </c>
      <c r="KE69" s="157" t="str">
        <f>IF($C$3="Active",IF(Summary!$B46&lt;&gt;"",IF(AND(Summary!$F46&lt;&gt;"",DATE(YEAR(Summary!$F46),MONTH(Summary!$F46),1)&lt;DATE(YEAR(KG$3),MONTH(KG$3),1)),"not on board",IF(Summary!$B46&lt;&gt;"",IF(AND(Summary!$C46&lt;&gt;"",DATE(YEAR(Summary!$C46),MONTH(Summary!$C46),1)&lt;=DATE(YEAR(KG$3),MONTH(KG$3),1)),Summary!$B46,"not on board"),"")),""),"")</f>
        <v/>
      </c>
      <c r="KF69" s="115" t="s">
        <v>9</v>
      </c>
      <c r="KG69" s="43"/>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44"/>
      <c r="LL69" s="117">
        <f t="shared" ref="LL69:LL100" si="296">SUM(KG69:LK69)</f>
        <v>0</v>
      </c>
      <c r="LN69">
        <f ca="1">SUMIF(LQ$3:MU$3,"&lt;="&amp;B5,LQ69:MU69)</f>
        <v>0</v>
      </c>
      <c r="LO69" s="157" t="str">
        <f>IF($C$3="Active",IF(Summary!$B46&lt;&gt;"",IF(AND(Summary!$F46&lt;&gt;"",DATE(YEAR(Summary!$F46),MONTH(Summary!$F46),1)&lt;DATE(YEAR(LQ$3),MONTH(LQ$3),1)),"not on board",IF(Summary!$B46&lt;&gt;"",IF(AND(Summary!$C46&lt;&gt;"",DATE(YEAR(Summary!$C46),MONTH(Summary!$C46),1)&lt;=DATE(YEAR(LQ$3),MONTH(LQ$3),1)),Summary!$B46,"not on board"),"")),""),"")</f>
        <v/>
      </c>
      <c r="LP69" s="115" t="s">
        <v>9</v>
      </c>
      <c r="LQ69" s="43"/>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44"/>
      <c r="MV69" s="117">
        <f t="shared" ref="MV69:MV70" si="297">SUM(LQ69:MU69)</f>
        <v>0</v>
      </c>
      <c r="MX69">
        <f ca="1">SUMIF(NA$3:OE$3,"&lt;="&amp;B5,NA69:OE69)</f>
        <v>0</v>
      </c>
      <c r="MY69" s="157" t="str">
        <f>IF($C$3="Active",IF(Summary!$B46&lt;&gt;"",IF(AND(Summary!$F46&lt;&gt;"",DATE(YEAR(Summary!$F46),MONTH(Summary!$F46),1)&lt;DATE(YEAR(NA$3),MONTH(NA$3),1)),"not on board",IF(Summary!$B46&lt;&gt;"",IF(AND(Summary!$C46&lt;&gt;"",DATE(YEAR(Summary!$C46),MONTH(Summary!$C46),1)&lt;=DATE(YEAR(NA$3),MONTH(NA$3),1)),Summary!$B46,"not on board"),"")),""),"")</f>
        <v/>
      </c>
      <c r="MZ69" s="115" t="s">
        <v>9</v>
      </c>
      <c r="NA69" s="43"/>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44"/>
      <c r="OF69" s="117">
        <f t="shared" ref="OF69:OF100" si="298">SUM(NA69:OE69)</f>
        <v>0</v>
      </c>
      <c r="OH69">
        <f ca="1">SUMIF(OK$3:PO$3,"&lt;="&amp;B5,OK69:PO69)</f>
        <v>0</v>
      </c>
      <c r="OI69" s="157" t="str">
        <f>IF($C$3="Active",IF(Summary!$B46&lt;&gt;"",IF(AND(Summary!$F46&lt;&gt;"",DATE(YEAR(Summary!$F46),MONTH(Summary!$F46),1)&lt;DATE(YEAR(OK$3),MONTH(OK$3),1)),"not on board",IF(Summary!$B46&lt;&gt;"",IF(AND(Summary!$C46&lt;&gt;"",DATE(YEAR(Summary!$C46),MONTH(Summary!$C46),1)&lt;=DATE(YEAR(OK$3),MONTH(OK$3),1)),Summary!$B46,"not on board"),"")),""),"")</f>
        <v/>
      </c>
      <c r="OJ69" s="115" t="s">
        <v>9</v>
      </c>
      <c r="OK69" s="43"/>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44"/>
      <c r="PP69" s="117">
        <f t="shared" ref="PP69:PP70" si="299">SUM(OK69:PO69)</f>
        <v>0</v>
      </c>
    </row>
    <row r="70" spans="2:432" x14ac:dyDescent="0.25">
      <c r="B70">
        <f t="shared" ca="1" si="175"/>
        <v>0</v>
      </c>
      <c r="C70" s="158"/>
      <c r="D70" s="116" t="s">
        <v>1</v>
      </c>
      <c r="E70" s="4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42"/>
      <c r="AJ70" s="118">
        <f t="shared" si="289"/>
        <v>0</v>
      </c>
      <c r="AM70" s="158"/>
      <c r="AN70" s="116" t="s">
        <v>1</v>
      </c>
      <c r="AO70" s="4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42"/>
      <c r="BT70" s="118">
        <f t="shared" si="177"/>
        <v>0</v>
      </c>
      <c r="BW70" s="158"/>
      <c r="BX70" s="116" t="s">
        <v>1</v>
      </c>
      <c r="BY70" s="4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42"/>
      <c r="DD70" s="118">
        <f t="shared" si="290"/>
        <v>0</v>
      </c>
      <c r="DG70" s="158"/>
      <c r="DH70" s="116" t="s">
        <v>1</v>
      </c>
      <c r="DI70" s="4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42"/>
      <c r="EN70" s="118">
        <f t="shared" si="291"/>
        <v>0</v>
      </c>
      <c r="EQ70" s="158"/>
      <c r="ER70" s="116" t="s">
        <v>1</v>
      </c>
      <c r="ES70" s="4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42"/>
      <c r="FX70" s="118">
        <f t="shared" si="292"/>
        <v>0</v>
      </c>
      <c r="GA70" s="158"/>
      <c r="GB70" s="116" t="s">
        <v>1</v>
      </c>
      <c r="GC70" s="4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61"/>
      <c r="HG70" s="42"/>
      <c r="HH70" s="118">
        <f t="shared" si="293"/>
        <v>0</v>
      </c>
      <c r="HK70" s="158"/>
      <c r="HL70" s="116" t="s">
        <v>1</v>
      </c>
      <c r="HM70" s="4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42"/>
      <c r="IR70" s="118">
        <f t="shared" si="294"/>
        <v>0</v>
      </c>
      <c r="IU70" s="158"/>
      <c r="IV70" s="116" t="s">
        <v>1</v>
      </c>
      <c r="IW70" s="4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42"/>
      <c r="KB70" s="118">
        <f t="shared" si="295"/>
        <v>0</v>
      </c>
      <c r="KE70" s="158"/>
      <c r="KF70" s="116" t="s">
        <v>1</v>
      </c>
      <c r="KG70" s="4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42"/>
      <c r="LL70" s="118">
        <f t="shared" si="296"/>
        <v>0</v>
      </c>
      <c r="LO70" s="158"/>
      <c r="LP70" s="116" t="s">
        <v>1</v>
      </c>
      <c r="LQ70" s="4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42"/>
      <c r="MV70" s="118">
        <f t="shared" si="297"/>
        <v>0</v>
      </c>
      <c r="MY70" s="158"/>
      <c r="MZ70" s="116" t="s">
        <v>1</v>
      </c>
      <c r="NA70" s="4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42"/>
      <c r="OF70" s="118">
        <f t="shared" si="298"/>
        <v>0</v>
      </c>
      <c r="OI70" s="158"/>
      <c r="OJ70" s="116" t="s">
        <v>1</v>
      </c>
      <c r="OK70" s="4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42"/>
      <c r="PP70" s="118">
        <f t="shared" si="299"/>
        <v>0</v>
      </c>
    </row>
    <row r="71" spans="2:432" ht="15" customHeight="1" x14ac:dyDescent="0.25">
      <c r="B71">
        <f t="shared" ref="B71:B102" ca="1" si="300">SUMIF($3:$3,"&lt;="&amp;B$5,71:71)</f>
        <v>0</v>
      </c>
      <c r="C71" s="157" t="str">
        <f>IF($C$3="Active",IF(Summary!$B47&lt;&gt;"",IF(AND(Summary!$F47&lt;&gt;"",DATE(YEAR(Summary!$F47),MONTH(Summary!$F47),1)&lt;DATE(YEAR(E$3),MONTH(E$3),1)),"not on board",IF(Summary!$B47&lt;&gt;"",IF(AND(Summary!$C47&lt;&gt;"",DATE(YEAR(Summary!$C47),MONTH(Summary!$C47),1)&lt;=DATE(YEAR(E$3),MONTH(E$3),1)),Summary!$B47,"not on board"),"")),""),"")</f>
        <v/>
      </c>
      <c r="D71" s="115" t="s">
        <v>9</v>
      </c>
      <c r="E71" s="43"/>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44"/>
      <c r="AJ71" s="117">
        <f t="shared" ref="AJ71:AJ72" si="301">SUM(E71:AI71)</f>
        <v>0</v>
      </c>
      <c r="AL71">
        <f ca="1">SUMIF(AO$3:BS$3,"&lt;="&amp;B5,AO71:BS71)</f>
        <v>0</v>
      </c>
      <c r="AM71" s="157" t="str">
        <f>IF($C$3="Active",IF(Summary!$B47&lt;&gt;"",IF(AND(Summary!$F47&lt;&gt;"",DATE(YEAR(Summary!$F47),MONTH(Summary!$F47),1)&lt;DATE(YEAR(AO$3),MONTH(AO$3),1)),"not on board",IF(Summary!$B47&lt;&gt;"",IF(AND(Summary!$C47&lt;&gt;"",DATE(YEAR(Summary!$C47),MONTH(Summary!$C47),1)&lt;=DATE(YEAR(AO$3),MONTH(AO$3),1)),Summary!$B47,"not on board"),"")),""),"")</f>
        <v/>
      </c>
      <c r="AN71" s="115" t="s">
        <v>9</v>
      </c>
      <c r="AO71" s="43"/>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44"/>
      <c r="BT71" s="117">
        <f t="shared" ref="BT71:BT102" si="302">SUM(AO71:BS71)</f>
        <v>0</v>
      </c>
      <c r="BV71">
        <f ca="1">SUMIF(BY$3:DC$3,"&lt;="&amp;B5,BY71:DC71)</f>
        <v>0</v>
      </c>
      <c r="BW71" s="157" t="str">
        <f>IF($C$3="Active",IF(Summary!$B47&lt;&gt;"",IF(AND(Summary!$F47&lt;&gt;"",DATE(YEAR(Summary!$F47),MONTH(Summary!$F47),1)&lt;DATE(YEAR(BY$3),MONTH(BY$3),1)),"not on board",IF(Summary!$B47&lt;&gt;"",IF(AND(Summary!$C47&lt;&gt;"",DATE(YEAR(Summary!$C47),MONTH(Summary!$C47),1)&lt;=DATE(YEAR(BY$3),MONTH(BY$3),1)),Summary!$B47,"not on board"),"")),""),"")</f>
        <v/>
      </c>
      <c r="BX71" s="115" t="s">
        <v>9</v>
      </c>
      <c r="BY71" s="43"/>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44"/>
      <c r="DD71" s="117">
        <f t="shared" ref="DD71:DD72" si="303">SUM(BY71:DC71)</f>
        <v>0</v>
      </c>
      <c r="DF71">
        <f ca="1">SUMIF(DI$3:EM$3,"&lt;="&amp;B5,DI71:EM71)</f>
        <v>0</v>
      </c>
      <c r="DG71" s="157" t="str">
        <f>IF($C$3="Active",IF(Summary!$B47&lt;&gt;"",IF(AND(Summary!$F47&lt;&gt;"",DATE(YEAR(Summary!$F47),MONTH(Summary!$F47),1)&lt;DATE(YEAR(DI$3),MONTH(DI$3),1)),"not on board",IF(Summary!$B47&lt;&gt;"",IF(AND(Summary!$C47&lt;&gt;"",DATE(YEAR(Summary!$C47),MONTH(Summary!$C47),1)&lt;=DATE(YEAR(DI$3),MONTH(DI$3),1)),Summary!$B47,"not on board"),"")),""),"")</f>
        <v/>
      </c>
      <c r="DH71" s="115" t="s">
        <v>9</v>
      </c>
      <c r="DI71" s="43"/>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44"/>
      <c r="EN71" s="117">
        <f t="shared" ref="EN71:EN72" si="304">SUM(DI71:EM71)</f>
        <v>0</v>
      </c>
      <c r="EP71">
        <f ca="1">SUMIF(ES$3:FW$3,"&lt;="&amp;B5,ES71:FW71)</f>
        <v>0</v>
      </c>
      <c r="EQ71" s="157" t="str">
        <f>IF($C$3="Active",IF(Summary!$B47&lt;&gt;"",IF(AND(Summary!$F47&lt;&gt;"",DATE(YEAR(Summary!$F47),MONTH(Summary!$F47),1)&lt;DATE(YEAR(ES$3),MONTH(ES$3),1)),"not on board",IF(Summary!$B47&lt;&gt;"",IF(AND(Summary!$C47&lt;&gt;"",DATE(YEAR(Summary!$C47),MONTH(Summary!$C47),1)&lt;=DATE(YEAR(ES$3),MONTH(ES$3),1)),Summary!$B47,"not on board"),"")),""),"")</f>
        <v/>
      </c>
      <c r="ER71" s="115" t="s">
        <v>9</v>
      </c>
      <c r="ES71" s="43"/>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44"/>
      <c r="FX71" s="117">
        <f t="shared" ref="FX71:FX72" si="305">SUM(ES71:FW71)</f>
        <v>0</v>
      </c>
      <c r="FZ71">
        <f ca="1">SUMIF(GC$3:HG$3,"&lt;="&amp;B5,GC71:HG71)</f>
        <v>0</v>
      </c>
      <c r="GA71" s="157" t="str">
        <f>IF($C$3="Active",IF(Summary!$B47&lt;&gt;"",IF(AND(Summary!$F47&lt;&gt;"",DATE(YEAR(Summary!$F47),MONTH(Summary!$F47),1)&lt;DATE(YEAR(GC$3),MONTH(GC$3),1)),"not on board",IF(Summary!$B47&lt;&gt;"",IF(AND(Summary!$C47&lt;&gt;"",DATE(YEAR(Summary!$C47),MONTH(Summary!$C47),1)&lt;=DATE(YEAR(GC$3),MONTH(GC$3),1)),Summary!$B47,"not on board"),"")),""),"")</f>
        <v/>
      </c>
      <c r="GB71" s="115" t="s">
        <v>9</v>
      </c>
      <c r="GC71" s="43"/>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62"/>
      <c r="HG71" s="44"/>
      <c r="HH71" s="117">
        <f t="shared" si="293"/>
        <v>0</v>
      </c>
      <c r="HJ71">
        <f ca="1">SUMIF(HM$3:IQ$3,"&lt;="&amp;B5,HM71:IQ71)</f>
        <v>0</v>
      </c>
      <c r="HK71" s="157" t="str">
        <f>IF($C$3="Active",IF(Summary!$B47&lt;&gt;"",IF(AND(Summary!$F47&lt;&gt;"",DATE(YEAR(Summary!$F47),MONTH(Summary!$F47),1)&lt;DATE(YEAR(HM$3),MONTH(HM$3),1)),"not on board",IF(Summary!$B47&lt;&gt;"",IF(AND(Summary!$C47&lt;&gt;"",DATE(YEAR(Summary!$C47),MONTH(Summary!$C47),1)&lt;=DATE(YEAR(HM$3),MONTH(HM$3),1)),Summary!$B47,"not on board"),"")),""),"")</f>
        <v/>
      </c>
      <c r="HL71" s="115" t="s">
        <v>9</v>
      </c>
      <c r="HM71" s="43"/>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44"/>
      <c r="IR71" s="117">
        <f t="shared" ref="IR71:IR72" si="306">SUM(HM71:IQ71)</f>
        <v>0</v>
      </c>
      <c r="IT71">
        <f ca="1">SUMIF(IW$3:KA$3,"&lt;="&amp;B5,IW71:KA71)</f>
        <v>0</v>
      </c>
      <c r="IU71" s="157" t="str">
        <f>IF($C$3="Active",IF(Summary!$B47&lt;&gt;"",IF(AND(Summary!$F47&lt;&gt;"",DATE(YEAR(Summary!$F47),MONTH(Summary!$F47),1)&lt;DATE(YEAR(IW$3),MONTH(IW$3),1)),"not on board",IF(Summary!$B47&lt;&gt;"",IF(AND(Summary!$C47&lt;&gt;"",DATE(YEAR(Summary!$C47),MONTH(Summary!$C47),1)&lt;=DATE(YEAR(IW$3),MONTH(IW$3),1)),Summary!$B47,"not on board"),"")),""),"")</f>
        <v/>
      </c>
      <c r="IV71" s="115" t="s">
        <v>9</v>
      </c>
      <c r="IW71" s="43"/>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44"/>
      <c r="KB71" s="117">
        <f t="shared" ref="KB71:KB72" si="307">SUM(IW71:KA71)</f>
        <v>0</v>
      </c>
      <c r="KD71">
        <f ca="1">SUMIF(KG$3:LK$3,"&lt;="&amp;B5,KG71:LK71)</f>
        <v>0</v>
      </c>
      <c r="KE71" s="157" t="str">
        <f>IF($C$3="Active",IF(Summary!$B47&lt;&gt;"",IF(AND(Summary!$F47&lt;&gt;"",DATE(YEAR(Summary!$F47),MONTH(Summary!$F47),1)&lt;DATE(YEAR(KG$3),MONTH(KG$3),1)),"not on board",IF(Summary!$B47&lt;&gt;"",IF(AND(Summary!$C47&lt;&gt;"",DATE(YEAR(Summary!$C47),MONTH(Summary!$C47),1)&lt;=DATE(YEAR(KG$3),MONTH(KG$3),1)),Summary!$B47,"not on board"),"")),""),"")</f>
        <v/>
      </c>
      <c r="KF71" s="115" t="s">
        <v>9</v>
      </c>
      <c r="KG71" s="43"/>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44"/>
      <c r="LL71" s="117">
        <f t="shared" si="296"/>
        <v>0</v>
      </c>
      <c r="LN71">
        <f ca="1">SUMIF(LQ$3:MU$3,"&lt;="&amp;B5,LQ71:MU71)</f>
        <v>0</v>
      </c>
      <c r="LO71" s="157" t="str">
        <f>IF($C$3="Active",IF(Summary!$B47&lt;&gt;"",IF(AND(Summary!$F47&lt;&gt;"",DATE(YEAR(Summary!$F47),MONTH(Summary!$F47),1)&lt;DATE(YEAR(LQ$3),MONTH(LQ$3),1)),"not on board",IF(Summary!$B47&lt;&gt;"",IF(AND(Summary!$C47&lt;&gt;"",DATE(YEAR(Summary!$C47),MONTH(Summary!$C47),1)&lt;=DATE(YEAR(LQ$3),MONTH(LQ$3),1)),Summary!$B47,"not on board"),"")),""),"")</f>
        <v/>
      </c>
      <c r="LP71" s="115" t="s">
        <v>9</v>
      </c>
      <c r="LQ71" s="43"/>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44"/>
      <c r="MV71" s="117">
        <f t="shared" ref="MV71:MV72" si="308">SUM(LQ71:MU71)</f>
        <v>0</v>
      </c>
      <c r="MX71">
        <f ca="1">SUMIF(NA$3:OE$3,"&lt;="&amp;B5,NA71:OE71)</f>
        <v>0</v>
      </c>
      <c r="MY71" s="157" t="str">
        <f>IF($C$3="Active",IF(Summary!$B47&lt;&gt;"",IF(AND(Summary!$F47&lt;&gt;"",DATE(YEAR(Summary!$F47),MONTH(Summary!$F47),1)&lt;DATE(YEAR(NA$3),MONTH(NA$3),1)),"not on board",IF(Summary!$B47&lt;&gt;"",IF(AND(Summary!$C47&lt;&gt;"",DATE(YEAR(Summary!$C47),MONTH(Summary!$C47),1)&lt;=DATE(YEAR(NA$3),MONTH(NA$3),1)),Summary!$B47,"not on board"),"")),""),"")</f>
        <v/>
      </c>
      <c r="MZ71" s="115" t="s">
        <v>9</v>
      </c>
      <c r="NA71" s="43"/>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44"/>
      <c r="OF71" s="117">
        <f t="shared" si="298"/>
        <v>0</v>
      </c>
      <c r="OH71">
        <f ca="1">SUMIF(OK$3:PO$3,"&lt;="&amp;B5,OK71:PO71)</f>
        <v>0</v>
      </c>
      <c r="OI71" s="157" t="str">
        <f>IF($C$3="Active",IF(Summary!$B47&lt;&gt;"",IF(AND(Summary!$F47&lt;&gt;"",DATE(YEAR(Summary!$F47),MONTH(Summary!$F47),1)&lt;DATE(YEAR(OK$3),MONTH(OK$3),1)),"not on board",IF(Summary!$B47&lt;&gt;"",IF(AND(Summary!$C47&lt;&gt;"",DATE(YEAR(Summary!$C47),MONTH(Summary!$C47),1)&lt;=DATE(YEAR(OK$3),MONTH(OK$3),1)),Summary!$B47,"not on board"),"")),""),"")</f>
        <v/>
      </c>
      <c r="OJ71" s="115" t="s">
        <v>9</v>
      </c>
      <c r="OK71" s="43"/>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44"/>
      <c r="PP71" s="117">
        <f t="shared" ref="PP71:PP72" si="309">SUM(OK71:PO71)</f>
        <v>0</v>
      </c>
    </row>
    <row r="72" spans="2:432" x14ac:dyDescent="0.25">
      <c r="B72">
        <f t="shared" ca="1" si="300"/>
        <v>0</v>
      </c>
      <c r="C72" s="158"/>
      <c r="D72" s="116" t="s">
        <v>1</v>
      </c>
      <c r="E72" s="4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42"/>
      <c r="AJ72" s="118">
        <f t="shared" si="301"/>
        <v>0</v>
      </c>
      <c r="AM72" s="158"/>
      <c r="AN72" s="116" t="s">
        <v>1</v>
      </c>
      <c r="AO72" s="4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42"/>
      <c r="BT72" s="118">
        <f t="shared" si="302"/>
        <v>0</v>
      </c>
      <c r="BW72" s="158"/>
      <c r="BX72" s="116" t="s">
        <v>1</v>
      </c>
      <c r="BY72" s="4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42"/>
      <c r="DD72" s="118">
        <f t="shared" si="303"/>
        <v>0</v>
      </c>
      <c r="DG72" s="158"/>
      <c r="DH72" s="116" t="s">
        <v>1</v>
      </c>
      <c r="DI72" s="4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42"/>
      <c r="EN72" s="118">
        <f t="shared" si="304"/>
        <v>0</v>
      </c>
      <c r="EQ72" s="158"/>
      <c r="ER72" s="116" t="s">
        <v>1</v>
      </c>
      <c r="ES72" s="4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42"/>
      <c r="FX72" s="118">
        <f t="shared" si="305"/>
        <v>0</v>
      </c>
      <c r="GA72" s="158"/>
      <c r="GB72" s="116" t="s">
        <v>1</v>
      </c>
      <c r="GC72" s="4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61"/>
      <c r="HG72" s="42"/>
      <c r="HH72" s="118">
        <f t="shared" si="293"/>
        <v>0</v>
      </c>
      <c r="HK72" s="158"/>
      <c r="HL72" s="116" t="s">
        <v>1</v>
      </c>
      <c r="HM72" s="4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42"/>
      <c r="IR72" s="118">
        <f t="shared" si="306"/>
        <v>0</v>
      </c>
      <c r="IU72" s="158"/>
      <c r="IV72" s="116" t="s">
        <v>1</v>
      </c>
      <c r="IW72" s="4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42"/>
      <c r="KB72" s="118">
        <f t="shared" si="307"/>
        <v>0</v>
      </c>
      <c r="KE72" s="158"/>
      <c r="KF72" s="116" t="s">
        <v>1</v>
      </c>
      <c r="KG72" s="4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42"/>
      <c r="LL72" s="118">
        <f t="shared" si="296"/>
        <v>0</v>
      </c>
      <c r="LO72" s="158"/>
      <c r="LP72" s="116" t="s">
        <v>1</v>
      </c>
      <c r="LQ72" s="4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42"/>
      <c r="MV72" s="118">
        <f t="shared" si="308"/>
        <v>0</v>
      </c>
      <c r="MY72" s="158"/>
      <c r="MZ72" s="116" t="s">
        <v>1</v>
      </c>
      <c r="NA72" s="4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42"/>
      <c r="OF72" s="118">
        <f t="shared" si="298"/>
        <v>0</v>
      </c>
      <c r="OI72" s="158"/>
      <c r="OJ72" s="116" t="s">
        <v>1</v>
      </c>
      <c r="OK72" s="4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42"/>
      <c r="PP72" s="118">
        <f t="shared" si="309"/>
        <v>0</v>
      </c>
    </row>
    <row r="73" spans="2:432" ht="15" customHeight="1" x14ac:dyDescent="0.25">
      <c r="B73">
        <f t="shared" ca="1" si="300"/>
        <v>0</v>
      </c>
      <c r="C73" s="157" t="str">
        <f>IF($C$3="Active",IF(Summary!$B48&lt;&gt;"",IF(AND(Summary!$F48&lt;&gt;"",DATE(YEAR(Summary!$F48),MONTH(Summary!$F48),1)&lt;DATE(YEAR(E$3),MONTH(E$3),1)),"not on board",IF(Summary!$B48&lt;&gt;"",IF(AND(Summary!$C48&lt;&gt;"",DATE(YEAR(Summary!$C48),MONTH(Summary!$C48),1)&lt;=DATE(YEAR(E$3),MONTH(E$3),1)),Summary!$B48,"not on board"),"")),""),"")</f>
        <v/>
      </c>
      <c r="D73" s="115" t="s">
        <v>9</v>
      </c>
      <c r="E73" s="43"/>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44"/>
      <c r="AJ73" s="117">
        <f t="shared" ref="AJ73:AJ74" si="310">SUM(E73:AI73)</f>
        <v>0</v>
      </c>
      <c r="AL73">
        <f ca="1">SUMIF(AO$3:BS$3,"&lt;="&amp;B5,AO73:BS73)</f>
        <v>0</v>
      </c>
      <c r="AM73" s="157" t="str">
        <f>IF($C$3="Active",IF(Summary!$B48&lt;&gt;"",IF(AND(Summary!$F48&lt;&gt;"",DATE(YEAR(Summary!$F48),MONTH(Summary!$F48),1)&lt;DATE(YEAR(AO$3),MONTH(AO$3),1)),"not on board",IF(Summary!$B48&lt;&gt;"",IF(AND(Summary!$C48&lt;&gt;"",DATE(YEAR(Summary!$C48),MONTH(Summary!$C48),1)&lt;=DATE(YEAR(AO$3),MONTH(AO$3),1)),Summary!$B48,"not on board"),"")),""),"")</f>
        <v/>
      </c>
      <c r="AN73" s="115" t="s">
        <v>9</v>
      </c>
      <c r="AO73" s="43"/>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44"/>
      <c r="BT73" s="117">
        <f t="shared" si="302"/>
        <v>0</v>
      </c>
      <c r="BV73">
        <f ca="1">SUMIF(BY$3:DC$3,"&lt;="&amp;B5,BY73:DC73)</f>
        <v>0</v>
      </c>
      <c r="BW73" s="157" t="str">
        <f>IF($C$3="Active",IF(Summary!$B48&lt;&gt;"",IF(AND(Summary!$F48&lt;&gt;"",DATE(YEAR(Summary!$F48),MONTH(Summary!$F48),1)&lt;DATE(YEAR(BY$3),MONTH(BY$3),1)),"not on board",IF(Summary!$B48&lt;&gt;"",IF(AND(Summary!$C48&lt;&gt;"",DATE(YEAR(Summary!$C48),MONTH(Summary!$C48),1)&lt;=DATE(YEAR(BY$3),MONTH(BY$3),1)),Summary!$B48,"not on board"),"")),""),"")</f>
        <v/>
      </c>
      <c r="BX73" s="115" t="s">
        <v>9</v>
      </c>
      <c r="BY73" s="43"/>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44"/>
      <c r="DD73" s="117">
        <f t="shared" ref="DD73:DD74" si="311">SUM(BY73:DC73)</f>
        <v>0</v>
      </c>
      <c r="DF73">
        <f ca="1">SUMIF(DI$3:EM$3,"&lt;="&amp;B5,DI73:EM73)</f>
        <v>0</v>
      </c>
      <c r="DG73" s="157" t="str">
        <f>IF($C$3="Active",IF(Summary!$B48&lt;&gt;"",IF(AND(Summary!$F48&lt;&gt;"",DATE(YEAR(Summary!$F48),MONTH(Summary!$F48),1)&lt;DATE(YEAR(DI$3),MONTH(DI$3),1)),"not on board",IF(Summary!$B48&lt;&gt;"",IF(AND(Summary!$C48&lt;&gt;"",DATE(YEAR(Summary!$C48),MONTH(Summary!$C48),1)&lt;=DATE(YEAR(DI$3),MONTH(DI$3),1)),Summary!$B48,"not on board"),"")),""),"")</f>
        <v/>
      </c>
      <c r="DH73" s="115" t="s">
        <v>9</v>
      </c>
      <c r="DI73" s="43"/>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44"/>
      <c r="EN73" s="117">
        <f t="shared" ref="EN73:EN74" si="312">SUM(DI73:EM73)</f>
        <v>0</v>
      </c>
      <c r="EP73">
        <f ca="1">SUMIF(ES$3:FW$3,"&lt;="&amp;B5,ES73:FW73)</f>
        <v>0</v>
      </c>
      <c r="EQ73" s="157" t="str">
        <f>IF($C$3="Active",IF(Summary!$B48&lt;&gt;"",IF(AND(Summary!$F48&lt;&gt;"",DATE(YEAR(Summary!$F48),MONTH(Summary!$F48),1)&lt;DATE(YEAR(ES$3),MONTH(ES$3),1)),"not on board",IF(Summary!$B48&lt;&gt;"",IF(AND(Summary!$C48&lt;&gt;"",DATE(YEAR(Summary!$C48),MONTH(Summary!$C48),1)&lt;=DATE(YEAR(ES$3),MONTH(ES$3),1)),Summary!$B48,"not on board"),"")),""),"")</f>
        <v/>
      </c>
      <c r="ER73" s="115" t="s">
        <v>9</v>
      </c>
      <c r="ES73" s="43"/>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44"/>
      <c r="FX73" s="117">
        <f t="shared" ref="FX73:FX74" si="313">SUM(ES73:FW73)</f>
        <v>0</v>
      </c>
      <c r="FZ73">
        <f ca="1">SUMIF(GC$3:HG$3,"&lt;="&amp;B5,GC73:HG73)</f>
        <v>0</v>
      </c>
      <c r="GA73" s="157" t="str">
        <f>IF($C$3="Active",IF(Summary!$B48&lt;&gt;"",IF(AND(Summary!$F48&lt;&gt;"",DATE(YEAR(Summary!$F48),MONTH(Summary!$F48),1)&lt;DATE(YEAR(GC$3),MONTH(GC$3),1)),"not on board",IF(Summary!$B48&lt;&gt;"",IF(AND(Summary!$C48&lt;&gt;"",DATE(YEAR(Summary!$C48),MONTH(Summary!$C48),1)&lt;=DATE(YEAR(GC$3),MONTH(GC$3),1)),Summary!$B48,"not on board"),"")),""),"")</f>
        <v/>
      </c>
      <c r="GB73" s="115" t="s">
        <v>9</v>
      </c>
      <c r="GC73" s="43"/>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62"/>
      <c r="HG73" s="44"/>
      <c r="HH73" s="117">
        <f t="shared" si="293"/>
        <v>0</v>
      </c>
      <c r="HJ73">
        <f ca="1">SUMIF(HM$3:IQ$3,"&lt;="&amp;B5,HM73:IQ73)</f>
        <v>0</v>
      </c>
      <c r="HK73" s="157" t="str">
        <f>IF($C$3="Active",IF(Summary!$B48&lt;&gt;"",IF(AND(Summary!$F48&lt;&gt;"",DATE(YEAR(Summary!$F48),MONTH(Summary!$F48),1)&lt;DATE(YEAR(HM$3),MONTH(HM$3),1)),"not on board",IF(Summary!$B48&lt;&gt;"",IF(AND(Summary!$C48&lt;&gt;"",DATE(YEAR(Summary!$C48),MONTH(Summary!$C48),1)&lt;=DATE(YEAR(HM$3),MONTH(HM$3),1)),Summary!$B48,"not on board"),"")),""),"")</f>
        <v/>
      </c>
      <c r="HL73" s="115" t="s">
        <v>9</v>
      </c>
      <c r="HM73" s="43"/>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44"/>
      <c r="IR73" s="117">
        <f t="shared" ref="IR73:IR74" si="314">SUM(HM73:IQ73)</f>
        <v>0</v>
      </c>
      <c r="IT73">
        <f ca="1">SUMIF(IW$3:KA$3,"&lt;="&amp;B5,IW73:KA73)</f>
        <v>0</v>
      </c>
      <c r="IU73" s="157" t="str">
        <f>IF($C$3="Active",IF(Summary!$B48&lt;&gt;"",IF(AND(Summary!$F48&lt;&gt;"",DATE(YEAR(Summary!$F48),MONTH(Summary!$F48),1)&lt;DATE(YEAR(IW$3),MONTH(IW$3),1)),"not on board",IF(Summary!$B48&lt;&gt;"",IF(AND(Summary!$C48&lt;&gt;"",DATE(YEAR(Summary!$C48),MONTH(Summary!$C48),1)&lt;=DATE(YEAR(IW$3),MONTH(IW$3),1)),Summary!$B48,"not on board"),"")),""),"")</f>
        <v/>
      </c>
      <c r="IV73" s="115" t="s">
        <v>9</v>
      </c>
      <c r="IW73" s="43"/>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44"/>
      <c r="KB73" s="117">
        <f t="shared" ref="KB73:KB74" si="315">SUM(IW73:KA73)</f>
        <v>0</v>
      </c>
      <c r="KD73">
        <f ca="1">SUMIF(KG$3:LK$3,"&lt;="&amp;B5,KG73:LK73)</f>
        <v>0</v>
      </c>
      <c r="KE73" s="157" t="str">
        <f>IF($C$3="Active",IF(Summary!$B48&lt;&gt;"",IF(AND(Summary!$F48&lt;&gt;"",DATE(YEAR(Summary!$F48),MONTH(Summary!$F48),1)&lt;DATE(YEAR(KG$3),MONTH(KG$3),1)),"not on board",IF(Summary!$B48&lt;&gt;"",IF(AND(Summary!$C48&lt;&gt;"",DATE(YEAR(Summary!$C48),MONTH(Summary!$C48),1)&lt;=DATE(YEAR(KG$3),MONTH(KG$3),1)),Summary!$B48,"not on board"),"")),""),"")</f>
        <v/>
      </c>
      <c r="KF73" s="115" t="s">
        <v>9</v>
      </c>
      <c r="KG73" s="43"/>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44"/>
      <c r="LL73" s="117">
        <f t="shared" si="296"/>
        <v>0</v>
      </c>
      <c r="LN73">
        <f ca="1">SUMIF(LQ$3:MU$3,"&lt;="&amp;B5,LQ73:MU73)</f>
        <v>0</v>
      </c>
      <c r="LO73" s="157" t="str">
        <f>IF($C$3="Active",IF(Summary!$B48&lt;&gt;"",IF(AND(Summary!$F48&lt;&gt;"",DATE(YEAR(Summary!$F48),MONTH(Summary!$F48),1)&lt;DATE(YEAR(LQ$3),MONTH(LQ$3),1)),"not on board",IF(Summary!$B48&lt;&gt;"",IF(AND(Summary!$C48&lt;&gt;"",DATE(YEAR(Summary!$C48),MONTH(Summary!$C48),1)&lt;=DATE(YEAR(LQ$3),MONTH(LQ$3),1)),Summary!$B48,"not on board"),"")),""),"")</f>
        <v/>
      </c>
      <c r="LP73" s="115" t="s">
        <v>9</v>
      </c>
      <c r="LQ73" s="43"/>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44"/>
      <c r="MV73" s="117">
        <f t="shared" ref="MV73:MV74" si="316">SUM(LQ73:MU73)</f>
        <v>0</v>
      </c>
      <c r="MX73">
        <f ca="1">SUMIF(NA$3:OE$3,"&lt;="&amp;B5,NA73:OE73)</f>
        <v>0</v>
      </c>
      <c r="MY73" s="157" t="str">
        <f>IF($C$3="Active",IF(Summary!$B48&lt;&gt;"",IF(AND(Summary!$F48&lt;&gt;"",DATE(YEAR(Summary!$F48),MONTH(Summary!$F48),1)&lt;DATE(YEAR(NA$3),MONTH(NA$3),1)),"not on board",IF(Summary!$B48&lt;&gt;"",IF(AND(Summary!$C48&lt;&gt;"",DATE(YEAR(Summary!$C48),MONTH(Summary!$C48),1)&lt;=DATE(YEAR(NA$3),MONTH(NA$3),1)),Summary!$B48,"not on board"),"")),""),"")</f>
        <v/>
      </c>
      <c r="MZ73" s="115" t="s">
        <v>9</v>
      </c>
      <c r="NA73" s="43"/>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44"/>
      <c r="OF73" s="117">
        <f t="shared" si="298"/>
        <v>0</v>
      </c>
      <c r="OH73">
        <f ca="1">SUMIF(OK$3:PO$3,"&lt;="&amp;B5,OK73:PO73)</f>
        <v>0</v>
      </c>
      <c r="OI73" s="157" t="str">
        <f>IF($C$3="Active",IF(Summary!$B48&lt;&gt;"",IF(AND(Summary!$F48&lt;&gt;"",DATE(YEAR(Summary!$F48),MONTH(Summary!$F48),1)&lt;DATE(YEAR(OK$3),MONTH(OK$3),1)),"not on board",IF(Summary!$B48&lt;&gt;"",IF(AND(Summary!$C48&lt;&gt;"",DATE(YEAR(Summary!$C48),MONTH(Summary!$C48),1)&lt;=DATE(YEAR(OK$3),MONTH(OK$3),1)),Summary!$B48,"not on board"),"")),""),"")</f>
        <v/>
      </c>
      <c r="OJ73" s="115" t="s">
        <v>9</v>
      </c>
      <c r="OK73" s="43"/>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44"/>
      <c r="PP73" s="117">
        <f t="shared" ref="PP73:PP74" si="317">SUM(OK73:PO73)</f>
        <v>0</v>
      </c>
    </row>
    <row r="74" spans="2:432" x14ac:dyDescent="0.25">
      <c r="B74">
        <f t="shared" ca="1" si="300"/>
        <v>0</v>
      </c>
      <c r="C74" s="158"/>
      <c r="D74" s="116" t="s">
        <v>1</v>
      </c>
      <c r="E74" s="4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42"/>
      <c r="AJ74" s="118">
        <f t="shared" si="310"/>
        <v>0</v>
      </c>
      <c r="AM74" s="158"/>
      <c r="AN74" s="116" t="s">
        <v>1</v>
      </c>
      <c r="AO74" s="4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42"/>
      <c r="BT74" s="118">
        <f t="shared" si="302"/>
        <v>0</v>
      </c>
      <c r="BW74" s="158"/>
      <c r="BX74" s="116" t="s">
        <v>1</v>
      </c>
      <c r="BY74" s="4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42"/>
      <c r="DD74" s="118">
        <f t="shared" si="311"/>
        <v>0</v>
      </c>
      <c r="DG74" s="158"/>
      <c r="DH74" s="116" t="s">
        <v>1</v>
      </c>
      <c r="DI74" s="4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42"/>
      <c r="EN74" s="118">
        <f t="shared" si="312"/>
        <v>0</v>
      </c>
      <c r="EQ74" s="158"/>
      <c r="ER74" s="116" t="s">
        <v>1</v>
      </c>
      <c r="ES74" s="4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42"/>
      <c r="FX74" s="118">
        <f t="shared" si="313"/>
        <v>0</v>
      </c>
      <c r="GA74" s="158"/>
      <c r="GB74" s="116" t="s">
        <v>1</v>
      </c>
      <c r="GC74" s="4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61"/>
      <c r="HG74" s="42"/>
      <c r="HH74" s="118">
        <f t="shared" si="293"/>
        <v>0</v>
      </c>
      <c r="HK74" s="158"/>
      <c r="HL74" s="116" t="s">
        <v>1</v>
      </c>
      <c r="HM74" s="4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42"/>
      <c r="IR74" s="118">
        <f t="shared" si="314"/>
        <v>0</v>
      </c>
      <c r="IU74" s="158"/>
      <c r="IV74" s="116" t="s">
        <v>1</v>
      </c>
      <c r="IW74" s="4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42"/>
      <c r="KB74" s="118">
        <f t="shared" si="315"/>
        <v>0</v>
      </c>
      <c r="KE74" s="158"/>
      <c r="KF74" s="116" t="s">
        <v>1</v>
      </c>
      <c r="KG74" s="4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42"/>
      <c r="LL74" s="118">
        <f t="shared" si="296"/>
        <v>0</v>
      </c>
      <c r="LO74" s="158"/>
      <c r="LP74" s="116" t="s">
        <v>1</v>
      </c>
      <c r="LQ74" s="4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42"/>
      <c r="MV74" s="118">
        <f t="shared" si="316"/>
        <v>0</v>
      </c>
      <c r="MY74" s="158"/>
      <c r="MZ74" s="116" t="s">
        <v>1</v>
      </c>
      <c r="NA74" s="4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42"/>
      <c r="OF74" s="118">
        <f t="shared" si="298"/>
        <v>0</v>
      </c>
      <c r="OI74" s="158"/>
      <c r="OJ74" s="116" t="s">
        <v>1</v>
      </c>
      <c r="OK74" s="4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42"/>
      <c r="PP74" s="118">
        <f t="shared" si="317"/>
        <v>0</v>
      </c>
    </row>
    <row r="75" spans="2:432" ht="15" customHeight="1" x14ac:dyDescent="0.25">
      <c r="B75">
        <f t="shared" ca="1" si="300"/>
        <v>0</v>
      </c>
      <c r="C75" s="157" t="str">
        <f>IF($C$3="Active",IF(Summary!$B49&lt;&gt;"",IF(AND(Summary!$F49&lt;&gt;"",DATE(YEAR(Summary!$F49),MONTH(Summary!$F49),1)&lt;DATE(YEAR(E$3),MONTH(E$3),1)),"not on board",IF(Summary!$B49&lt;&gt;"",IF(AND(Summary!$C49&lt;&gt;"",DATE(YEAR(Summary!$C49),MONTH(Summary!$C49),1)&lt;=DATE(YEAR(E$3),MONTH(E$3),1)),Summary!$B49,"not on board"),"")),""),"")</f>
        <v/>
      </c>
      <c r="D75" s="115" t="s">
        <v>9</v>
      </c>
      <c r="E75" s="43"/>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44"/>
      <c r="AJ75" s="117">
        <f t="shared" ref="AJ75:AJ76" si="318">SUM(E75:AI75)</f>
        <v>0</v>
      </c>
      <c r="AL75">
        <f ca="1">SUMIF(AO$3:BS$3,"&lt;="&amp;B5,AO75:BS75)</f>
        <v>0</v>
      </c>
      <c r="AM75" s="157" t="str">
        <f>IF($C$3="Active",IF(Summary!$B49&lt;&gt;"",IF(AND(Summary!$F49&lt;&gt;"",DATE(YEAR(Summary!$F49),MONTH(Summary!$F49),1)&lt;DATE(YEAR(AO$3),MONTH(AO$3),1)),"not on board",IF(Summary!$B49&lt;&gt;"",IF(AND(Summary!$C49&lt;&gt;"",DATE(YEAR(Summary!$C49),MONTH(Summary!$C49),1)&lt;=DATE(YEAR(AO$3),MONTH(AO$3),1)),Summary!$B49,"not on board"),"")),""),"")</f>
        <v/>
      </c>
      <c r="AN75" s="115" t="s">
        <v>9</v>
      </c>
      <c r="AO75" s="43"/>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44"/>
      <c r="BT75" s="117">
        <f t="shared" si="302"/>
        <v>0</v>
      </c>
      <c r="BV75">
        <f ca="1">SUMIF(BY$3:DC$3,"&lt;="&amp;B5,BY75:DC75)</f>
        <v>0</v>
      </c>
      <c r="BW75" s="157" t="str">
        <f>IF($C$3="Active",IF(Summary!$B49&lt;&gt;"",IF(AND(Summary!$F49&lt;&gt;"",DATE(YEAR(Summary!$F49),MONTH(Summary!$F49),1)&lt;DATE(YEAR(BY$3),MONTH(BY$3),1)),"not on board",IF(Summary!$B49&lt;&gt;"",IF(AND(Summary!$C49&lt;&gt;"",DATE(YEAR(Summary!$C49),MONTH(Summary!$C49),1)&lt;=DATE(YEAR(BY$3),MONTH(BY$3),1)),Summary!$B49,"not on board"),"")),""),"")</f>
        <v/>
      </c>
      <c r="BX75" s="115" t="s">
        <v>9</v>
      </c>
      <c r="BY75" s="43"/>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44"/>
      <c r="DD75" s="117">
        <f t="shared" ref="DD75:DD76" si="319">SUM(BY75:DC75)</f>
        <v>0</v>
      </c>
      <c r="DF75">
        <f ca="1">SUMIF(DI$3:EM$3,"&lt;="&amp;B5,DI75:EM75)</f>
        <v>0</v>
      </c>
      <c r="DG75" s="157" t="str">
        <f>IF($C$3="Active",IF(Summary!$B49&lt;&gt;"",IF(AND(Summary!$F49&lt;&gt;"",DATE(YEAR(Summary!$F49),MONTH(Summary!$F49),1)&lt;DATE(YEAR(DI$3),MONTH(DI$3),1)),"not on board",IF(Summary!$B49&lt;&gt;"",IF(AND(Summary!$C49&lt;&gt;"",DATE(YEAR(Summary!$C49),MONTH(Summary!$C49),1)&lt;=DATE(YEAR(DI$3),MONTH(DI$3),1)),Summary!$B49,"not on board"),"")),""),"")</f>
        <v/>
      </c>
      <c r="DH75" s="115" t="s">
        <v>9</v>
      </c>
      <c r="DI75" s="43"/>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44"/>
      <c r="EN75" s="117">
        <f t="shared" ref="EN75:EN76" si="320">SUM(DI75:EM75)</f>
        <v>0</v>
      </c>
      <c r="EP75">
        <f ca="1">SUMIF(ES$3:FW$3,"&lt;="&amp;B5,ES75:FW75)</f>
        <v>0</v>
      </c>
      <c r="EQ75" s="157" t="str">
        <f>IF($C$3="Active",IF(Summary!$B49&lt;&gt;"",IF(AND(Summary!$F49&lt;&gt;"",DATE(YEAR(Summary!$F49),MONTH(Summary!$F49),1)&lt;DATE(YEAR(ES$3),MONTH(ES$3),1)),"not on board",IF(Summary!$B49&lt;&gt;"",IF(AND(Summary!$C49&lt;&gt;"",DATE(YEAR(Summary!$C49),MONTH(Summary!$C49),1)&lt;=DATE(YEAR(ES$3),MONTH(ES$3),1)),Summary!$B49,"not on board"),"")),""),"")</f>
        <v/>
      </c>
      <c r="ER75" s="115" t="s">
        <v>9</v>
      </c>
      <c r="ES75" s="43"/>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44"/>
      <c r="FX75" s="117">
        <f t="shared" ref="FX75:FX76" si="321">SUM(ES75:FW75)</f>
        <v>0</v>
      </c>
      <c r="FZ75">
        <f ca="1">SUMIF(GC$3:HG$3,"&lt;="&amp;B5,GC75:HG75)</f>
        <v>0</v>
      </c>
      <c r="GA75" s="157" t="str">
        <f>IF($C$3="Active",IF(Summary!$B49&lt;&gt;"",IF(AND(Summary!$F49&lt;&gt;"",DATE(YEAR(Summary!$F49),MONTH(Summary!$F49),1)&lt;DATE(YEAR(GC$3),MONTH(GC$3),1)),"not on board",IF(Summary!$B49&lt;&gt;"",IF(AND(Summary!$C49&lt;&gt;"",DATE(YEAR(Summary!$C49),MONTH(Summary!$C49),1)&lt;=DATE(YEAR(GC$3),MONTH(GC$3),1)),Summary!$B49,"not on board"),"")),""),"")</f>
        <v/>
      </c>
      <c r="GB75" s="115" t="s">
        <v>9</v>
      </c>
      <c r="GC75" s="43"/>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62"/>
      <c r="HG75" s="44"/>
      <c r="HH75" s="117">
        <f t="shared" si="293"/>
        <v>0</v>
      </c>
      <c r="HJ75">
        <f ca="1">SUMIF(HM$3:IQ$3,"&lt;="&amp;B5,HM75:IQ75)</f>
        <v>0</v>
      </c>
      <c r="HK75" s="157" t="str">
        <f>IF($C$3="Active",IF(Summary!$B49&lt;&gt;"",IF(AND(Summary!$F49&lt;&gt;"",DATE(YEAR(Summary!$F49),MONTH(Summary!$F49),1)&lt;DATE(YEAR(HM$3),MONTH(HM$3),1)),"not on board",IF(Summary!$B49&lt;&gt;"",IF(AND(Summary!$C49&lt;&gt;"",DATE(YEAR(Summary!$C49),MONTH(Summary!$C49),1)&lt;=DATE(YEAR(HM$3),MONTH(HM$3),1)),Summary!$B49,"not on board"),"")),""),"")</f>
        <v/>
      </c>
      <c r="HL75" s="115" t="s">
        <v>9</v>
      </c>
      <c r="HM75" s="43"/>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44"/>
      <c r="IR75" s="117">
        <f t="shared" ref="IR75:IR76" si="322">SUM(HM75:IQ75)</f>
        <v>0</v>
      </c>
      <c r="IT75">
        <f ca="1">SUMIF(IW$3:KA$3,"&lt;="&amp;B5,IW75:KA75)</f>
        <v>0</v>
      </c>
      <c r="IU75" s="157" t="str">
        <f>IF($C$3="Active",IF(Summary!$B49&lt;&gt;"",IF(AND(Summary!$F49&lt;&gt;"",DATE(YEAR(Summary!$F49),MONTH(Summary!$F49),1)&lt;DATE(YEAR(IW$3),MONTH(IW$3),1)),"not on board",IF(Summary!$B49&lt;&gt;"",IF(AND(Summary!$C49&lt;&gt;"",DATE(YEAR(Summary!$C49),MONTH(Summary!$C49),1)&lt;=DATE(YEAR(IW$3),MONTH(IW$3),1)),Summary!$B49,"not on board"),"")),""),"")</f>
        <v/>
      </c>
      <c r="IV75" s="115" t="s">
        <v>9</v>
      </c>
      <c r="IW75" s="43"/>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44"/>
      <c r="KB75" s="117">
        <f t="shared" ref="KB75:KB76" si="323">SUM(IW75:KA75)</f>
        <v>0</v>
      </c>
      <c r="KD75">
        <f ca="1">SUMIF(KG$3:LK$3,"&lt;="&amp;B5,KG75:LK75)</f>
        <v>0</v>
      </c>
      <c r="KE75" s="157" t="str">
        <f>IF($C$3="Active",IF(Summary!$B49&lt;&gt;"",IF(AND(Summary!$F49&lt;&gt;"",DATE(YEAR(Summary!$F49),MONTH(Summary!$F49),1)&lt;DATE(YEAR(KG$3),MONTH(KG$3),1)),"not on board",IF(Summary!$B49&lt;&gt;"",IF(AND(Summary!$C49&lt;&gt;"",DATE(YEAR(Summary!$C49),MONTH(Summary!$C49),1)&lt;=DATE(YEAR(KG$3),MONTH(KG$3),1)),Summary!$B49,"not on board"),"")),""),"")</f>
        <v/>
      </c>
      <c r="KF75" s="115" t="s">
        <v>9</v>
      </c>
      <c r="KG75" s="43"/>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44"/>
      <c r="LL75" s="117">
        <f t="shared" si="296"/>
        <v>0</v>
      </c>
      <c r="LN75">
        <f ca="1">SUMIF(LQ$3:MU$3,"&lt;="&amp;B5,LQ75:MU75)</f>
        <v>0</v>
      </c>
      <c r="LO75" s="157" t="str">
        <f>IF($C$3="Active",IF(Summary!$B49&lt;&gt;"",IF(AND(Summary!$F49&lt;&gt;"",DATE(YEAR(Summary!$F49),MONTH(Summary!$F49),1)&lt;DATE(YEAR(LQ$3),MONTH(LQ$3),1)),"not on board",IF(Summary!$B49&lt;&gt;"",IF(AND(Summary!$C49&lt;&gt;"",DATE(YEAR(Summary!$C49),MONTH(Summary!$C49),1)&lt;=DATE(YEAR(LQ$3),MONTH(LQ$3),1)),Summary!$B49,"not on board"),"")),""),"")</f>
        <v/>
      </c>
      <c r="LP75" s="115" t="s">
        <v>9</v>
      </c>
      <c r="LQ75" s="43"/>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44"/>
      <c r="MV75" s="117">
        <f t="shared" ref="MV75:MV76" si="324">SUM(LQ75:MU75)</f>
        <v>0</v>
      </c>
      <c r="MX75">
        <f ca="1">SUMIF(NA$3:OE$3,"&lt;="&amp;B5,NA75:OE75)</f>
        <v>0</v>
      </c>
      <c r="MY75" s="157" t="str">
        <f>IF($C$3="Active",IF(Summary!$B49&lt;&gt;"",IF(AND(Summary!$F49&lt;&gt;"",DATE(YEAR(Summary!$F49),MONTH(Summary!$F49),1)&lt;DATE(YEAR(NA$3),MONTH(NA$3),1)),"not on board",IF(Summary!$B49&lt;&gt;"",IF(AND(Summary!$C49&lt;&gt;"",DATE(YEAR(Summary!$C49),MONTH(Summary!$C49),1)&lt;=DATE(YEAR(NA$3),MONTH(NA$3),1)),Summary!$B49,"not on board"),"")),""),"")</f>
        <v/>
      </c>
      <c r="MZ75" s="115" t="s">
        <v>9</v>
      </c>
      <c r="NA75" s="43"/>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44"/>
      <c r="OF75" s="117">
        <f t="shared" si="298"/>
        <v>0</v>
      </c>
      <c r="OH75">
        <f ca="1">SUMIF(OK$3:PO$3,"&lt;="&amp;B5,OK75:PO75)</f>
        <v>0</v>
      </c>
      <c r="OI75" s="157" t="str">
        <f>IF($C$3="Active",IF(Summary!$B49&lt;&gt;"",IF(AND(Summary!$F49&lt;&gt;"",DATE(YEAR(Summary!$F49),MONTH(Summary!$F49),1)&lt;DATE(YEAR(OK$3),MONTH(OK$3),1)),"not on board",IF(Summary!$B49&lt;&gt;"",IF(AND(Summary!$C49&lt;&gt;"",DATE(YEAR(Summary!$C49),MONTH(Summary!$C49),1)&lt;=DATE(YEAR(OK$3),MONTH(OK$3),1)),Summary!$B49,"not on board"),"")),""),"")</f>
        <v/>
      </c>
      <c r="OJ75" s="115" t="s">
        <v>9</v>
      </c>
      <c r="OK75" s="43"/>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44"/>
      <c r="PP75" s="117">
        <f t="shared" ref="PP75:PP76" si="325">SUM(OK75:PO75)</f>
        <v>0</v>
      </c>
    </row>
    <row r="76" spans="2:432" x14ac:dyDescent="0.25">
      <c r="B76">
        <f t="shared" ca="1" si="300"/>
        <v>0</v>
      </c>
      <c r="C76" s="158"/>
      <c r="D76" s="116" t="s">
        <v>1</v>
      </c>
      <c r="E76" s="4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42"/>
      <c r="AJ76" s="118">
        <f t="shared" si="318"/>
        <v>0</v>
      </c>
      <c r="AM76" s="158"/>
      <c r="AN76" s="116" t="s">
        <v>1</v>
      </c>
      <c r="AO76" s="4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42"/>
      <c r="BT76" s="118">
        <f t="shared" si="302"/>
        <v>0</v>
      </c>
      <c r="BW76" s="158"/>
      <c r="BX76" s="116" t="s">
        <v>1</v>
      </c>
      <c r="BY76" s="4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42"/>
      <c r="DD76" s="118">
        <f t="shared" si="319"/>
        <v>0</v>
      </c>
      <c r="DG76" s="158"/>
      <c r="DH76" s="116" t="s">
        <v>1</v>
      </c>
      <c r="DI76" s="4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42"/>
      <c r="EN76" s="118">
        <f t="shared" si="320"/>
        <v>0</v>
      </c>
      <c r="EQ76" s="158"/>
      <c r="ER76" s="116" t="s">
        <v>1</v>
      </c>
      <c r="ES76" s="4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42"/>
      <c r="FX76" s="118">
        <f t="shared" si="321"/>
        <v>0</v>
      </c>
      <c r="GA76" s="158"/>
      <c r="GB76" s="116" t="s">
        <v>1</v>
      </c>
      <c r="GC76" s="4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61"/>
      <c r="HG76" s="42"/>
      <c r="HH76" s="118">
        <f t="shared" si="293"/>
        <v>0</v>
      </c>
      <c r="HK76" s="158"/>
      <c r="HL76" s="116" t="s">
        <v>1</v>
      </c>
      <c r="HM76" s="4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42"/>
      <c r="IR76" s="118">
        <f t="shared" si="322"/>
        <v>0</v>
      </c>
      <c r="IU76" s="158"/>
      <c r="IV76" s="116" t="s">
        <v>1</v>
      </c>
      <c r="IW76" s="4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42"/>
      <c r="KB76" s="118">
        <f t="shared" si="323"/>
        <v>0</v>
      </c>
      <c r="KE76" s="158"/>
      <c r="KF76" s="116" t="s">
        <v>1</v>
      </c>
      <c r="KG76" s="4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42"/>
      <c r="LL76" s="118">
        <f t="shared" si="296"/>
        <v>0</v>
      </c>
      <c r="LO76" s="158"/>
      <c r="LP76" s="116" t="s">
        <v>1</v>
      </c>
      <c r="LQ76" s="4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42"/>
      <c r="MV76" s="118">
        <f t="shared" si="324"/>
        <v>0</v>
      </c>
      <c r="MY76" s="158"/>
      <c r="MZ76" s="116" t="s">
        <v>1</v>
      </c>
      <c r="NA76" s="4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42"/>
      <c r="OF76" s="118">
        <f t="shared" si="298"/>
        <v>0</v>
      </c>
      <c r="OI76" s="158"/>
      <c r="OJ76" s="116" t="s">
        <v>1</v>
      </c>
      <c r="OK76" s="4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42"/>
      <c r="PP76" s="118">
        <f t="shared" si="325"/>
        <v>0</v>
      </c>
    </row>
    <row r="77" spans="2:432" ht="15" customHeight="1" x14ac:dyDescent="0.25">
      <c r="B77">
        <f t="shared" ca="1" si="300"/>
        <v>0</v>
      </c>
      <c r="C77" s="157" t="str">
        <f>IF($C$3="Active",IF(Summary!$B50&lt;&gt;"",IF(AND(Summary!$F50&lt;&gt;"",DATE(YEAR(Summary!$F50),MONTH(Summary!$F50),1)&lt;DATE(YEAR(E$3),MONTH(E$3),1)),"not on board",IF(Summary!$B50&lt;&gt;"",IF(AND(Summary!$C50&lt;&gt;"",DATE(YEAR(Summary!$C50),MONTH(Summary!$C50),1)&lt;=DATE(YEAR(E$3),MONTH(E$3),1)),Summary!$B50,"not on board"),"")),""),"")</f>
        <v/>
      </c>
      <c r="D77" s="115" t="s">
        <v>9</v>
      </c>
      <c r="E77" s="43"/>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44"/>
      <c r="AJ77" s="117">
        <f t="shared" ref="AJ77:AJ78" si="326">SUM(E77:AI77)</f>
        <v>0</v>
      </c>
      <c r="AL77">
        <f ca="1">SUMIF(AO$3:BS$3,"&lt;="&amp;B5,AO77:BS77)</f>
        <v>0</v>
      </c>
      <c r="AM77" s="157" t="str">
        <f>IF($C$3="Active",IF(Summary!$B50&lt;&gt;"",IF(AND(Summary!$F50&lt;&gt;"",DATE(YEAR(Summary!$F50),MONTH(Summary!$F50),1)&lt;DATE(YEAR(AO$3),MONTH(AO$3),1)),"not on board",IF(Summary!$B50&lt;&gt;"",IF(AND(Summary!$C50&lt;&gt;"",DATE(YEAR(Summary!$C50),MONTH(Summary!$C50),1)&lt;=DATE(YEAR(AO$3),MONTH(AO$3),1)),Summary!$B50,"not on board"),"")),""),"")</f>
        <v/>
      </c>
      <c r="AN77" s="115" t="s">
        <v>9</v>
      </c>
      <c r="AO77" s="43"/>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44"/>
      <c r="BT77" s="117">
        <f t="shared" si="302"/>
        <v>0</v>
      </c>
      <c r="BV77">
        <f ca="1">SUMIF(BY$3:DC$3,"&lt;="&amp;B5,BY77:DC77)</f>
        <v>0</v>
      </c>
      <c r="BW77" s="157" t="str">
        <f>IF($C$3="Active",IF(Summary!$B50&lt;&gt;"",IF(AND(Summary!$F50&lt;&gt;"",DATE(YEAR(Summary!$F50),MONTH(Summary!$F50),1)&lt;DATE(YEAR(BY$3),MONTH(BY$3),1)),"not on board",IF(Summary!$B50&lt;&gt;"",IF(AND(Summary!$C50&lt;&gt;"",DATE(YEAR(Summary!$C50),MONTH(Summary!$C50),1)&lt;=DATE(YEAR(BY$3),MONTH(BY$3),1)),Summary!$B50,"not on board"),"")),""),"")</f>
        <v/>
      </c>
      <c r="BX77" s="115" t="s">
        <v>9</v>
      </c>
      <c r="BY77" s="43"/>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44"/>
      <c r="DD77" s="117">
        <f t="shared" ref="DD77:DD78" si="327">SUM(BY77:DC77)</f>
        <v>0</v>
      </c>
      <c r="DF77">
        <f ca="1">SUMIF(DI$3:EM$3,"&lt;="&amp;B5,DI77:EM77)</f>
        <v>0</v>
      </c>
      <c r="DG77" s="157" t="str">
        <f>IF($C$3="Active",IF(Summary!$B50&lt;&gt;"",IF(AND(Summary!$F50&lt;&gt;"",DATE(YEAR(Summary!$F50),MONTH(Summary!$F50),1)&lt;DATE(YEAR(DI$3),MONTH(DI$3),1)),"not on board",IF(Summary!$B50&lt;&gt;"",IF(AND(Summary!$C50&lt;&gt;"",DATE(YEAR(Summary!$C50),MONTH(Summary!$C50),1)&lt;=DATE(YEAR(DI$3),MONTH(DI$3),1)),Summary!$B50,"not on board"),"")),""),"")</f>
        <v/>
      </c>
      <c r="DH77" s="115" t="s">
        <v>9</v>
      </c>
      <c r="DI77" s="43"/>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44"/>
      <c r="EN77" s="117">
        <f t="shared" ref="EN77:EN78" si="328">SUM(DI77:EM77)</f>
        <v>0</v>
      </c>
      <c r="EP77">
        <f ca="1">SUMIF(ES$3:FW$3,"&lt;="&amp;B5,ES77:FW77)</f>
        <v>0</v>
      </c>
      <c r="EQ77" s="157" t="str">
        <f>IF($C$3="Active",IF(Summary!$B50&lt;&gt;"",IF(AND(Summary!$F50&lt;&gt;"",DATE(YEAR(Summary!$F50),MONTH(Summary!$F50),1)&lt;DATE(YEAR(ES$3),MONTH(ES$3),1)),"not on board",IF(Summary!$B50&lt;&gt;"",IF(AND(Summary!$C50&lt;&gt;"",DATE(YEAR(Summary!$C50),MONTH(Summary!$C50),1)&lt;=DATE(YEAR(ES$3),MONTH(ES$3),1)),Summary!$B50,"not on board"),"")),""),"")</f>
        <v/>
      </c>
      <c r="ER77" s="115" t="s">
        <v>9</v>
      </c>
      <c r="ES77" s="43"/>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44"/>
      <c r="FX77" s="117">
        <f t="shared" ref="FX77:FX78" si="329">SUM(ES77:FW77)</f>
        <v>0</v>
      </c>
      <c r="FZ77">
        <f ca="1">SUMIF(GC$3:HG$3,"&lt;="&amp;B5,GC77:HG77)</f>
        <v>0</v>
      </c>
      <c r="GA77" s="157" t="str">
        <f>IF($C$3="Active",IF(Summary!$B50&lt;&gt;"",IF(AND(Summary!$F50&lt;&gt;"",DATE(YEAR(Summary!$F50),MONTH(Summary!$F50),1)&lt;DATE(YEAR(GC$3),MONTH(GC$3),1)),"not on board",IF(Summary!$B50&lt;&gt;"",IF(AND(Summary!$C50&lt;&gt;"",DATE(YEAR(Summary!$C50),MONTH(Summary!$C50),1)&lt;=DATE(YEAR(GC$3),MONTH(GC$3),1)),Summary!$B50,"not on board"),"")),""),"")</f>
        <v/>
      </c>
      <c r="GB77" s="115" t="s">
        <v>9</v>
      </c>
      <c r="GC77" s="43"/>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62"/>
      <c r="HG77" s="44"/>
      <c r="HH77" s="117">
        <f t="shared" si="293"/>
        <v>0</v>
      </c>
      <c r="HJ77">
        <f ca="1">SUMIF(HM$3:IQ$3,"&lt;="&amp;B5,HM77:IQ77)</f>
        <v>0</v>
      </c>
      <c r="HK77" s="157" t="str">
        <f>IF($C$3="Active",IF(Summary!$B50&lt;&gt;"",IF(AND(Summary!$F50&lt;&gt;"",DATE(YEAR(Summary!$F50),MONTH(Summary!$F50),1)&lt;DATE(YEAR(HM$3),MONTH(HM$3),1)),"not on board",IF(Summary!$B50&lt;&gt;"",IF(AND(Summary!$C50&lt;&gt;"",DATE(YEAR(Summary!$C50),MONTH(Summary!$C50),1)&lt;=DATE(YEAR(HM$3),MONTH(HM$3),1)),Summary!$B50,"not on board"),"")),""),"")</f>
        <v/>
      </c>
      <c r="HL77" s="115" t="s">
        <v>9</v>
      </c>
      <c r="HM77" s="43"/>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44"/>
      <c r="IR77" s="117">
        <f t="shared" ref="IR77:IR78" si="330">SUM(HM77:IQ77)</f>
        <v>0</v>
      </c>
      <c r="IT77">
        <f ca="1">SUMIF(IW$3:KA$3,"&lt;="&amp;B5,IW77:KA77)</f>
        <v>0</v>
      </c>
      <c r="IU77" s="157" t="str">
        <f>IF($C$3="Active",IF(Summary!$B50&lt;&gt;"",IF(AND(Summary!$F50&lt;&gt;"",DATE(YEAR(Summary!$F50),MONTH(Summary!$F50),1)&lt;DATE(YEAR(IW$3),MONTH(IW$3),1)),"not on board",IF(Summary!$B50&lt;&gt;"",IF(AND(Summary!$C50&lt;&gt;"",DATE(YEAR(Summary!$C50),MONTH(Summary!$C50),1)&lt;=DATE(YEAR(IW$3),MONTH(IW$3),1)),Summary!$B50,"not on board"),"")),""),"")</f>
        <v/>
      </c>
      <c r="IV77" s="115" t="s">
        <v>9</v>
      </c>
      <c r="IW77" s="43"/>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44"/>
      <c r="KB77" s="117">
        <f t="shared" ref="KB77:KB78" si="331">SUM(IW77:KA77)</f>
        <v>0</v>
      </c>
      <c r="KD77">
        <f ca="1">SUMIF(KG$3:LK$3,"&lt;="&amp;B5,KG77:LK77)</f>
        <v>0</v>
      </c>
      <c r="KE77" s="157" t="str">
        <f>IF($C$3="Active",IF(Summary!$B50&lt;&gt;"",IF(AND(Summary!$F50&lt;&gt;"",DATE(YEAR(Summary!$F50),MONTH(Summary!$F50),1)&lt;DATE(YEAR(KG$3),MONTH(KG$3),1)),"not on board",IF(Summary!$B50&lt;&gt;"",IF(AND(Summary!$C50&lt;&gt;"",DATE(YEAR(Summary!$C50),MONTH(Summary!$C50),1)&lt;=DATE(YEAR(KG$3),MONTH(KG$3),1)),Summary!$B50,"not on board"),"")),""),"")</f>
        <v/>
      </c>
      <c r="KF77" s="115" t="s">
        <v>9</v>
      </c>
      <c r="KG77" s="43"/>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44"/>
      <c r="LL77" s="117">
        <f t="shared" si="296"/>
        <v>0</v>
      </c>
      <c r="LN77">
        <f ca="1">SUMIF(LQ$3:MU$3,"&lt;="&amp;B5,LQ77:MU77)</f>
        <v>0</v>
      </c>
      <c r="LO77" s="157" t="str">
        <f>IF($C$3="Active",IF(Summary!$B50&lt;&gt;"",IF(AND(Summary!$F50&lt;&gt;"",DATE(YEAR(Summary!$F50),MONTH(Summary!$F50),1)&lt;DATE(YEAR(LQ$3),MONTH(LQ$3),1)),"not on board",IF(Summary!$B50&lt;&gt;"",IF(AND(Summary!$C50&lt;&gt;"",DATE(YEAR(Summary!$C50),MONTH(Summary!$C50),1)&lt;=DATE(YEAR(LQ$3),MONTH(LQ$3),1)),Summary!$B50,"not on board"),"")),""),"")</f>
        <v/>
      </c>
      <c r="LP77" s="115" t="s">
        <v>9</v>
      </c>
      <c r="LQ77" s="43"/>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44"/>
      <c r="MV77" s="117">
        <f t="shared" ref="MV77:MV78" si="332">SUM(LQ77:MU77)</f>
        <v>0</v>
      </c>
      <c r="MX77">
        <f ca="1">SUMIF(NA$3:OE$3,"&lt;="&amp;B5,NA77:OE77)</f>
        <v>0</v>
      </c>
      <c r="MY77" s="157" t="str">
        <f>IF($C$3="Active",IF(Summary!$B50&lt;&gt;"",IF(AND(Summary!$F50&lt;&gt;"",DATE(YEAR(Summary!$F50),MONTH(Summary!$F50),1)&lt;DATE(YEAR(NA$3),MONTH(NA$3),1)),"not on board",IF(Summary!$B50&lt;&gt;"",IF(AND(Summary!$C50&lt;&gt;"",DATE(YEAR(Summary!$C50),MONTH(Summary!$C50),1)&lt;=DATE(YEAR(NA$3),MONTH(NA$3),1)),Summary!$B50,"not on board"),"")),""),"")</f>
        <v/>
      </c>
      <c r="MZ77" s="115" t="s">
        <v>9</v>
      </c>
      <c r="NA77" s="43"/>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44"/>
      <c r="OF77" s="117">
        <f t="shared" si="298"/>
        <v>0</v>
      </c>
      <c r="OH77">
        <f ca="1">SUMIF(OK$3:PO$3,"&lt;="&amp;B5,OK77:PO77)</f>
        <v>0</v>
      </c>
      <c r="OI77" s="157" t="str">
        <f>IF($C$3="Active",IF(Summary!$B50&lt;&gt;"",IF(AND(Summary!$F50&lt;&gt;"",DATE(YEAR(Summary!$F50),MONTH(Summary!$F50),1)&lt;DATE(YEAR(OK$3),MONTH(OK$3),1)),"not on board",IF(Summary!$B50&lt;&gt;"",IF(AND(Summary!$C50&lt;&gt;"",DATE(YEAR(Summary!$C50),MONTH(Summary!$C50),1)&lt;=DATE(YEAR(OK$3),MONTH(OK$3),1)),Summary!$B50,"not on board"),"")),""),"")</f>
        <v/>
      </c>
      <c r="OJ77" s="115" t="s">
        <v>9</v>
      </c>
      <c r="OK77" s="43"/>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44"/>
      <c r="PP77" s="117">
        <f t="shared" ref="PP77:PP78" si="333">SUM(OK77:PO77)</f>
        <v>0</v>
      </c>
    </row>
    <row r="78" spans="2:432" x14ac:dyDescent="0.25">
      <c r="B78">
        <f t="shared" ca="1" si="300"/>
        <v>0</v>
      </c>
      <c r="C78" s="158"/>
      <c r="D78" s="116" t="s">
        <v>1</v>
      </c>
      <c r="E78" s="4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42"/>
      <c r="AJ78" s="118">
        <f t="shared" si="326"/>
        <v>0</v>
      </c>
      <c r="AM78" s="158"/>
      <c r="AN78" s="116" t="s">
        <v>1</v>
      </c>
      <c r="AO78" s="4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42"/>
      <c r="BT78" s="118">
        <f t="shared" si="302"/>
        <v>0</v>
      </c>
      <c r="BW78" s="158"/>
      <c r="BX78" s="116" t="s">
        <v>1</v>
      </c>
      <c r="BY78" s="4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42"/>
      <c r="DD78" s="118">
        <f t="shared" si="327"/>
        <v>0</v>
      </c>
      <c r="DG78" s="158"/>
      <c r="DH78" s="116" t="s">
        <v>1</v>
      </c>
      <c r="DI78" s="4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42"/>
      <c r="EN78" s="118">
        <f t="shared" si="328"/>
        <v>0</v>
      </c>
      <c r="EQ78" s="158"/>
      <c r="ER78" s="116" t="s">
        <v>1</v>
      </c>
      <c r="ES78" s="4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42"/>
      <c r="FX78" s="118">
        <f t="shared" si="329"/>
        <v>0</v>
      </c>
      <c r="GA78" s="158"/>
      <c r="GB78" s="116" t="s">
        <v>1</v>
      </c>
      <c r="GC78" s="4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61"/>
      <c r="HG78" s="42"/>
      <c r="HH78" s="118">
        <f t="shared" si="293"/>
        <v>0</v>
      </c>
      <c r="HK78" s="158"/>
      <c r="HL78" s="116" t="s">
        <v>1</v>
      </c>
      <c r="HM78" s="4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42"/>
      <c r="IR78" s="118">
        <f t="shared" si="330"/>
        <v>0</v>
      </c>
      <c r="IU78" s="158"/>
      <c r="IV78" s="116" t="s">
        <v>1</v>
      </c>
      <c r="IW78" s="4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42"/>
      <c r="KB78" s="118">
        <f t="shared" si="331"/>
        <v>0</v>
      </c>
      <c r="KE78" s="158"/>
      <c r="KF78" s="116" t="s">
        <v>1</v>
      </c>
      <c r="KG78" s="4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42"/>
      <c r="LL78" s="118">
        <f t="shared" si="296"/>
        <v>0</v>
      </c>
      <c r="LO78" s="158"/>
      <c r="LP78" s="116" t="s">
        <v>1</v>
      </c>
      <c r="LQ78" s="4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42"/>
      <c r="MV78" s="118">
        <f t="shared" si="332"/>
        <v>0</v>
      </c>
      <c r="MY78" s="158"/>
      <c r="MZ78" s="116" t="s">
        <v>1</v>
      </c>
      <c r="NA78" s="4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42"/>
      <c r="OF78" s="118">
        <f t="shared" si="298"/>
        <v>0</v>
      </c>
      <c r="OI78" s="158"/>
      <c r="OJ78" s="116" t="s">
        <v>1</v>
      </c>
      <c r="OK78" s="4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42"/>
      <c r="PP78" s="118">
        <f t="shared" si="333"/>
        <v>0</v>
      </c>
    </row>
    <row r="79" spans="2:432" ht="15" customHeight="1" x14ac:dyDescent="0.25">
      <c r="B79">
        <f t="shared" ca="1" si="300"/>
        <v>0</v>
      </c>
      <c r="C79" s="157" t="str">
        <f>IF($C$3="Active",IF(Summary!$B51&lt;&gt;"",IF(AND(Summary!$F51&lt;&gt;"",DATE(YEAR(Summary!$F51),MONTH(Summary!$F51),1)&lt;DATE(YEAR(E$3),MONTH(E$3),1)),"not on board",IF(Summary!$B51&lt;&gt;"",IF(AND(Summary!$C51&lt;&gt;"",DATE(YEAR(Summary!$C51),MONTH(Summary!$C51),1)&lt;=DATE(YEAR(E$3),MONTH(E$3),1)),Summary!$B51,"not on board"),"")),""),"")</f>
        <v/>
      </c>
      <c r="D79" s="115" t="s">
        <v>9</v>
      </c>
      <c r="E79" s="43"/>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44"/>
      <c r="AJ79" s="117">
        <f t="shared" ref="AJ79:AJ80" si="334">SUM(E79:AI79)</f>
        <v>0</v>
      </c>
      <c r="AL79">
        <f ca="1">SUMIF(AO$3:BS$3,"&lt;="&amp;B5,AO79:BS79)</f>
        <v>0</v>
      </c>
      <c r="AM79" s="157" t="str">
        <f>IF($C$3="Active",IF(Summary!$B51&lt;&gt;"",IF(AND(Summary!$F51&lt;&gt;"",DATE(YEAR(Summary!$F51),MONTH(Summary!$F51),1)&lt;DATE(YEAR(AO$3),MONTH(AO$3),1)),"not on board",IF(Summary!$B51&lt;&gt;"",IF(AND(Summary!$C51&lt;&gt;"",DATE(YEAR(Summary!$C51),MONTH(Summary!$C51),1)&lt;=DATE(YEAR(AO$3),MONTH(AO$3),1)),Summary!$B51,"not on board"),"")),""),"")</f>
        <v/>
      </c>
      <c r="AN79" s="115" t="s">
        <v>9</v>
      </c>
      <c r="AO79" s="43"/>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44"/>
      <c r="BT79" s="117">
        <f t="shared" si="302"/>
        <v>0</v>
      </c>
      <c r="BV79">
        <f ca="1">SUMIF(BY$3:DC$3,"&lt;="&amp;B5,BY79:DC79)</f>
        <v>0</v>
      </c>
      <c r="BW79" s="157" t="str">
        <f>IF($C$3="Active",IF(Summary!$B51&lt;&gt;"",IF(AND(Summary!$F51&lt;&gt;"",DATE(YEAR(Summary!$F51),MONTH(Summary!$F51),1)&lt;DATE(YEAR(BY$3),MONTH(BY$3),1)),"not on board",IF(Summary!$B51&lt;&gt;"",IF(AND(Summary!$C51&lt;&gt;"",DATE(YEAR(Summary!$C51),MONTH(Summary!$C51),1)&lt;=DATE(YEAR(BY$3),MONTH(BY$3),1)),Summary!$B51,"not on board"),"")),""),"")</f>
        <v/>
      </c>
      <c r="BX79" s="115" t="s">
        <v>9</v>
      </c>
      <c r="BY79" s="43"/>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44"/>
      <c r="DD79" s="117">
        <f t="shared" ref="DD79:DD80" si="335">SUM(BY79:DC79)</f>
        <v>0</v>
      </c>
      <c r="DF79">
        <f ca="1">SUMIF(DI$3:EM$3,"&lt;="&amp;B5,DI79:EM79)</f>
        <v>0</v>
      </c>
      <c r="DG79" s="157" t="str">
        <f>IF($C$3="Active",IF(Summary!$B51&lt;&gt;"",IF(AND(Summary!$F51&lt;&gt;"",DATE(YEAR(Summary!$F51),MONTH(Summary!$F51),1)&lt;DATE(YEAR(DI$3),MONTH(DI$3),1)),"not on board",IF(Summary!$B51&lt;&gt;"",IF(AND(Summary!$C51&lt;&gt;"",DATE(YEAR(Summary!$C51),MONTH(Summary!$C51),1)&lt;=DATE(YEAR(DI$3),MONTH(DI$3),1)),Summary!$B51,"not on board"),"")),""),"")</f>
        <v/>
      </c>
      <c r="DH79" s="115" t="s">
        <v>9</v>
      </c>
      <c r="DI79" s="43"/>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44"/>
      <c r="EN79" s="117">
        <f t="shared" ref="EN79:EN80" si="336">SUM(DI79:EM79)</f>
        <v>0</v>
      </c>
      <c r="EP79">
        <f ca="1">SUMIF(ES$3:FW$3,"&lt;="&amp;B5,ES79:FW79)</f>
        <v>0</v>
      </c>
      <c r="EQ79" s="157" t="str">
        <f>IF($C$3="Active",IF(Summary!$B51&lt;&gt;"",IF(AND(Summary!$F51&lt;&gt;"",DATE(YEAR(Summary!$F51),MONTH(Summary!$F51),1)&lt;DATE(YEAR(ES$3),MONTH(ES$3),1)),"not on board",IF(Summary!$B51&lt;&gt;"",IF(AND(Summary!$C51&lt;&gt;"",DATE(YEAR(Summary!$C51),MONTH(Summary!$C51),1)&lt;=DATE(YEAR(ES$3),MONTH(ES$3),1)),Summary!$B51,"not on board"),"")),""),"")</f>
        <v/>
      </c>
      <c r="ER79" s="115" t="s">
        <v>9</v>
      </c>
      <c r="ES79" s="43"/>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44"/>
      <c r="FX79" s="117">
        <f t="shared" ref="FX79:FX80" si="337">SUM(ES79:FW79)</f>
        <v>0</v>
      </c>
      <c r="FZ79">
        <f ca="1">SUMIF(GC$3:HG$3,"&lt;="&amp;B5,GC79:HG79)</f>
        <v>0</v>
      </c>
      <c r="GA79" s="157" t="str">
        <f>IF($C$3="Active",IF(Summary!$B51&lt;&gt;"",IF(AND(Summary!$F51&lt;&gt;"",DATE(YEAR(Summary!$F51),MONTH(Summary!$F51),1)&lt;DATE(YEAR(GC$3),MONTH(GC$3),1)),"not on board",IF(Summary!$B51&lt;&gt;"",IF(AND(Summary!$C51&lt;&gt;"",DATE(YEAR(Summary!$C51),MONTH(Summary!$C51),1)&lt;=DATE(YEAR(GC$3),MONTH(GC$3),1)),Summary!$B51,"not on board"),"")),""),"")</f>
        <v/>
      </c>
      <c r="GB79" s="115" t="s">
        <v>9</v>
      </c>
      <c r="GC79" s="43"/>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62"/>
      <c r="HG79" s="44"/>
      <c r="HH79" s="117">
        <f t="shared" si="293"/>
        <v>0</v>
      </c>
      <c r="HJ79">
        <f ca="1">SUMIF(HM$3:IQ$3,"&lt;="&amp;B5,HM79:IQ79)</f>
        <v>0</v>
      </c>
      <c r="HK79" s="157" t="str">
        <f>IF($C$3="Active",IF(Summary!$B51&lt;&gt;"",IF(AND(Summary!$F51&lt;&gt;"",DATE(YEAR(Summary!$F51),MONTH(Summary!$F51),1)&lt;DATE(YEAR(HM$3),MONTH(HM$3),1)),"not on board",IF(Summary!$B51&lt;&gt;"",IF(AND(Summary!$C51&lt;&gt;"",DATE(YEAR(Summary!$C51),MONTH(Summary!$C51),1)&lt;=DATE(YEAR(HM$3),MONTH(HM$3),1)),Summary!$B51,"not on board"),"")),""),"")</f>
        <v/>
      </c>
      <c r="HL79" s="115" t="s">
        <v>9</v>
      </c>
      <c r="HM79" s="43"/>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44"/>
      <c r="IR79" s="117">
        <f t="shared" ref="IR79:IR80" si="338">SUM(HM79:IQ79)</f>
        <v>0</v>
      </c>
      <c r="IT79">
        <f ca="1">SUMIF(IW$3:KA$3,"&lt;="&amp;B5,IW79:KA79)</f>
        <v>0</v>
      </c>
      <c r="IU79" s="157" t="str">
        <f>IF($C$3="Active",IF(Summary!$B51&lt;&gt;"",IF(AND(Summary!$F51&lt;&gt;"",DATE(YEAR(Summary!$F51),MONTH(Summary!$F51),1)&lt;DATE(YEAR(IW$3),MONTH(IW$3),1)),"not on board",IF(Summary!$B51&lt;&gt;"",IF(AND(Summary!$C51&lt;&gt;"",DATE(YEAR(Summary!$C51),MONTH(Summary!$C51),1)&lt;=DATE(YEAR(IW$3),MONTH(IW$3),1)),Summary!$B51,"not on board"),"")),""),"")</f>
        <v/>
      </c>
      <c r="IV79" s="115" t="s">
        <v>9</v>
      </c>
      <c r="IW79" s="43"/>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44"/>
      <c r="KB79" s="117">
        <f t="shared" ref="KB79:KB80" si="339">SUM(IW79:KA79)</f>
        <v>0</v>
      </c>
      <c r="KD79">
        <f ca="1">SUMIF(KG$3:LK$3,"&lt;="&amp;B5,KG79:LK79)</f>
        <v>0</v>
      </c>
      <c r="KE79" s="157" t="str">
        <f>IF($C$3="Active",IF(Summary!$B51&lt;&gt;"",IF(AND(Summary!$F51&lt;&gt;"",DATE(YEAR(Summary!$F51),MONTH(Summary!$F51),1)&lt;DATE(YEAR(KG$3),MONTH(KG$3),1)),"not on board",IF(Summary!$B51&lt;&gt;"",IF(AND(Summary!$C51&lt;&gt;"",DATE(YEAR(Summary!$C51),MONTH(Summary!$C51),1)&lt;=DATE(YEAR(KG$3),MONTH(KG$3),1)),Summary!$B51,"not on board"),"")),""),"")</f>
        <v/>
      </c>
      <c r="KF79" s="115" t="s">
        <v>9</v>
      </c>
      <c r="KG79" s="43"/>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44"/>
      <c r="LL79" s="117">
        <f t="shared" si="296"/>
        <v>0</v>
      </c>
      <c r="LN79">
        <f ca="1">SUMIF(LQ$3:MU$3,"&lt;="&amp;B5,LQ79:MU79)</f>
        <v>0</v>
      </c>
      <c r="LO79" s="157" t="str">
        <f>IF($C$3="Active",IF(Summary!$B51&lt;&gt;"",IF(AND(Summary!$F51&lt;&gt;"",DATE(YEAR(Summary!$F51),MONTH(Summary!$F51),1)&lt;DATE(YEAR(LQ$3),MONTH(LQ$3),1)),"not on board",IF(Summary!$B51&lt;&gt;"",IF(AND(Summary!$C51&lt;&gt;"",DATE(YEAR(Summary!$C51),MONTH(Summary!$C51),1)&lt;=DATE(YEAR(LQ$3),MONTH(LQ$3),1)),Summary!$B51,"not on board"),"")),""),"")</f>
        <v/>
      </c>
      <c r="LP79" s="115" t="s">
        <v>9</v>
      </c>
      <c r="LQ79" s="43"/>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44"/>
      <c r="MV79" s="117">
        <f t="shared" ref="MV79:MV80" si="340">SUM(LQ79:MU79)</f>
        <v>0</v>
      </c>
      <c r="MX79">
        <f ca="1">SUMIF(NA$3:OE$3,"&lt;="&amp;B5,NA79:OE79)</f>
        <v>0</v>
      </c>
      <c r="MY79" s="157" t="str">
        <f>IF($C$3="Active",IF(Summary!$B51&lt;&gt;"",IF(AND(Summary!$F51&lt;&gt;"",DATE(YEAR(Summary!$F51),MONTH(Summary!$F51),1)&lt;DATE(YEAR(NA$3),MONTH(NA$3),1)),"not on board",IF(Summary!$B51&lt;&gt;"",IF(AND(Summary!$C51&lt;&gt;"",DATE(YEAR(Summary!$C51),MONTH(Summary!$C51),1)&lt;=DATE(YEAR(NA$3),MONTH(NA$3),1)),Summary!$B51,"not on board"),"")),""),"")</f>
        <v/>
      </c>
      <c r="MZ79" s="115" t="s">
        <v>9</v>
      </c>
      <c r="NA79" s="43"/>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44"/>
      <c r="OF79" s="117">
        <f t="shared" si="298"/>
        <v>0</v>
      </c>
      <c r="OH79">
        <f ca="1">SUMIF(OK$3:PO$3,"&lt;="&amp;B5,OK79:PO79)</f>
        <v>0</v>
      </c>
      <c r="OI79" s="157" t="str">
        <f>IF($C$3="Active",IF(Summary!$B51&lt;&gt;"",IF(AND(Summary!$F51&lt;&gt;"",DATE(YEAR(Summary!$F51),MONTH(Summary!$F51),1)&lt;DATE(YEAR(OK$3),MONTH(OK$3),1)),"not on board",IF(Summary!$B51&lt;&gt;"",IF(AND(Summary!$C51&lt;&gt;"",DATE(YEAR(Summary!$C51),MONTH(Summary!$C51),1)&lt;=DATE(YEAR(OK$3),MONTH(OK$3),1)),Summary!$B51,"not on board"),"")),""),"")</f>
        <v/>
      </c>
      <c r="OJ79" s="115" t="s">
        <v>9</v>
      </c>
      <c r="OK79" s="43"/>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44"/>
      <c r="PP79" s="117">
        <f t="shared" ref="PP79:PP80" si="341">SUM(OK79:PO79)</f>
        <v>0</v>
      </c>
    </row>
    <row r="80" spans="2:432" x14ac:dyDescent="0.25">
      <c r="B80">
        <f t="shared" ca="1" si="300"/>
        <v>0</v>
      </c>
      <c r="C80" s="158"/>
      <c r="D80" s="116" t="s">
        <v>1</v>
      </c>
      <c r="E80" s="4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42"/>
      <c r="AJ80" s="118">
        <f t="shared" si="334"/>
        <v>0</v>
      </c>
      <c r="AM80" s="158"/>
      <c r="AN80" s="116" t="s">
        <v>1</v>
      </c>
      <c r="AO80" s="4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42"/>
      <c r="BT80" s="118">
        <f t="shared" si="302"/>
        <v>0</v>
      </c>
      <c r="BW80" s="158"/>
      <c r="BX80" s="116" t="s">
        <v>1</v>
      </c>
      <c r="BY80" s="4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42"/>
      <c r="DD80" s="118">
        <f t="shared" si="335"/>
        <v>0</v>
      </c>
      <c r="DG80" s="158"/>
      <c r="DH80" s="116" t="s">
        <v>1</v>
      </c>
      <c r="DI80" s="4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42"/>
      <c r="EN80" s="118">
        <f t="shared" si="336"/>
        <v>0</v>
      </c>
      <c r="EQ80" s="158"/>
      <c r="ER80" s="116" t="s">
        <v>1</v>
      </c>
      <c r="ES80" s="4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42"/>
      <c r="FX80" s="118">
        <f t="shared" si="337"/>
        <v>0</v>
      </c>
      <c r="GA80" s="158"/>
      <c r="GB80" s="116" t="s">
        <v>1</v>
      </c>
      <c r="GC80" s="4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61"/>
      <c r="HG80" s="42"/>
      <c r="HH80" s="118">
        <f t="shared" si="293"/>
        <v>0</v>
      </c>
      <c r="HK80" s="158"/>
      <c r="HL80" s="116" t="s">
        <v>1</v>
      </c>
      <c r="HM80" s="4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42"/>
      <c r="IR80" s="118">
        <f t="shared" si="338"/>
        <v>0</v>
      </c>
      <c r="IU80" s="158"/>
      <c r="IV80" s="116" t="s">
        <v>1</v>
      </c>
      <c r="IW80" s="4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42"/>
      <c r="KB80" s="118">
        <f t="shared" si="339"/>
        <v>0</v>
      </c>
      <c r="KE80" s="158"/>
      <c r="KF80" s="116" t="s">
        <v>1</v>
      </c>
      <c r="KG80" s="4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42"/>
      <c r="LL80" s="118">
        <f t="shared" si="296"/>
        <v>0</v>
      </c>
      <c r="LO80" s="158"/>
      <c r="LP80" s="116" t="s">
        <v>1</v>
      </c>
      <c r="LQ80" s="4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42"/>
      <c r="MV80" s="118">
        <f t="shared" si="340"/>
        <v>0</v>
      </c>
      <c r="MY80" s="158"/>
      <c r="MZ80" s="116" t="s">
        <v>1</v>
      </c>
      <c r="NA80" s="4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42"/>
      <c r="OF80" s="118">
        <f t="shared" si="298"/>
        <v>0</v>
      </c>
      <c r="OI80" s="158"/>
      <c r="OJ80" s="116" t="s">
        <v>1</v>
      </c>
      <c r="OK80" s="4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42"/>
      <c r="PP80" s="118">
        <f t="shared" si="341"/>
        <v>0</v>
      </c>
    </row>
    <row r="81" spans="2:432" ht="15" customHeight="1" x14ac:dyDescent="0.25">
      <c r="B81">
        <f t="shared" ca="1" si="300"/>
        <v>0</v>
      </c>
      <c r="C81" s="157" t="str">
        <f>IF($C$3="Active",IF(Summary!$B52&lt;&gt;"",IF(AND(Summary!$F52&lt;&gt;"",DATE(YEAR(Summary!$F52),MONTH(Summary!$F52),1)&lt;DATE(YEAR(E$3),MONTH(E$3),1)),"not on board",IF(Summary!$B52&lt;&gt;"",IF(AND(Summary!$C52&lt;&gt;"",DATE(YEAR(Summary!$C52),MONTH(Summary!$C52),1)&lt;=DATE(YEAR(E$3),MONTH(E$3),1)),Summary!$B52,"not on board"),"")),""),"")</f>
        <v/>
      </c>
      <c r="D81" s="115" t="s">
        <v>9</v>
      </c>
      <c r="E81" s="43"/>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44"/>
      <c r="AJ81" s="117">
        <f t="shared" ref="AJ81:AJ82" si="342">SUM(E81:AI81)</f>
        <v>0</v>
      </c>
      <c r="AL81">
        <f ca="1">SUMIF(AO$3:BS$3,"&lt;="&amp;B5,AO81:BS81)</f>
        <v>0</v>
      </c>
      <c r="AM81" s="157" t="str">
        <f>IF($C$3="Active",IF(Summary!$B52&lt;&gt;"",IF(AND(Summary!$F52&lt;&gt;"",DATE(YEAR(Summary!$F52),MONTH(Summary!$F52),1)&lt;DATE(YEAR(AO$3),MONTH(AO$3),1)),"not on board",IF(Summary!$B52&lt;&gt;"",IF(AND(Summary!$C52&lt;&gt;"",DATE(YEAR(Summary!$C52),MONTH(Summary!$C52),1)&lt;=DATE(YEAR(AO$3),MONTH(AO$3),1)),Summary!$B52,"not on board"),"")),""),"")</f>
        <v/>
      </c>
      <c r="AN81" s="115" t="s">
        <v>9</v>
      </c>
      <c r="AO81" s="43"/>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44"/>
      <c r="BT81" s="117">
        <f t="shared" si="302"/>
        <v>0</v>
      </c>
      <c r="BV81">
        <f ca="1">SUMIF(BY$3:DC$3,"&lt;="&amp;B5,BY81:DC81)</f>
        <v>0</v>
      </c>
      <c r="BW81" s="157" t="str">
        <f>IF($C$3="Active",IF(Summary!$B52&lt;&gt;"",IF(AND(Summary!$F52&lt;&gt;"",DATE(YEAR(Summary!$F52),MONTH(Summary!$F52),1)&lt;DATE(YEAR(BY$3),MONTH(BY$3),1)),"not on board",IF(Summary!$B52&lt;&gt;"",IF(AND(Summary!$C52&lt;&gt;"",DATE(YEAR(Summary!$C52),MONTH(Summary!$C52),1)&lt;=DATE(YEAR(BY$3),MONTH(BY$3),1)),Summary!$B52,"not on board"),"")),""),"")</f>
        <v/>
      </c>
      <c r="BX81" s="115" t="s">
        <v>9</v>
      </c>
      <c r="BY81" s="43"/>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44"/>
      <c r="DD81" s="117">
        <f t="shared" ref="DD81:DD82" si="343">SUM(BY81:DC81)</f>
        <v>0</v>
      </c>
      <c r="DF81">
        <f ca="1">SUMIF(DI$3:EM$3,"&lt;="&amp;B5,DI81:EM81)</f>
        <v>0</v>
      </c>
      <c r="DG81" s="157" t="str">
        <f>IF($C$3="Active",IF(Summary!$B52&lt;&gt;"",IF(AND(Summary!$F52&lt;&gt;"",DATE(YEAR(Summary!$F52),MONTH(Summary!$F52),1)&lt;DATE(YEAR(DI$3),MONTH(DI$3),1)),"not on board",IF(Summary!$B52&lt;&gt;"",IF(AND(Summary!$C52&lt;&gt;"",DATE(YEAR(Summary!$C52),MONTH(Summary!$C52),1)&lt;=DATE(YEAR(DI$3),MONTH(DI$3),1)),Summary!$B52,"not on board"),"")),""),"")</f>
        <v/>
      </c>
      <c r="DH81" s="115" t="s">
        <v>9</v>
      </c>
      <c r="DI81" s="43"/>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44"/>
      <c r="EN81" s="117">
        <f t="shared" ref="EN81:EN82" si="344">SUM(DI81:EM81)</f>
        <v>0</v>
      </c>
      <c r="EP81">
        <f ca="1">SUMIF(ES$3:FW$3,"&lt;="&amp;B5,ES81:FW81)</f>
        <v>0</v>
      </c>
      <c r="EQ81" s="157" t="str">
        <f>IF($C$3="Active",IF(Summary!$B52&lt;&gt;"",IF(AND(Summary!$F52&lt;&gt;"",DATE(YEAR(Summary!$F52),MONTH(Summary!$F52),1)&lt;DATE(YEAR(ES$3),MONTH(ES$3),1)),"not on board",IF(Summary!$B52&lt;&gt;"",IF(AND(Summary!$C52&lt;&gt;"",DATE(YEAR(Summary!$C52),MONTH(Summary!$C52),1)&lt;=DATE(YEAR(ES$3),MONTH(ES$3),1)),Summary!$B52,"not on board"),"")),""),"")</f>
        <v/>
      </c>
      <c r="ER81" s="115" t="s">
        <v>9</v>
      </c>
      <c r="ES81" s="43"/>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44"/>
      <c r="FX81" s="117">
        <f t="shared" ref="FX81:FX82" si="345">SUM(ES81:FW81)</f>
        <v>0</v>
      </c>
      <c r="FZ81">
        <f ca="1">SUMIF(GC$3:HG$3,"&lt;="&amp;B5,GC81:HG81)</f>
        <v>0</v>
      </c>
      <c r="GA81" s="157" t="str">
        <f>IF($C$3="Active",IF(Summary!$B52&lt;&gt;"",IF(AND(Summary!$F52&lt;&gt;"",DATE(YEAR(Summary!$F52),MONTH(Summary!$F52),1)&lt;DATE(YEAR(GC$3),MONTH(GC$3),1)),"not on board",IF(Summary!$B52&lt;&gt;"",IF(AND(Summary!$C52&lt;&gt;"",DATE(YEAR(Summary!$C52),MONTH(Summary!$C52),1)&lt;=DATE(YEAR(GC$3),MONTH(GC$3),1)),Summary!$B52,"not on board"),"")),""),"")</f>
        <v/>
      </c>
      <c r="GB81" s="115" t="s">
        <v>9</v>
      </c>
      <c r="GC81" s="43"/>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62"/>
      <c r="HG81" s="44"/>
      <c r="HH81" s="117">
        <f t="shared" si="293"/>
        <v>0</v>
      </c>
      <c r="HJ81">
        <f ca="1">SUMIF(HM$3:IQ$3,"&lt;="&amp;B5,HM81:IQ81)</f>
        <v>0</v>
      </c>
      <c r="HK81" s="157" t="str">
        <f>IF($C$3="Active",IF(Summary!$B52&lt;&gt;"",IF(AND(Summary!$F52&lt;&gt;"",DATE(YEAR(Summary!$F52),MONTH(Summary!$F52),1)&lt;DATE(YEAR(HM$3),MONTH(HM$3),1)),"not on board",IF(Summary!$B52&lt;&gt;"",IF(AND(Summary!$C52&lt;&gt;"",DATE(YEAR(Summary!$C52),MONTH(Summary!$C52),1)&lt;=DATE(YEAR(HM$3),MONTH(HM$3),1)),Summary!$B52,"not on board"),"")),""),"")</f>
        <v/>
      </c>
      <c r="HL81" s="115" t="s">
        <v>9</v>
      </c>
      <c r="HM81" s="43"/>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44"/>
      <c r="IR81" s="117">
        <f t="shared" ref="IR81:IR82" si="346">SUM(HM81:IQ81)</f>
        <v>0</v>
      </c>
      <c r="IT81">
        <f ca="1">SUMIF(IW$3:KA$3,"&lt;="&amp;B5,IW81:KA81)</f>
        <v>0</v>
      </c>
      <c r="IU81" s="157" t="str">
        <f>IF($C$3="Active",IF(Summary!$B52&lt;&gt;"",IF(AND(Summary!$F52&lt;&gt;"",DATE(YEAR(Summary!$F52),MONTH(Summary!$F52),1)&lt;DATE(YEAR(IW$3),MONTH(IW$3),1)),"not on board",IF(Summary!$B52&lt;&gt;"",IF(AND(Summary!$C52&lt;&gt;"",DATE(YEAR(Summary!$C52),MONTH(Summary!$C52),1)&lt;=DATE(YEAR(IW$3),MONTH(IW$3),1)),Summary!$B52,"not on board"),"")),""),"")</f>
        <v/>
      </c>
      <c r="IV81" s="115" t="s">
        <v>9</v>
      </c>
      <c r="IW81" s="43"/>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44"/>
      <c r="KB81" s="117">
        <f t="shared" ref="KB81:KB82" si="347">SUM(IW81:KA81)</f>
        <v>0</v>
      </c>
      <c r="KD81">
        <f ca="1">SUMIF(KG$3:LK$3,"&lt;="&amp;B5,KG81:LK81)</f>
        <v>0</v>
      </c>
      <c r="KE81" s="157" t="str">
        <f>IF($C$3="Active",IF(Summary!$B52&lt;&gt;"",IF(AND(Summary!$F52&lt;&gt;"",DATE(YEAR(Summary!$F52),MONTH(Summary!$F52),1)&lt;DATE(YEAR(KG$3),MONTH(KG$3),1)),"not on board",IF(Summary!$B52&lt;&gt;"",IF(AND(Summary!$C52&lt;&gt;"",DATE(YEAR(Summary!$C52),MONTH(Summary!$C52),1)&lt;=DATE(YEAR(KG$3),MONTH(KG$3),1)),Summary!$B52,"not on board"),"")),""),"")</f>
        <v/>
      </c>
      <c r="KF81" s="115" t="s">
        <v>9</v>
      </c>
      <c r="KG81" s="43"/>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44"/>
      <c r="LL81" s="117">
        <f t="shared" si="296"/>
        <v>0</v>
      </c>
      <c r="LN81">
        <f ca="1">SUMIF(LQ$3:MU$3,"&lt;="&amp;B5,LQ81:MU81)</f>
        <v>0</v>
      </c>
      <c r="LO81" s="157" t="str">
        <f>IF($C$3="Active",IF(Summary!$B52&lt;&gt;"",IF(AND(Summary!$F52&lt;&gt;"",DATE(YEAR(Summary!$F52),MONTH(Summary!$F52),1)&lt;DATE(YEAR(LQ$3),MONTH(LQ$3),1)),"not on board",IF(Summary!$B52&lt;&gt;"",IF(AND(Summary!$C52&lt;&gt;"",DATE(YEAR(Summary!$C52),MONTH(Summary!$C52),1)&lt;=DATE(YEAR(LQ$3),MONTH(LQ$3),1)),Summary!$B52,"not on board"),"")),""),"")</f>
        <v/>
      </c>
      <c r="LP81" s="115" t="s">
        <v>9</v>
      </c>
      <c r="LQ81" s="43"/>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44"/>
      <c r="MV81" s="117">
        <f t="shared" ref="MV81:MV82" si="348">SUM(LQ81:MU81)</f>
        <v>0</v>
      </c>
      <c r="MX81">
        <f ca="1">SUMIF(NA$3:OE$3,"&lt;="&amp;B5,NA81:OE81)</f>
        <v>0</v>
      </c>
      <c r="MY81" s="157" t="str">
        <f>IF($C$3="Active",IF(Summary!$B52&lt;&gt;"",IF(AND(Summary!$F52&lt;&gt;"",DATE(YEAR(Summary!$F52),MONTH(Summary!$F52),1)&lt;DATE(YEAR(NA$3),MONTH(NA$3),1)),"not on board",IF(Summary!$B52&lt;&gt;"",IF(AND(Summary!$C52&lt;&gt;"",DATE(YEAR(Summary!$C52),MONTH(Summary!$C52),1)&lt;=DATE(YEAR(NA$3),MONTH(NA$3),1)),Summary!$B52,"not on board"),"")),""),"")</f>
        <v/>
      </c>
      <c r="MZ81" s="115" t="s">
        <v>9</v>
      </c>
      <c r="NA81" s="43"/>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44"/>
      <c r="OF81" s="117">
        <f t="shared" si="298"/>
        <v>0</v>
      </c>
      <c r="OH81">
        <f ca="1">SUMIF(OK$3:PO$3,"&lt;="&amp;B5,OK81:PO81)</f>
        <v>0</v>
      </c>
      <c r="OI81" s="157" t="str">
        <f>IF($C$3="Active",IF(Summary!$B52&lt;&gt;"",IF(AND(Summary!$F52&lt;&gt;"",DATE(YEAR(Summary!$F52),MONTH(Summary!$F52),1)&lt;DATE(YEAR(OK$3),MONTH(OK$3),1)),"not on board",IF(Summary!$B52&lt;&gt;"",IF(AND(Summary!$C52&lt;&gt;"",DATE(YEAR(Summary!$C52),MONTH(Summary!$C52),1)&lt;=DATE(YEAR(OK$3),MONTH(OK$3),1)),Summary!$B52,"not on board"),"")),""),"")</f>
        <v/>
      </c>
      <c r="OJ81" s="115" t="s">
        <v>9</v>
      </c>
      <c r="OK81" s="43"/>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44"/>
      <c r="PP81" s="117">
        <f t="shared" ref="PP81:PP82" si="349">SUM(OK81:PO81)</f>
        <v>0</v>
      </c>
    </row>
    <row r="82" spans="2:432" x14ac:dyDescent="0.25">
      <c r="B82">
        <f t="shared" ca="1" si="300"/>
        <v>0</v>
      </c>
      <c r="C82" s="158"/>
      <c r="D82" s="116" t="s">
        <v>1</v>
      </c>
      <c r="E82" s="4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42"/>
      <c r="AJ82" s="118">
        <f t="shared" si="342"/>
        <v>0</v>
      </c>
      <c r="AM82" s="158"/>
      <c r="AN82" s="116" t="s">
        <v>1</v>
      </c>
      <c r="AO82" s="4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42"/>
      <c r="BT82" s="118">
        <f t="shared" si="302"/>
        <v>0</v>
      </c>
      <c r="BW82" s="158"/>
      <c r="BX82" s="116" t="s">
        <v>1</v>
      </c>
      <c r="BY82" s="4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42"/>
      <c r="DD82" s="118">
        <f t="shared" si="343"/>
        <v>0</v>
      </c>
      <c r="DG82" s="158"/>
      <c r="DH82" s="116" t="s">
        <v>1</v>
      </c>
      <c r="DI82" s="4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42"/>
      <c r="EN82" s="118">
        <f t="shared" si="344"/>
        <v>0</v>
      </c>
      <c r="EQ82" s="158"/>
      <c r="ER82" s="116" t="s">
        <v>1</v>
      </c>
      <c r="ES82" s="4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42"/>
      <c r="FX82" s="118">
        <f t="shared" si="345"/>
        <v>0</v>
      </c>
      <c r="GA82" s="158"/>
      <c r="GB82" s="116" t="s">
        <v>1</v>
      </c>
      <c r="GC82" s="4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61"/>
      <c r="HG82" s="42"/>
      <c r="HH82" s="118">
        <f t="shared" si="293"/>
        <v>0</v>
      </c>
      <c r="HK82" s="158"/>
      <c r="HL82" s="116" t="s">
        <v>1</v>
      </c>
      <c r="HM82" s="4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42"/>
      <c r="IR82" s="118">
        <f t="shared" si="346"/>
        <v>0</v>
      </c>
      <c r="IU82" s="158"/>
      <c r="IV82" s="116" t="s">
        <v>1</v>
      </c>
      <c r="IW82" s="4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42"/>
      <c r="KB82" s="118">
        <f t="shared" si="347"/>
        <v>0</v>
      </c>
      <c r="KE82" s="158"/>
      <c r="KF82" s="116" t="s">
        <v>1</v>
      </c>
      <c r="KG82" s="4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42"/>
      <c r="LL82" s="118">
        <f t="shared" si="296"/>
        <v>0</v>
      </c>
      <c r="LO82" s="158"/>
      <c r="LP82" s="116" t="s">
        <v>1</v>
      </c>
      <c r="LQ82" s="4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42"/>
      <c r="MV82" s="118">
        <f t="shared" si="348"/>
        <v>0</v>
      </c>
      <c r="MY82" s="158"/>
      <c r="MZ82" s="116" t="s">
        <v>1</v>
      </c>
      <c r="NA82" s="4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42"/>
      <c r="OF82" s="118">
        <f t="shared" si="298"/>
        <v>0</v>
      </c>
      <c r="OI82" s="158"/>
      <c r="OJ82" s="116" t="s">
        <v>1</v>
      </c>
      <c r="OK82" s="4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42"/>
      <c r="PP82" s="118">
        <f t="shared" si="349"/>
        <v>0</v>
      </c>
    </row>
    <row r="83" spans="2:432" ht="15" customHeight="1" x14ac:dyDescent="0.25">
      <c r="B83">
        <f t="shared" ca="1" si="300"/>
        <v>0</v>
      </c>
      <c r="C83" s="157" t="str">
        <f>IF($C$3="Active",IF(Summary!$B53&lt;&gt;"",IF(AND(Summary!$F53&lt;&gt;"",DATE(YEAR(Summary!$F53),MONTH(Summary!$F53),1)&lt;DATE(YEAR(E$3),MONTH(E$3),1)),"not on board",IF(Summary!$B53&lt;&gt;"",IF(AND(Summary!$C53&lt;&gt;"",DATE(YEAR(Summary!$C53),MONTH(Summary!$C53),1)&lt;=DATE(YEAR(E$3),MONTH(E$3),1)),Summary!$B53,"not on board"),"")),""),"")</f>
        <v/>
      </c>
      <c r="D83" s="115" t="s">
        <v>9</v>
      </c>
      <c r="E83" s="43"/>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44"/>
      <c r="AJ83" s="117">
        <f t="shared" ref="AJ83:AJ84" si="350">SUM(E83:AI83)</f>
        <v>0</v>
      </c>
      <c r="AL83">
        <f ca="1">SUMIF(AO$3:BS$3,"&lt;="&amp;B5,AO83:BS83)</f>
        <v>0</v>
      </c>
      <c r="AM83" s="157" t="str">
        <f>IF($C$3="Active",IF(Summary!$B53&lt;&gt;"",IF(AND(Summary!$F53&lt;&gt;"",DATE(YEAR(Summary!$F53),MONTH(Summary!$F53),1)&lt;DATE(YEAR(AO$3),MONTH(AO$3),1)),"not on board",IF(Summary!$B53&lt;&gt;"",IF(AND(Summary!$C53&lt;&gt;"",DATE(YEAR(Summary!$C53),MONTH(Summary!$C53),1)&lt;=DATE(YEAR(AO$3),MONTH(AO$3),1)),Summary!$B53,"not on board"),"")),""),"")</f>
        <v/>
      </c>
      <c r="AN83" s="115" t="s">
        <v>9</v>
      </c>
      <c r="AO83" s="43"/>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44"/>
      <c r="BT83" s="117">
        <f t="shared" si="302"/>
        <v>0</v>
      </c>
      <c r="BV83">
        <f ca="1">SUMIF(BY$3:DC$3,"&lt;="&amp;B5,BY83:DC83)</f>
        <v>0</v>
      </c>
      <c r="BW83" s="157" t="str">
        <f>IF($C$3="Active",IF(Summary!$B53&lt;&gt;"",IF(AND(Summary!$F53&lt;&gt;"",DATE(YEAR(Summary!$F53),MONTH(Summary!$F53),1)&lt;DATE(YEAR(BY$3),MONTH(BY$3),1)),"not on board",IF(Summary!$B53&lt;&gt;"",IF(AND(Summary!$C53&lt;&gt;"",DATE(YEAR(Summary!$C53),MONTH(Summary!$C53),1)&lt;=DATE(YEAR(BY$3),MONTH(BY$3),1)),Summary!$B53,"not on board"),"")),""),"")</f>
        <v/>
      </c>
      <c r="BX83" s="115" t="s">
        <v>9</v>
      </c>
      <c r="BY83" s="43"/>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44"/>
      <c r="DD83" s="117">
        <f t="shared" ref="DD83:DD84" si="351">SUM(BY83:DC83)</f>
        <v>0</v>
      </c>
      <c r="DF83">
        <f ca="1">SUMIF(DI$3:EM$3,"&lt;="&amp;B5,DI83:EM83)</f>
        <v>0</v>
      </c>
      <c r="DG83" s="157" t="str">
        <f>IF($C$3="Active",IF(Summary!$B53&lt;&gt;"",IF(AND(Summary!$F53&lt;&gt;"",DATE(YEAR(Summary!$F53),MONTH(Summary!$F53),1)&lt;DATE(YEAR(DI$3),MONTH(DI$3),1)),"not on board",IF(Summary!$B53&lt;&gt;"",IF(AND(Summary!$C53&lt;&gt;"",DATE(YEAR(Summary!$C53),MONTH(Summary!$C53),1)&lt;=DATE(YEAR(DI$3),MONTH(DI$3),1)),Summary!$B53,"not on board"),"")),""),"")</f>
        <v/>
      </c>
      <c r="DH83" s="115" t="s">
        <v>9</v>
      </c>
      <c r="DI83" s="43"/>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44"/>
      <c r="EN83" s="117">
        <f t="shared" ref="EN83:EN84" si="352">SUM(DI83:EM83)</f>
        <v>0</v>
      </c>
      <c r="EP83">
        <f ca="1">SUMIF(ES$3:FW$3,"&lt;="&amp;B5,ES83:FW83)</f>
        <v>0</v>
      </c>
      <c r="EQ83" s="157" t="str">
        <f>IF($C$3="Active",IF(Summary!$B53&lt;&gt;"",IF(AND(Summary!$F53&lt;&gt;"",DATE(YEAR(Summary!$F53),MONTH(Summary!$F53),1)&lt;DATE(YEAR(ES$3),MONTH(ES$3),1)),"not on board",IF(Summary!$B53&lt;&gt;"",IF(AND(Summary!$C53&lt;&gt;"",DATE(YEAR(Summary!$C53),MONTH(Summary!$C53),1)&lt;=DATE(YEAR(ES$3),MONTH(ES$3),1)),Summary!$B53,"not on board"),"")),""),"")</f>
        <v/>
      </c>
      <c r="ER83" s="115" t="s">
        <v>9</v>
      </c>
      <c r="ES83" s="43"/>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44"/>
      <c r="FX83" s="117">
        <f t="shared" ref="FX83:FX84" si="353">SUM(ES83:FW83)</f>
        <v>0</v>
      </c>
      <c r="FZ83">
        <f ca="1">SUMIF(GC$3:HG$3,"&lt;="&amp;B5,GC83:HG83)</f>
        <v>0</v>
      </c>
      <c r="GA83" s="157" t="str">
        <f>IF($C$3="Active",IF(Summary!$B53&lt;&gt;"",IF(AND(Summary!$F53&lt;&gt;"",DATE(YEAR(Summary!$F53),MONTH(Summary!$F53),1)&lt;DATE(YEAR(GC$3),MONTH(GC$3),1)),"not on board",IF(Summary!$B53&lt;&gt;"",IF(AND(Summary!$C53&lt;&gt;"",DATE(YEAR(Summary!$C53),MONTH(Summary!$C53),1)&lt;=DATE(YEAR(GC$3),MONTH(GC$3),1)),Summary!$B53,"not on board"),"")),""),"")</f>
        <v/>
      </c>
      <c r="GB83" s="115" t="s">
        <v>9</v>
      </c>
      <c r="GC83" s="43"/>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62"/>
      <c r="HG83" s="44"/>
      <c r="HH83" s="117">
        <f t="shared" si="293"/>
        <v>0</v>
      </c>
      <c r="HJ83">
        <f ca="1">SUMIF(HM$3:IQ$3,"&lt;="&amp;B5,HM83:IQ83)</f>
        <v>0</v>
      </c>
      <c r="HK83" s="157" t="str">
        <f>IF($C$3="Active",IF(Summary!$B53&lt;&gt;"",IF(AND(Summary!$F53&lt;&gt;"",DATE(YEAR(Summary!$F53),MONTH(Summary!$F53),1)&lt;DATE(YEAR(HM$3),MONTH(HM$3),1)),"not on board",IF(Summary!$B53&lt;&gt;"",IF(AND(Summary!$C53&lt;&gt;"",DATE(YEAR(Summary!$C53),MONTH(Summary!$C53),1)&lt;=DATE(YEAR(HM$3),MONTH(HM$3),1)),Summary!$B53,"not on board"),"")),""),"")</f>
        <v/>
      </c>
      <c r="HL83" s="115" t="s">
        <v>9</v>
      </c>
      <c r="HM83" s="43"/>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44"/>
      <c r="IR83" s="117">
        <f t="shared" ref="IR83:IR84" si="354">SUM(HM83:IQ83)</f>
        <v>0</v>
      </c>
      <c r="IT83">
        <f ca="1">SUMIF(IW$3:KA$3,"&lt;="&amp;B5,IW83:KA83)</f>
        <v>0</v>
      </c>
      <c r="IU83" s="157" t="str">
        <f>IF($C$3="Active",IF(Summary!$B53&lt;&gt;"",IF(AND(Summary!$F53&lt;&gt;"",DATE(YEAR(Summary!$F53),MONTH(Summary!$F53),1)&lt;DATE(YEAR(IW$3),MONTH(IW$3),1)),"not on board",IF(Summary!$B53&lt;&gt;"",IF(AND(Summary!$C53&lt;&gt;"",DATE(YEAR(Summary!$C53),MONTH(Summary!$C53),1)&lt;=DATE(YEAR(IW$3),MONTH(IW$3),1)),Summary!$B53,"not on board"),"")),""),"")</f>
        <v/>
      </c>
      <c r="IV83" s="115" t="s">
        <v>9</v>
      </c>
      <c r="IW83" s="43"/>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44"/>
      <c r="KB83" s="117">
        <f t="shared" ref="KB83:KB84" si="355">SUM(IW83:KA83)</f>
        <v>0</v>
      </c>
      <c r="KD83">
        <f ca="1">SUMIF(KG$3:LK$3,"&lt;="&amp;B5,KG83:LK83)</f>
        <v>0</v>
      </c>
      <c r="KE83" s="157" t="str">
        <f>IF($C$3="Active",IF(Summary!$B53&lt;&gt;"",IF(AND(Summary!$F53&lt;&gt;"",DATE(YEAR(Summary!$F53),MONTH(Summary!$F53),1)&lt;DATE(YEAR(KG$3),MONTH(KG$3),1)),"not on board",IF(Summary!$B53&lt;&gt;"",IF(AND(Summary!$C53&lt;&gt;"",DATE(YEAR(Summary!$C53),MONTH(Summary!$C53),1)&lt;=DATE(YEAR(KG$3),MONTH(KG$3),1)),Summary!$B53,"not on board"),"")),""),"")</f>
        <v/>
      </c>
      <c r="KF83" s="115" t="s">
        <v>9</v>
      </c>
      <c r="KG83" s="43"/>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44"/>
      <c r="LL83" s="117">
        <f t="shared" si="296"/>
        <v>0</v>
      </c>
      <c r="LN83">
        <f ca="1">SUMIF(LQ$3:MU$3,"&lt;="&amp;B5,LQ83:MU83)</f>
        <v>0</v>
      </c>
      <c r="LO83" s="157" t="str">
        <f>IF($C$3="Active",IF(Summary!$B53&lt;&gt;"",IF(AND(Summary!$F53&lt;&gt;"",DATE(YEAR(Summary!$F53),MONTH(Summary!$F53),1)&lt;DATE(YEAR(LQ$3),MONTH(LQ$3),1)),"not on board",IF(Summary!$B53&lt;&gt;"",IF(AND(Summary!$C53&lt;&gt;"",DATE(YEAR(Summary!$C53),MONTH(Summary!$C53),1)&lt;=DATE(YEAR(LQ$3),MONTH(LQ$3),1)),Summary!$B53,"not on board"),"")),""),"")</f>
        <v/>
      </c>
      <c r="LP83" s="115" t="s">
        <v>9</v>
      </c>
      <c r="LQ83" s="43"/>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44"/>
      <c r="MV83" s="117">
        <f t="shared" ref="MV83:MV84" si="356">SUM(LQ83:MU83)</f>
        <v>0</v>
      </c>
      <c r="MX83">
        <f ca="1">SUMIF(NA$3:OE$3,"&lt;="&amp;B5,NA83:OE83)</f>
        <v>0</v>
      </c>
      <c r="MY83" s="157" t="str">
        <f>IF($C$3="Active",IF(Summary!$B53&lt;&gt;"",IF(AND(Summary!$F53&lt;&gt;"",DATE(YEAR(Summary!$F53),MONTH(Summary!$F53),1)&lt;DATE(YEAR(NA$3),MONTH(NA$3),1)),"not on board",IF(Summary!$B53&lt;&gt;"",IF(AND(Summary!$C53&lt;&gt;"",DATE(YEAR(Summary!$C53),MONTH(Summary!$C53),1)&lt;=DATE(YEAR(NA$3),MONTH(NA$3),1)),Summary!$B53,"not on board"),"")),""),"")</f>
        <v/>
      </c>
      <c r="MZ83" s="115" t="s">
        <v>9</v>
      </c>
      <c r="NA83" s="43"/>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44"/>
      <c r="OF83" s="117">
        <f t="shared" si="298"/>
        <v>0</v>
      </c>
      <c r="OH83">
        <f ca="1">SUMIF(OK$3:PO$3,"&lt;="&amp;B5,OK83:PO83)</f>
        <v>0</v>
      </c>
      <c r="OI83" s="157" t="str">
        <f>IF($C$3="Active",IF(Summary!$B53&lt;&gt;"",IF(AND(Summary!$F53&lt;&gt;"",DATE(YEAR(Summary!$F53),MONTH(Summary!$F53),1)&lt;DATE(YEAR(OK$3),MONTH(OK$3),1)),"not on board",IF(Summary!$B53&lt;&gt;"",IF(AND(Summary!$C53&lt;&gt;"",DATE(YEAR(Summary!$C53),MONTH(Summary!$C53),1)&lt;=DATE(YEAR(OK$3),MONTH(OK$3),1)),Summary!$B53,"not on board"),"")),""),"")</f>
        <v/>
      </c>
      <c r="OJ83" s="115" t="s">
        <v>9</v>
      </c>
      <c r="OK83" s="43"/>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44"/>
      <c r="PP83" s="117">
        <f t="shared" ref="PP83:PP84" si="357">SUM(OK83:PO83)</f>
        <v>0</v>
      </c>
    </row>
    <row r="84" spans="2:432" x14ac:dyDescent="0.25">
      <c r="B84">
        <f t="shared" ca="1" si="300"/>
        <v>0</v>
      </c>
      <c r="C84" s="158"/>
      <c r="D84" s="116" t="s">
        <v>1</v>
      </c>
      <c r="E84" s="4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42"/>
      <c r="AJ84" s="118">
        <f t="shared" si="350"/>
        <v>0</v>
      </c>
      <c r="AM84" s="158"/>
      <c r="AN84" s="116" t="s">
        <v>1</v>
      </c>
      <c r="AO84" s="4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42"/>
      <c r="BT84" s="118">
        <f t="shared" si="302"/>
        <v>0</v>
      </c>
      <c r="BW84" s="158"/>
      <c r="BX84" s="116" t="s">
        <v>1</v>
      </c>
      <c r="BY84" s="4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42"/>
      <c r="DD84" s="118">
        <f t="shared" si="351"/>
        <v>0</v>
      </c>
      <c r="DG84" s="158"/>
      <c r="DH84" s="116" t="s">
        <v>1</v>
      </c>
      <c r="DI84" s="4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42"/>
      <c r="EN84" s="118">
        <f t="shared" si="352"/>
        <v>0</v>
      </c>
      <c r="EQ84" s="158"/>
      <c r="ER84" s="116" t="s">
        <v>1</v>
      </c>
      <c r="ES84" s="4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42"/>
      <c r="FX84" s="118">
        <f t="shared" si="353"/>
        <v>0</v>
      </c>
      <c r="GA84" s="158"/>
      <c r="GB84" s="116" t="s">
        <v>1</v>
      </c>
      <c r="GC84" s="4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61"/>
      <c r="HG84" s="42"/>
      <c r="HH84" s="118">
        <f t="shared" si="293"/>
        <v>0</v>
      </c>
      <c r="HK84" s="158"/>
      <c r="HL84" s="116" t="s">
        <v>1</v>
      </c>
      <c r="HM84" s="4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42"/>
      <c r="IR84" s="118">
        <f t="shared" si="354"/>
        <v>0</v>
      </c>
      <c r="IU84" s="158"/>
      <c r="IV84" s="116" t="s">
        <v>1</v>
      </c>
      <c r="IW84" s="4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42"/>
      <c r="KB84" s="118">
        <f t="shared" si="355"/>
        <v>0</v>
      </c>
      <c r="KE84" s="158"/>
      <c r="KF84" s="116" t="s">
        <v>1</v>
      </c>
      <c r="KG84" s="4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42"/>
      <c r="LL84" s="118">
        <f t="shared" si="296"/>
        <v>0</v>
      </c>
      <c r="LO84" s="158"/>
      <c r="LP84" s="116" t="s">
        <v>1</v>
      </c>
      <c r="LQ84" s="4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42"/>
      <c r="MV84" s="118">
        <f t="shared" si="356"/>
        <v>0</v>
      </c>
      <c r="MY84" s="158"/>
      <c r="MZ84" s="116" t="s">
        <v>1</v>
      </c>
      <c r="NA84" s="4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42"/>
      <c r="OF84" s="118">
        <f t="shared" si="298"/>
        <v>0</v>
      </c>
      <c r="OI84" s="158"/>
      <c r="OJ84" s="116" t="s">
        <v>1</v>
      </c>
      <c r="OK84" s="4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42"/>
      <c r="PP84" s="118">
        <f t="shared" si="357"/>
        <v>0</v>
      </c>
    </row>
    <row r="85" spans="2:432" ht="15" customHeight="1" x14ac:dyDescent="0.25">
      <c r="B85">
        <f t="shared" ca="1" si="300"/>
        <v>0</v>
      </c>
      <c r="C85" s="157" t="str">
        <f>IF($C$3="Active",IF(Summary!$B54&lt;&gt;"",IF(AND(Summary!$F54&lt;&gt;"",DATE(YEAR(Summary!$F54),MONTH(Summary!$F54),1)&lt;DATE(YEAR(E$3),MONTH(E$3),1)),"not on board",IF(Summary!$B54&lt;&gt;"",IF(AND(Summary!$C54&lt;&gt;"",DATE(YEAR(Summary!$C54),MONTH(Summary!$C54),1)&lt;=DATE(YEAR(E$3),MONTH(E$3),1)),Summary!$B54,"not on board"),"")),""),"")</f>
        <v/>
      </c>
      <c r="D85" s="115" t="s">
        <v>9</v>
      </c>
      <c r="E85" s="43"/>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44"/>
      <c r="AJ85" s="117">
        <f t="shared" ref="AJ85:AJ86" si="358">SUM(E85:AI85)</f>
        <v>0</v>
      </c>
      <c r="AL85">
        <f ca="1">SUMIF(AO$3:BS$3,"&lt;="&amp;B5,AO85:BS85)</f>
        <v>0</v>
      </c>
      <c r="AM85" s="157" t="str">
        <f>IF($C$3="Active",IF(Summary!$B54&lt;&gt;"",IF(AND(Summary!$F54&lt;&gt;"",DATE(YEAR(Summary!$F54),MONTH(Summary!$F54),1)&lt;DATE(YEAR(AO$3),MONTH(AO$3),1)),"not on board",IF(Summary!$B54&lt;&gt;"",IF(AND(Summary!$C54&lt;&gt;"",DATE(YEAR(Summary!$C54),MONTH(Summary!$C54),1)&lt;=DATE(YEAR(AO$3),MONTH(AO$3),1)),Summary!$B54,"not on board"),"")),""),"")</f>
        <v/>
      </c>
      <c r="AN85" s="115" t="s">
        <v>9</v>
      </c>
      <c r="AO85" s="43"/>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44"/>
      <c r="BT85" s="117">
        <f t="shared" si="302"/>
        <v>0</v>
      </c>
      <c r="BV85">
        <f ca="1">SUMIF(BY$3:DC$3,"&lt;="&amp;B5,BY85:DC85)</f>
        <v>0</v>
      </c>
      <c r="BW85" s="157" t="str">
        <f>IF($C$3="Active",IF(Summary!$B54&lt;&gt;"",IF(AND(Summary!$F54&lt;&gt;"",DATE(YEAR(Summary!$F54),MONTH(Summary!$F54),1)&lt;DATE(YEAR(BY$3),MONTH(BY$3),1)),"not on board",IF(Summary!$B54&lt;&gt;"",IF(AND(Summary!$C54&lt;&gt;"",DATE(YEAR(Summary!$C54),MONTH(Summary!$C54),1)&lt;=DATE(YEAR(BY$3),MONTH(BY$3),1)),Summary!$B54,"not on board"),"")),""),"")</f>
        <v/>
      </c>
      <c r="BX85" s="115" t="s">
        <v>9</v>
      </c>
      <c r="BY85" s="43"/>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44"/>
      <c r="DD85" s="117">
        <f t="shared" ref="DD85:DD86" si="359">SUM(BY85:DC85)</f>
        <v>0</v>
      </c>
      <c r="DF85">
        <f ca="1">SUMIF(DI$3:EM$3,"&lt;="&amp;B5,DI85:EM85)</f>
        <v>0</v>
      </c>
      <c r="DG85" s="157" t="str">
        <f>IF($C$3="Active",IF(Summary!$B54&lt;&gt;"",IF(AND(Summary!$F54&lt;&gt;"",DATE(YEAR(Summary!$F54),MONTH(Summary!$F54),1)&lt;DATE(YEAR(DI$3),MONTH(DI$3),1)),"not on board",IF(Summary!$B54&lt;&gt;"",IF(AND(Summary!$C54&lt;&gt;"",DATE(YEAR(Summary!$C54),MONTH(Summary!$C54),1)&lt;=DATE(YEAR(DI$3),MONTH(DI$3),1)),Summary!$B54,"not on board"),"")),""),"")</f>
        <v/>
      </c>
      <c r="DH85" s="115" t="s">
        <v>9</v>
      </c>
      <c r="DI85" s="43"/>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44"/>
      <c r="EN85" s="117">
        <f t="shared" ref="EN85:EN86" si="360">SUM(DI85:EM85)</f>
        <v>0</v>
      </c>
      <c r="EP85">
        <f ca="1">SUMIF(ES$3:FW$3,"&lt;="&amp;B5,ES85:FW85)</f>
        <v>0</v>
      </c>
      <c r="EQ85" s="157" t="str">
        <f>IF($C$3="Active",IF(Summary!$B54&lt;&gt;"",IF(AND(Summary!$F54&lt;&gt;"",DATE(YEAR(Summary!$F54),MONTH(Summary!$F54),1)&lt;DATE(YEAR(ES$3),MONTH(ES$3),1)),"not on board",IF(Summary!$B54&lt;&gt;"",IF(AND(Summary!$C54&lt;&gt;"",DATE(YEAR(Summary!$C54),MONTH(Summary!$C54),1)&lt;=DATE(YEAR(ES$3),MONTH(ES$3),1)),Summary!$B54,"not on board"),"")),""),"")</f>
        <v/>
      </c>
      <c r="ER85" s="115" t="s">
        <v>9</v>
      </c>
      <c r="ES85" s="43"/>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44"/>
      <c r="FX85" s="117">
        <f t="shared" ref="FX85:FX86" si="361">SUM(ES85:FW85)</f>
        <v>0</v>
      </c>
      <c r="FZ85">
        <f ca="1">SUMIF(GC$3:HG$3,"&lt;="&amp;B5,GC85:HG85)</f>
        <v>0</v>
      </c>
      <c r="GA85" s="157" t="str">
        <f>IF($C$3="Active",IF(Summary!$B54&lt;&gt;"",IF(AND(Summary!$F54&lt;&gt;"",DATE(YEAR(Summary!$F54),MONTH(Summary!$F54),1)&lt;DATE(YEAR(GC$3),MONTH(GC$3),1)),"not on board",IF(Summary!$B54&lt;&gt;"",IF(AND(Summary!$C54&lt;&gt;"",DATE(YEAR(Summary!$C54),MONTH(Summary!$C54),1)&lt;=DATE(YEAR(GC$3),MONTH(GC$3),1)),Summary!$B54,"not on board"),"")),""),"")</f>
        <v/>
      </c>
      <c r="GB85" s="115" t="s">
        <v>9</v>
      </c>
      <c r="GC85" s="43"/>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62"/>
      <c r="HG85" s="44"/>
      <c r="HH85" s="117">
        <f t="shared" si="293"/>
        <v>0</v>
      </c>
      <c r="HJ85">
        <f ca="1">SUMIF(HM$3:IQ$3,"&lt;="&amp;B5,HM85:IQ85)</f>
        <v>0</v>
      </c>
      <c r="HK85" s="157" t="str">
        <f>IF($C$3="Active",IF(Summary!$B54&lt;&gt;"",IF(AND(Summary!$F54&lt;&gt;"",DATE(YEAR(Summary!$F54),MONTH(Summary!$F54),1)&lt;DATE(YEAR(HM$3),MONTH(HM$3),1)),"not on board",IF(Summary!$B54&lt;&gt;"",IF(AND(Summary!$C54&lt;&gt;"",DATE(YEAR(Summary!$C54),MONTH(Summary!$C54),1)&lt;=DATE(YEAR(HM$3),MONTH(HM$3),1)),Summary!$B54,"not on board"),"")),""),"")</f>
        <v/>
      </c>
      <c r="HL85" s="115" t="s">
        <v>9</v>
      </c>
      <c r="HM85" s="43"/>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44"/>
      <c r="IR85" s="117">
        <f t="shared" ref="IR85:IR86" si="362">SUM(HM85:IQ85)</f>
        <v>0</v>
      </c>
      <c r="IT85">
        <f ca="1">SUMIF(IW$3:KA$3,"&lt;="&amp;B5,IW85:KA85)</f>
        <v>0</v>
      </c>
      <c r="IU85" s="157" t="str">
        <f>IF($C$3="Active",IF(Summary!$B54&lt;&gt;"",IF(AND(Summary!$F54&lt;&gt;"",DATE(YEAR(Summary!$F54),MONTH(Summary!$F54),1)&lt;DATE(YEAR(IW$3),MONTH(IW$3),1)),"not on board",IF(Summary!$B54&lt;&gt;"",IF(AND(Summary!$C54&lt;&gt;"",DATE(YEAR(Summary!$C54),MONTH(Summary!$C54),1)&lt;=DATE(YEAR(IW$3),MONTH(IW$3),1)),Summary!$B54,"not on board"),"")),""),"")</f>
        <v/>
      </c>
      <c r="IV85" s="115" t="s">
        <v>9</v>
      </c>
      <c r="IW85" s="43"/>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44"/>
      <c r="KB85" s="117">
        <f t="shared" ref="KB85:KB86" si="363">SUM(IW85:KA85)</f>
        <v>0</v>
      </c>
      <c r="KD85">
        <f ca="1">SUMIF(KG$3:LK$3,"&lt;="&amp;B5,KG85:LK85)</f>
        <v>0</v>
      </c>
      <c r="KE85" s="157" t="str">
        <f>IF($C$3="Active",IF(Summary!$B54&lt;&gt;"",IF(AND(Summary!$F54&lt;&gt;"",DATE(YEAR(Summary!$F54),MONTH(Summary!$F54),1)&lt;DATE(YEAR(KG$3),MONTH(KG$3),1)),"not on board",IF(Summary!$B54&lt;&gt;"",IF(AND(Summary!$C54&lt;&gt;"",DATE(YEAR(Summary!$C54),MONTH(Summary!$C54),1)&lt;=DATE(YEAR(KG$3),MONTH(KG$3),1)),Summary!$B54,"not on board"),"")),""),"")</f>
        <v/>
      </c>
      <c r="KF85" s="115" t="s">
        <v>9</v>
      </c>
      <c r="KG85" s="43"/>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44"/>
      <c r="LL85" s="117">
        <f t="shared" si="296"/>
        <v>0</v>
      </c>
      <c r="LN85">
        <f ca="1">SUMIF(LQ$3:MU$3,"&lt;="&amp;B5,LQ85:MU85)</f>
        <v>0</v>
      </c>
      <c r="LO85" s="157" t="str">
        <f>IF($C$3="Active",IF(Summary!$B54&lt;&gt;"",IF(AND(Summary!$F54&lt;&gt;"",DATE(YEAR(Summary!$F54),MONTH(Summary!$F54),1)&lt;DATE(YEAR(LQ$3),MONTH(LQ$3),1)),"not on board",IF(Summary!$B54&lt;&gt;"",IF(AND(Summary!$C54&lt;&gt;"",DATE(YEAR(Summary!$C54),MONTH(Summary!$C54),1)&lt;=DATE(YEAR(LQ$3),MONTH(LQ$3),1)),Summary!$B54,"not on board"),"")),""),"")</f>
        <v/>
      </c>
      <c r="LP85" s="115" t="s">
        <v>9</v>
      </c>
      <c r="LQ85" s="43"/>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44"/>
      <c r="MV85" s="117">
        <f t="shared" ref="MV85:MV86" si="364">SUM(LQ85:MU85)</f>
        <v>0</v>
      </c>
      <c r="MX85">
        <f ca="1">SUMIF(NA$3:OE$3,"&lt;="&amp;B5,NA85:OE85)</f>
        <v>0</v>
      </c>
      <c r="MY85" s="157" t="str">
        <f>IF($C$3="Active",IF(Summary!$B54&lt;&gt;"",IF(AND(Summary!$F54&lt;&gt;"",DATE(YEAR(Summary!$F54),MONTH(Summary!$F54),1)&lt;DATE(YEAR(NA$3),MONTH(NA$3),1)),"not on board",IF(Summary!$B54&lt;&gt;"",IF(AND(Summary!$C54&lt;&gt;"",DATE(YEAR(Summary!$C54),MONTH(Summary!$C54),1)&lt;=DATE(YEAR(NA$3),MONTH(NA$3),1)),Summary!$B54,"not on board"),"")),""),"")</f>
        <v/>
      </c>
      <c r="MZ85" s="115" t="s">
        <v>9</v>
      </c>
      <c r="NA85" s="43"/>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44"/>
      <c r="OF85" s="117">
        <f t="shared" si="298"/>
        <v>0</v>
      </c>
      <c r="OH85">
        <f ca="1">SUMIF(OK$3:PO$3,"&lt;="&amp;B5,OK85:PO85)</f>
        <v>0</v>
      </c>
      <c r="OI85" s="157" t="str">
        <f>IF($C$3="Active",IF(Summary!$B54&lt;&gt;"",IF(AND(Summary!$F54&lt;&gt;"",DATE(YEAR(Summary!$F54),MONTH(Summary!$F54),1)&lt;DATE(YEAR(OK$3),MONTH(OK$3),1)),"not on board",IF(Summary!$B54&lt;&gt;"",IF(AND(Summary!$C54&lt;&gt;"",DATE(YEAR(Summary!$C54),MONTH(Summary!$C54),1)&lt;=DATE(YEAR(OK$3),MONTH(OK$3),1)),Summary!$B54,"not on board"),"")),""),"")</f>
        <v/>
      </c>
      <c r="OJ85" s="115" t="s">
        <v>9</v>
      </c>
      <c r="OK85" s="43"/>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44"/>
      <c r="PP85" s="117">
        <f t="shared" ref="PP85:PP86" si="365">SUM(OK85:PO85)</f>
        <v>0</v>
      </c>
    </row>
    <row r="86" spans="2:432" x14ac:dyDescent="0.25">
      <c r="B86">
        <f t="shared" ca="1" si="300"/>
        <v>0</v>
      </c>
      <c r="C86" s="158"/>
      <c r="D86" s="116" t="s">
        <v>1</v>
      </c>
      <c r="E86" s="4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42"/>
      <c r="AJ86" s="118">
        <f t="shared" si="358"/>
        <v>0</v>
      </c>
      <c r="AM86" s="158"/>
      <c r="AN86" s="116" t="s">
        <v>1</v>
      </c>
      <c r="AO86" s="4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42"/>
      <c r="BT86" s="118">
        <f t="shared" si="302"/>
        <v>0</v>
      </c>
      <c r="BW86" s="158"/>
      <c r="BX86" s="116" t="s">
        <v>1</v>
      </c>
      <c r="BY86" s="4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42"/>
      <c r="DD86" s="118">
        <f t="shared" si="359"/>
        <v>0</v>
      </c>
      <c r="DG86" s="158"/>
      <c r="DH86" s="116" t="s">
        <v>1</v>
      </c>
      <c r="DI86" s="4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42"/>
      <c r="EN86" s="118">
        <f t="shared" si="360"/>
        <v>0</v>
      </c>
      <c r="EQ86" s="158"/>
      <c r="ER86" s="116" t="s">
        <v>1</v>
      </c>
      <c r="ES86" s="4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42"/>
      <c r="FX86" s="118">
        <f t="shared" si="361"/>
        <v>0</v>
      </c>
      <c r="GA86" s="158"/>
      <c r="GB86" s="116" t="s">
        <v>1</v>
      </c>
      <c r="GC86" s="4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61"/>
      <c r="HG86" s="42"/>
      <c r="HH86" s="118">
        <f t="shared" si="293"/>
        <v>0</v>
      </c>
      <c r="HK86" s="158"/>
      <c r="HL86" s="116" t="s">
        <v>1</v>
      </c>
      <c r="HM86" s="4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42"/>
      <c r="IR86" s="118">
        <f t="shared" si="362"/>
        <v>0</v>
      </c>
      <c r="IU86" s="158"/>
      <c r="IV86" s="116" t="s">
        <v>1</v>
      </c>
      <c r="IW86" s="4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42"/>
      <c r="KB86" s="118">
        <f t="shared" si="363"/>
        <v>0</v>
      </c>
      <c r="KE86" s="158"/>
      <c r="KF86" s="116" t="s">
        <v>1</v>
      </c>
      <c r="KG86" s="4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42"/>
      <c r="LL86" s="118">
        <f t="shared" si="296"/>
        <v>0</v>
      </c>
      <c r="LO86" s="158"/>
      <c r="LP86" s="116" t="s">
        <v>1</v>
      </c>
      <c r="LQ86" s="4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42"/>
      <c r="MV86" s="118">
        <f t="shared" si="364"/>
        <v>0</v>
      </c>
      <c r="MY86" s="158"/>
      <c r="MZ86" s="116" t="s">
        <v>1</v>
      </c>
      <c r="NA86" s="4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42"/>
      <c r="OF86" s="118">
        <f t="shared" si="298"/>
        <v>0</v>
      </c>
      <c r="OI86" s="158"/>
      <c r="OJ86" s="116" t="s">
        <v>1</v>
      </c>
      <c r="OK86" s="4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42"/>
      <c r="PP86" s="118">
        <f t="shared" si="365"/>
        <v>0</v>
      </c>
    </row>
    <row r="87" spans="2:432" ht="15" customHeight="1" x14ac:dyDescent="0.25">
      <c r="B87">
        <f t="shared" ca="1" si="300"/>
        <v>0</v>
      </c>
      <c r="C87" s="157" t="str">
        <f>IF($C$3="Active",IF(Summary!$B55&lt;&gt;"",IF(AND(Summary!$F55&lt;&gt;"",DATE(YEAR(Summary!$F55),MONTH(Summary!$F55),1)&lt;DATE(YEAR(E$3),MONTH(E$3),1)),"not on board",IF(Summary!$B55&lt;&gt;"",IF(AND(Summary!$C55&lt;&gt;"",DATE(YEAR(Summary!$C55),MONTH(Summary!$C55),1)&lt;=DATE(YEAR(E$3),MONTH(E$3),1)),Summary!$B55,"not on board"),"")),""),"")</f>
        <v/>
      </c>
      <c r="D87" s="115" t="s">
        <v>9</v>
      </c>
      <c r="E87" s="43"/>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44"/>
      <c r="AJ87" s="117">
        <f t="shared" ref="AJ87:AJ88" si="366">SUM(E87:AI87)</f>
        <v>0</v>
      </c>
      <c r="AL87">
        <f ca="1">SUMIF(AO$3:BS$3,"&lt;="&amp;B5,AO87:BS87)</f>
        <v>0</v>
      </c>
      <c r="AM87" s="157" t="str">
        <f>IF($C$3="Active",IF(Summary!$B55&lt;&gt;"",IF(AND(Summary!$F55&lt;&gt;"",DATE(YEAR(Summary!$F55),MONTH(Summary!$F55),1)&lt;DATE(YEAR(AO$3),MONTH(AO$3),1)),"not on board",IF(Summary!$B55&lt;&gt;"",IF(AND(Summary!$C55&lt;&gt;"",DATE(YEAR(Summary!$C55),MONTH(Summary!$C55),1)&lt;=DATE(YEAR(AO$3),MONTH(AO$3),1)),Summary!$B55,"not on board"),"")),""),"")</f>
        <v/>
      </c>
      <c r="AN87" s="115" t="s">
        <v>9</v>
      </c>
      <c r="AO87" s="43"/>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44"/>
      <c r="BT87" s="117">
        <f t="shared" si="302"/>
        <v>0</v>
      </c>
      <c r="BV87">
        <f ca="1">SUMIF(BY$3:DC$3,"&lt;="&amp;B5,BY87:DC87)</f>
        <v>0</v>
      </c>
      <c r="BW87" s="157" t="str">
        <f>IF($C$3="Active",IF(Summary!$B55&lt;&gt;"",IF(AND(Summary!$F55&lt;&gt;"",DATE(YEAR(Summary!$F55),MONTH(Summary!$F55),1)&lt;DATE(YEAR(BY$3),MONTH(BY$3),1)),"not on board",IF(Summary!$B55&lt;&gt;"",IF(AND(Summary!$C55&lt;&gt;"",DATE(YEAR(Summary!$C55),MONTH(Summary!$C55),1)&lt;=DATE(YEAR(BY$3),MONTH(BY$3),1)),Summary!$B55,"not on board"),"")),""),"")</f>
        <v/>
      </c>
      <c r="BX87" s="115" t="s">
        <v>9</v>
      </c>
      <c r="BY87" s="43"/>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44"/>
      <c r="DD87" s="117">
        <f t="shared" ref="DD87:DD88" si="367">SUM(BY87:DC87)</f>
        <v>0</v>
      </c>
      <c r="DF87">
        <f ca="1">SUMIF(DI$3:EM$3,"&lt;="&amp;B5,DI87:EM87)</f>
        <v>0</v>
      </c>
      <c r="DG87" s="157" t="str">
        <f>IF($C$3="Active",IF(Summary!$B55&lt;&gt;"",IF(AND(Summary!$F55&lt;&gt;"",DATE(YEAR(Summary!$F55),MONTH(Summary!$F55),1)&lt;DATE(YEAR(DI$3),MONTH(DI$3),1)),"not on board",IF(Summary!$B55&lt;&gt;"",IF(AND(Summary!$C55&lt;&gt;"",DATE(YEAR(Summary!$C55),MONTH(Summary!$C55),1)&lt;=DATE(YEAR(DI$3),MONTH(DI$3),1)),Summary!$B55,"not on board"),"")),""),"")</f>
        <v/>
      </c>
      <c r="DH87" s="115" t="s">
        <v>9</v>
      </c>
      <c r="DI87" s="43"/>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44"/>
      <c r="EN87" s="117">
        <f t="shared" ref="EN87:EN88" si="368">SUM(DI87:EM87)</f>
        <v>0</v>
      </c>
      <c r="EP87">
        <f ca="1">SUMIF(ES$3:FW$3,"&lt;="&amp;B5,ES87:FW87)</f>
        <v>0</v>
      </c>
      <c r="EQ87" s="157" t="str">
        <f>IF($C$3="Active",IF(Summary!$B55&lt;&gt;"",IF(AND(Summary!$F55&lt;&gt;"",DATE(YEAR(Summary!$F55),MONTH(Summary!$F55),1)&lt;DATE(YEAR(ES$3),MONTH(ES$3),1)),"not on board",IF(Summary!$B55&lt;&gt;"",IF(AND(Summary!$C55&lt;&gt;"",DATE(YEAR(Summary!$C55),MONTH(Summary!$C55),1)&lt;=DATE(YEAR(ES$3),MONTH(ES$3),1)),Summary!$B55,"not on board"),"")),""),"")</f>
        <v/>
      </c>
      <c r="ER87" s="115" t="s">
        <v>9</v>
      </c>
      <c r="ES87" s="43"/>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44"/>
      <c r="FX87" s="117">
        <f t="shared" ref="FX87:FX88" si="369">SUM(ES87:FW87)</f>
        <v>0</v>
      </c>
      <c r="FZ87">
        <f ca="1">SUMIF(GC$3:HG$3,"&lt;="&amp;B5,GC87:HG87)</f>
        <v>0</v>
      </c>
      <c r="GA87" s="157" t="str">
        <f>IF($C$3="Active",IF(Summary!$B55&lt;&gt;"",IF(AND(Summary!$F55&lt;&gt;"",DATE(YEAR(Summary!$F55),MONTH(Summary!$F55),1)&lt;DATE(YEAR(GC$3),MONTH(GC$3),1)),"not on board",IF(Summary!$B55&lt;&gt;"",IF(AND(Summary!$C55&lt;&gt;"",DATE(YEAR(Summary!$C55),MONTH(Summary!$C55),1)&lt;=DATE(YEAR(GC$3),MONTH(GC$3),1)),Summary!$B55,"not on board"),"")),""),"")</f>
        <v/>
      </c>
      <c r="GB87" s="115" t="s">
        <v>9</v>
      </c>
      <c r="GC87" s="43"/>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62"/>
      <c r="HG87" s="44"/>
      <c r="HH87" s="117">
        <f t="shared" si="293"/>
        <v>0</v>
      </c>
      <c r="HJ87">
        <f ca="1">SUMIF(HM$3:IQ$3,"&lt;="&amp;B5,HM87:IQ87)</f>
        <v>0</v>
      </c>
      <c r="HK87" s="157" t="str">
        <f>IF($C$3="Active",IF(Summary!$B55&lt;&gt;"",IF(AND(Summary!$F55&lt;&gt;"",DATE(YEAR(Summary!$F55),MONTH(Summary!$F55),1)&lt;DATE(YEAR(HM$3),MONTH(HM$3),1)),"not on board",IF(Summary!$B55&lt;&gt;"",IF(AND(Summary!$C55&lt;&gt;"",DATE(YEAR(Summary!$C55),MONTH(Summary!$C55),1)&lt;=DATE(YEAR(HM$3),MONTH(HM$3),1)),Summary!$B55,"not on board"),"")),""),"")</f>
        <v/>
      </c>
      <c r="HL87" s="115" t="s">
        <v>9</v>
      </c>
      <c r="HM87" s="43"/>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44"/>
      <c r="IR87" s="117">
        <f t="shared" ref="IR87:IR88" si="370">SUM(HM87:IQ87)</f>
        <v>0</v>
      </c>
      <c r="IT87">
        <f ca="1">SUMIF(IW$3:KA$3,"&lt;="&amp;B5,IW87:KA87)</f>
        <v>0</v>
      </c>
      <c r="IU87" s="157" t="str">
        <f>IF($C$3="Active",IF(Summary!$B55&lt;&gt;"",IF(AND(Summary!$F55&lt;&gt;"",DATE(YEAR(Summary!$F55),MONTH(Summary!$F55),1)&lt;DATE(YEAR(IW$3),MONTH(IW$3),1)),"not on board",IF(Summary!$B55&lt;&gt;"",IF(AND(Summary!$C55&lt;&gt;"",DATE(YEAR(Summary!$C55),MONTH(Summary!$C55),1)&lt;=DATE(YEAR(IW$3),MONTH(IW$3),1)),Summary!$B55,"not on board"),"")),""),"")</f>
        <v/>
      </c>
      <c r="IV87" s="115" t="s">
        <v>9</v>
      </c>
      <c r="IW87" s="43"/>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44"/>
      <c r="KB87" s="117">
        <f t="shared" ref="KB87:KB88" si="371">SUM(IW87:KA87)</f>
        <v>0</v>
      </c>
      <c r="KD87">
        <f ca="1">SUMIF(KG$3:LK$3,"&lt;="&amp;B5,KG87:LK87)</f>
        <v>0</v>
      </c>
      <c r="KE87" s="157" t="str">
        <f>IF($C$3="Active",IF(Summary!$B55&lt;&gt;"",IF(AND(Summary!$F55&lt;&gt;"",DATE(YEAR(Summary!$F55),MONTH(Summary!$F55),1)&lt;DATE(YEAR(KG$3),MONTH(KG$3),1)),"not on board",IF(Summary!$B55&lt;&gt;"",IF(AND(Summary!$C55&lt;&gt;"",DATE(YEAR(Summary!$C55),MONTH(Summary!$C55),1)&lt;=DATE(YEAR(KG$3),MONTH(KG$3),1)),Summary!$B55,"not on board"),"")),""),"")</f>
        <v/>
      </c>
      <c r="KF87" s="115" t="s">
        <v>9</v>
      </c>
      <c r="KG87" s="43"/>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44"/>
      <c r="LL87" s="117">
        <f t="shared" si="296"/>
        <v>0</v>
      </c>
      <c r="LN87">
        <f ca="1">SUMIF(LQ$3:MU$3,"&lt;="&amp;B5,LQ87:MU87)</f>
        <v>0</v>
      </c>
      <c r="LO87" s="157" t="str">
        <f>IF($C$3="Active",IF(Summary!$B55&lt;&gt;"",IF(AND(Summary!$F55&lt;&gt;"",DATE(YEAR(Summary!$F55),MONTH(Summary!$F55),1)&lt;DATE(YEAR(LQ$3),MONTH(LQ$3),1)),"not on board",IF(Summary!$B55&lt;&gt;"",IF(AND(Summary!$C55&lt;&gt;"",DATE(YEAR(Summary!$C55),MONTH(Summary!$C55),1)&lt;=DATE(YEAR(LQ$3),MONTH(LQ$3),1)),Summary!$B55,"not on board"),"")),""),"")</f>
        <v/>
      </c>
      <c r="LP87" s="115" t="s">
        <v>9</v>
      </c>
      <c r="LQ87" s="43"/>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44"/>
      <c r="MV87" s="117">
        <f t="shared" ref="MV87:MV88" si="372">SUM(LQ87:MU87)</f>
        <v>0</v>
      </c>
      <c r="MX87">
        <f ca="1">SUMIF(NA$3:OE$3,"&lt;="&amp;B5,NA87:OE87)</f>
        <v>0</v>
      </c>
      <c r="MY87" s="157" t="str">
        <f>IF($C$3="Active",IF(Summary!$B55&lt;&gt;"",IF(AND(Summary!$F55&lt;&gt;"",DATE(YEAR(Summary!$F55),MONTH(Summary!$F55),1)&lt;DATE(YEAR(NA$3),MONTH(NA$3),1)),"not on board",IF(Summary!$B55&lt;&gt;"",IF(AND(Summary!$C55&lt;&gt;"",DATE(YEAR(Summary!$C55),MONTH(Summary!$C55),1)&lt;=DATE(YEAR(NA$3),MONTH(NA$3),1)),Summary!$B55,"not on board"),"")),""),"")</f>
        <v/>
      </c>
      <c r="MZ87" s="115" t="s">
        <v>9</v>
      </c>
      <c r="NA87" s="43"/>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44"/>
      <c r="OF87" s="117">
        <f t="shared" si="298"/>
        <v>0</v>
      </c>
      <c r="OH87">
        <f ca="1">SUMIF(OK$3:PO$3,"&lt;="&amp;B5,OK87:PO87)</f>
        <v>0</v>
      </c>
      <c r="OI87" s="157" t="str">
        <f>IF($C$3="Active",IF(Summary!$B55&lt;&gt;"",IF(AND(Summary!$F55&lt;&gt;"",DATE(YEAR(Summary!$F55),MONTH(Summary!$F55),1)&lt;DATE(YEAR(OK$3),MONTH(OK$3),1)),"not on board",IF(Summary!$B55&lt;&gt;"",IF(AND(Summary!$C55&lt;&gt;"",DATE(YEAR(Summary!$C55),MONTH(Summary!$C55),1)&lt;=DATE(YEAR(OK$3),MONTH(OK$3),1)),Summary!$B55,"not on board"),"")),""),"")</f>
        <v/>
      </c>
      <c r="OJ87" s="115" t="s">
        <v>9</v>
      </c>
      <c r="OK87" s="43"/>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44"/>
      <c r="PP87" s="117">
        <f t="shared" ref="PP87:PP88" si="373">SUM(OK87:PO87)</f>
        <v>0</v>
      </c>
    </row>
    <row r="88" spans="2:432" x14ac:dyDescent="0.25">
      <c r="B88">
        <f t="shared" ca="1" si="300"/>
        <v>0</v>
      </c>
      <c r="C88" s="158"/>
      <c r="D88" s="116" t="s">
        <v>1</v>
      </c>
      <c r="E88" s="4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42"/>
      <c r="AJ88" s="118">
        <f t="shared" si="366"/>
        <v>0</v>
      </c>
      <c r="AM88" s="158"/>
      <c r="AN88" s="116" t="s">
        <v>1</v>
      </c>
      <c r="AO88" s="4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42"/>
      <c r="BT88" s="118">
        <f t="shared" si="302"/>
        <v>0</v>
      </c>
      <c r="BW88" s="158"/>
      <c r="BX88" s="116" t="s">
        <v>1</v>
      </c>
      <c r="BY88" s="4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42"/>
      <c r="DD88" s="118">
        <f t="shared" si="367"/>
        <v>0</v>
      </c>
      <c r="DG88" s="158"/>
      <c r="DH88" s="116" t="s">
        <v>1</v>
      </c>
      <c r="DI88" s="4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42"/>
      <c r="EN88" s="118">
        <f t="shared" si="368"/>
        <v>0</v>
      </c>
      <c r="EQ88" s="158"/>
      <c r="ER88" s="116" t="s">
        <v>1</v>
      </c>
      <c r="ES88" s="4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42"/>
      <c r="FX88" s="118">
        <f t="shared" si="369"/>
        <v>0</v>
      </c>
      <c r="GA88" s="158"/>
      <c r="GB88" s="116" t="s">
        <v>1</v>
      </c>
      <c r="GC88" s="4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61"/>
      <c r="HG88" s="42"/>
      <c r="HH88" s="118">
        <f t="shared" si="293"/>
        <v>0</v>
      </c>
      <c r="HK88" s="158"/>
      <c r="HL88" s="116" t="s">
        <v>1</v>
      </c>
      <c r="HM88" s="4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42"/>
      <c r="IR88" s="118">
        <f t="shared" si="370"/>
        <v>0</v>
      </c>
      <c r="IU88" s="158"/>
      <c r="IV88" s="116" t="s">
        <v>1</v>
      </c>
      <c r="IW88" s="4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42"/>
      <c r="KB88" s="118">
        <f t="shared" si="371"/>
        <v>0</v>
      </c>
      <c r="KE88" s="158"/>
      <c r="KF88" s="116" t="s">
        <v>1</v>
      </c>
      <c r="KG88" s="4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42"/>
      <c r="LL88" s="118">
        <f t="shared" si="296"/>
        <v>0</v>
      </c>
      <c r="LO88" s="158"/>
      <c r="LP88" s="116" t="s">
        <v>1</v>
      </c>
      <c r="LQ88" s="4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42"/>
      <c r="MV88" s="118">
        <f t="shared" si="372"/>
        <v>0</v>
      </c>
      <c r="MY88" s="158"/>
      <c r="MZ88" s="116" t="s">
        <v>1</v>
      </c>
      <c r="NA88" s="4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42"/>
      <c r="OF88" s="118">
        <f t="shared" si="298"/>
        <v>0</v>
      </c>
      <c r="OI88" s="158"/>
      <c r="OJ88" s="116" t="s">
        <v>1</v>
      </c>
      <c r="OK88" s="4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42"/>
      <c r="PP88" s="118">
        <f t="shared" si="373"/>
        <v>0</v>
      </c>
    </row>
    <row r="89" spans="2:432" ht="15" customHeight="1" x14ac:dyDescent="0.25">
      <c r="B89">
        <f t="shared" ca="1" si="300"/>
        <v>0</v>
      </c>
      <c r="C89" s="157" t="str">
        <f>IF($C$3="Active",IF(Summary!$B56&lt;&gt;"",IF(AND(Summary!$F56&lt;&gt;"",DATE(YEAR(Summary!$F56),MONTH(Summary!$F56),1)&lt;DATE(YEAR(E$3),MONTH(E$3),1)),"not on board",IF(Summary!$B56&lt;&gt;"",IF(AND(Summary!$C56&lt;&gt;"",DATE(YEAR(Summary!$C56),MONTH(Summary!$C56),1)&lt;=DATE(YEAR(E$3),MONTH(E$3),1)),Summary!$B56,"not on board"),"")),""),"")</f>
        <v/>
      </c>
      <c r="D89" s="115" t="s">
        <v>9</v>
      </c>
      <c r="E89" s="43"/>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44"/>
      <c r="AJ89" s="117">
        <f t="shared" ref="AJ89:AJ90" si="374">SUM(E89:AI89)</f>
        <v>0</v>
      </c>
      <c r="AL89">
        <f ca="1">SUMIF(AO$3:BS$3,"&lt;="&amp;B5,AO89:BS89)</f>
        <v>0</v>
      </c>
      <c r="AM89" s="157" t="str">
        <f>IF($C$3="Active",IF(Summary!$B56&lt;&gt;"",IF(AND(Summary!$F56&lt;&gt;"",DATE(YEAR(Summary!$F56),MONTH(Summary!$F56),1)&lt;DATE(YEAR(AO$3),MONTH(AO$3),1)),"not on board",IF(Summary!$B56&lt;&gt;"",IF(AND(Summary!$C56&lt;&gt;"",DATE(YEAR(Summary!$C56),MONTH(Summary!$C56),1)&lt;=DATE(YEAR(AO$3),MONTH(AO$3),1)),Summary!$B56,"not on board"),"")),""),"")</f>
        <v/>
      </c>
      <c r="AN89" s="115" t="s">
        <v>9</v>
      </c>
      <c r="AO89" s="43"/>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44"/>
      <c r="BT89" s="117">
        <f t="shared" si="302"/>
        <v>0</v>
      </c>
      <c r="BV89">
        <f ca="1">SUMIF(BY$3:DC$3,"&lt;="&amp;B5,BY89:DC89)</f>
        <v>0</v>
      </c>
      <c r="BW89" s="157" t="str">
        <f>IF($C$3="Active",IF(Summary!$B56&lt;&gt;"",IF(AND(Summary!$F56&lt;&gt;"",DATE(YEAR(Summary!$F56),MONTH(Summary!$F56),1)&lt;DATE(YEAR(BY$3),MONTH(BY$3),1)),"not on board",IF(Summary!$B56&lt;&gt;"",IF(AND(Summary!$C56&lt;&gt;"",DATE(YEAR(Summary!$C56),MONTH(Summary!$C56),1)&lt;=DATE(YEAR(BY$3),MONTH(BY$3),1)),Summary!$B56,"not on board"),"")),""),"")</f>
        <v/>
      </c>
      <c r="BX89" s="115" t="s">
        <v>9</v>
      </c>
      <c r="BY89" s="43"/>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44"/>
      <c r="DD89" s="117">
        <f t="shared" ref="DD89:DD90" si="375">SUM(BY89:DC89)</f>
        <v>0</v>
      </c>
      <c r="DF89">
        <f ca="1">SUMIF(DI$3:EM$3,"&lt;="&amp;B5,DI89:EM89)</f>
        <v>0</v>
      </c>
      <c r="DG89" s="157" t="str">
        <f>IF($C$3="Active",IF(Summary!$B56&lt;&gt;"",IF(AND(Summary!$F56&lt;&gt;"",DATE(YEAR(Summary!$F56),MONTH(Summary!$F56),1)&lt;DATE(YEAR(DI$3),MONTH(DI$3),1)),"not on board",IF(Summary!$B56&lt;&gt;"",IF(AND(Summary!$C56&lt;&gt;"",DATE(YEAR(Summary!$C56),MONTH(Summary!$C56),1)&lt;=DATE(YEAR(DI$3),MONTH(DI$3),1)),Summary!$B56,"not on board"),"")),""),"")</f>
        <v/>
      </c>
      <c r="DH89" s="115" t="s">
        <v>9</v>
      </c>
      <c r="DI89" s="43"/>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44"/>
      <c r="EN89" s="117">
        <f t="shared" ref="EN89:EN90" si="376">SUM(DI89:EM89)</f>
        <v>0</v>
      </c>
      <c r="EP89">
        <f ca="1">SUMIF(ES$3:FW$3,"&lt;="&amp;B5,ES89:FW89)</f>
        <v>0</v>
      </c>
      <c r="EQ89" s="157" t="str">
        <f>IF($C$3="Active",IF(Summary!$B56&lt;&gt;"",IF(AND(Summary!$F56&lt;&gt;"",DATE(YEAR(Summary!$F56),MONTH(Summary!$F56),1)&lt;DATE(YEAR(ES$3),MONTH(ES$3),1)),"not on board",IF(Summary!$B56&lt;&gt;"",IF(AND(Summary!$C56&lt;&gt;"",DATE(YEAR(Summary!$C56),MONTH(Summary!$C56),1)&lt;=DATE(YEAR(ES$3),MONTH(ES$3),1)),Summary!$B56,"not on board"),"")),""),"")</f>
        <v/>
      </c>
      <c r="ER89" s="115" t="s">
        <v>9</v>
      </c>
      <c r="ES89" s="43"/>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44"/>
      <c r="FX89" s="117">
        <f t="shared" ref="FX89:FX90" si="377">SUM(ES89:FW89)</f>
        <v>0</v>
      </c>
      <c r="FZ89">
        <f ca="1">SUMIF(GC$3:HG$3,"&lt;="&amp;B5,GC89:HG89)</f>
        <v>0</v>
      </c>
      <c r="GA89" s="157" t="str">
        <f>IF($C$3="Active",IF(Summary!$B56&lt;&gt;"",IF(AND(Summary!$F56&lt;&gt;"",DATE(YEAR(Summary!$F56),MONTH(Summary!$F56),1)&lt;DATE(YEAR(GC$3),MONTH(GC$3),1)),"not on board",IF(Summary!$B56&lt;&gt;"",IF(AND(Summary!$C56&lt;&gt;"",DATE(YEAR(Summary!$C56),MONTH(Summary!$C56),1)&lt;=DATE(YEAR(GC$3),MONTH(GC$3),1)),Summary!$B56,"not on board"),"")),""),"")</f>
        <v/>
      </c>
      <c r="GB89" s="115" t="s">
        <v>9</v>
      </c>
      <c r="GC89" s="43"/>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62"/>
      <c r="HG89" s="44"/>
      <c r="HH89" s="117">
        <f t="shared" si="293"/>
        <v>0</v>
      </c>
      <c r="HJ89">
        <f ca="1">SUMIF(HM$3:IQ$3,"&lt;="&amp;B5,HM89:IQ89)</f>
        <v>0</v>
      </c>
      <c r="HK89" s="157" t="str">
        <f>IF($C$3="Active",IF(Summary!$B56&lt;&gt;"",IF(AND(Summary!$F56&lt;&gt;"",DATE(YEAR(Summary!$F56),MONTH(Summary!$F56),1)&lt;DATE(YEAR(HM$3),MONTH(HM$3),1)),"not on board",IF(Summary!$B56&lt;&gt;"",IF(AND(Summary!$C56&lt;&gt;"",DATE(YEAR(Summary!$C56),MONTH(Summary!$C56),1)&lt;=DATE(YEAR(HM$3),MONTH(HM$3),1)),Summary!$B56,"not on board"),"")),""),"")</f>
        <v/>
      </c>
      <c r="HL89" s="115" t="s">
        <v>9</v>
      </c>
      <c r="HM89" s="43"/>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44"/>
      <c r="IR89" s="117">
        <f t="shared" ref="IR89:IR90" si="378">SUM(HM89:IQ89)</f>
        <v>0</v>
      </c>
      <c r="IT89">
        <f ca="1">SUMIF(IW$3:KA$3,"&lt;="&amp;B5,IW89:KA89)</f>
        <v>0</v>
      </c>
      <c r="IU89" s="157" t="str">
        <f>IF($C$3="Active",IF(Summary!$B56&lt;&gt;"",IF(AND(Summary!$F56&lt;&gt;"",DATE(YEAR(Summary!$F56),MONTH(Summary!$F56),1)&lt;DATE(YEAR(IW$3),MONTH(IW$3),1)),"not on board",IF(Summary!$B56&lt;&gt;"",IF(AND(Summary!$C56&lt;&gt;"",DATE(YEAR(Summary!$C56),MONTH(Summary!$C56),1)&lt;=DATE(YEAR(IW$3),MONTH(IW$3),1)),Summary!$B56,"not on board"),"")),""),"")</f>
        <v/>
      </c>
      <c r="IV89" s="115" t="s">
        <v>9</v>
      </c>
      <c r="IW89" s="43"/>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44"/>
      <c r="KB89" s="117">
        <f t="shared" ref="KB89:KB90" si="379">SUM(IW89:KA89)</f>
        <v>0</v>
      </c>
      <c r="KD89">
        <f ca="1">SUMIF(KG$3:LK$3,"&lt;="&amp;B5,KG89:LK89)</f>
        <v>0</v>
      </c>
      <c r="KE89" s="157" t="str">
        <f>IF($C$3="Active",IF(Summary!$B56&lt;&gt;"",IF(AND(Summary!$F56&lt;&gt;"",DATE(YEAR(Summary!$F56),MONTH(Summary!$F56),1)&lt;DATE(YEAR(KG$3),MONTH(KG$3),1)),"not on board",IF(Summary!$B56&lt;&gt;"",IF(AND(Summary!$C56&lt;&gt;"",DATE(YEAR(Summary!$C56),MONTH(Summary!$C56),1)&lt;=DATE(YEAR(KG$3),MONTH(KG$3),1)),Summary!$B56,"not on board"),"")),""),"")</f>
        <v/>
      </c>
      <c r="KF89" s="115" t="s">
        <v>9</v>
      </c>
      <c r="KG89" s="43"/>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44"/>
      <c r="LL89" s="117">
        <f t="shared" si="296"/>
        <v>0</v>
      </c>
      <c r="LN89">
        <f ca="1">SUMIF(LQ$3:MU$3,"&lt;="&amp;B5,LQ89:MU89)</f>
        <v>0</v>
      </c>
      <c r="LO89" s="157" t="str">
        <f>IF($C$3="Active",IF(Summary!$B56&lt;&gt;"",IF(AND(Summary!$F56&lt;&gt;"",DATE(YEAR(Summary!$F56),MONTH(Summary!$F56),1)&lt;DATE(YEAR(LQ$3),MONTH(LQ$3),1)),"not on board",IF(Summary!$B56&lt;&gt;"",IF(AND(Summary!$C56&lt;&gt;"",DATE(YEAR(Summary!$C56),MONTH(Summary!$C56),1)&lt;=DATE(YEAR(LQ$3),MONTH(LQ$3),1)),Summary!$B56,"not on board"),"")),""),"")</f>
        <v/>
      </c>
      <c r="LP89" s="115" t="s">
        <v>9</v>
      </c>
      <c r="LQ89" s="43"/>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44"/>
      <c r="MV89" s="117">
        <f t="shared" ref="MV89:MV90" si="380">SUM(LQ89:MU89)</f>
        <v>0</v>
      </c>
      <c r="MX89">
        <f ca="1">SUMIF(NA$3:OE$3,"&lt;="&amp;B5,NA89:OE89)</f>
        <v>0</v>
      </c>
      <c r="MY89" s="157" t="str">
        <f>IF($C$3="Active",IF(Summary!$B56&lt;&gt;"",IF(AND(Summary!$F56&lt;&gt;"",DATE(YEAR(Summary!$F56),MONTH(Summary!$F56),1)&lt;DATE(YEAR(NA$3),MONTH(NA$3),1)),"not on board",IF(Summary!$B56&lt;&gt;"",IF(AND(Summary!$C56&lt;&gt;"",DATE(YEAR(Summary!$C56),MONTH(Summary!$C56),1)&lt;=DATE(YEAR(NA$3),MONTH(NA$3),1)),Summary!$B56,"not on board"),"")),""),"")</f>
        <v/>
      </c>
      <c r="MZ89" s="115" t="s">
        <v>9</v>
      </c>
      <c r="NA89" s="43"/>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44"/>
      <c r="OF89" s="117">
        <f t="shared" si="298"/>
        <v>0</v>
      </c>
      <c r="OH89">
        <f ca="1">SUMIF(OK$3:PO$3,"&lt;="&amp;B5,OK89:PO89)</f>
        <v>0</v>
      </c>
      <c r="OI89" s="157" t="str">
        <f>IF($C$3="Active",IF(Summary!$B56&lt;&gt;"",IF(AND(Summary!$F56&lt;&gt;"",DATE(YEAR(Summary!$F56),MONTH(Summary!$F56),1)&lt;DATE(YEAR(OK$3),MONTH(OK$3),1)),"not on board",IF(Summary!$B56&lt;&gt;"",IF(AND(Summary!$C56&lt;&gt;"",DATE(YEAR(Summary!$C56),MONTH(Summary!$C56),1)&lt;=DATE(YEAR(OK$3),MONTH(OK$3),1)),Summary!$B56,"not on board"),"")),""),"")</f>
        <v/>
      </c>
      <c r="OJ89" s="115" t="s">
        <v>9</v>
      </c>
      <c r="OK89" s="43"/>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44"/>
      <c r="PP89" s="117">
        <f t="shared" ref="PP89:PP90" si="381">SUM(OK89:PO89)</f>
        <v>0</v>
      </c>
    </row>
    <row r="90" spans="2:432" x14ac:dyDescent="0.25">
      <c r="B90">
        <f t="shared" ca="1" si="300"/>
        <v>0</v>
      </c>
      <c r="C90" s="158"/>
      <c r="D90" s="116" t="s">
        <v>1</v>
      </c>
      <c r="E90" s="4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42"/>
      <c r="AJ90" s="118">
        <f t="shared" si="374"/>
        <v>0</v>
      </c>
      <c r="AM90" s="158"/>
      <c r="AN90" s="116" t="s">
        <v>1</v>
      </c>
      <c r="AO90" s="4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42"/>
      <c r="BT90" s="118">
        <f t="shared" si="302"/>
        <v>0</v>
      </c>
      <c r="BW90" s="158"/>
      <c r="BX90" s="116" t="s">
        <v>1</v>
      </c>
      <c r="BY90" s="4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42"/>
      <c r="DD90" s="118">
        <f t="shared" si="375"/>
        <v>0</v>
      </c>
      <c r="DG90" s="158"/>
      <c r="DH90" s="116" t="s">
        <v>1</v>
      </c>
      <c r="DI90" s="4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42"/>
      <c r="EN90" s="118">
        <f t="shared" si="376"/>
        <v>0</v>
      </c>
      <c r="EQ90" s="158"/>
      <c r="ER90" s="116" t="s">
        <v>1</v>
      </c>
      <c r="ES90" s="4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42"/>
      <c r="FX90" s="118">
        <f t="shared" si="377"/>
        <v>0</v>
      </c>
      <c r="GA90" s="158"/>
      <c r="GB90" s="116" t="s">
        <v>1</v>
      </c>
      <c r="GC90" s="4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61"/>
      <c r="HG90" s="42"/>
      <c r="HH90" s="118">
        <f t="shared" si="293"/>
        <v>0</v>
      </c>
      <c r="HK90" s="158"/>
      <c r="HL90" s="116" t="s">
        <v>1</v>
      </c>
      <c r="HM90" s="4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42"/>
      <c r="IR90" s="118">
        <f t="shared" si="378"/>
        <v>0</v>
      </c>
      <c r="IU90" s="158"/>
      <c r="IV90" s="116" t="s">
        <v>1</v>
      </c>
      <c r="IW90" s="4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42"/>
      <c r="KB90" s="118">
        <f t="shared" si="379"/>
        <v>0</v>
      </c>
      <c r="KE90" s="158"/>
      <c r="KF90" s="116" t="s">
        <v>1</v>
      </c>
      <c r="KG90" s="4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42"/>
      <c r="LL90" s="118">
        <f t="shared" si="296"/>
        <v>0</v>
      </c>
      <c r="LO90" s="158"/>
      <c r="LP90" s="116" t="s">
        <v>1</v>
      </c>
      <c r="LQ90" s="4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42"/>
      <c r="MV90" s="118">
        <f t="shared" si="380"/>
        <v>0</v>
      </c>
      <c r="MY90" s="158"/>
      <c r="MZ90" s="116" t="s">
        <v>1</v>
      </c>
      <c r="NA90" s="4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42"/>
      <c r="OF90" s="118">
        <f t="shared" si="298"/>
        <v>0</v>
      </c>
      <c r="OI90" s="158"/>
      <c r="OJ90" s="116" t="s">
        <v>1</v>
      </c>
      <c r="OK90" s="4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42"/>
      <c r="PP90" s="118">
        <f t="shared" si="381"/>
        <v>0</v>
      </c>
    </row>
    <row r="91" spans="2:432" ht="15" customHeight="1" x14ac:dyDescent="0.25">
      <c r="B91">
        <f t="shared" ca="1" si="300"/>
        <v>0</v>
      </c>
      <c r="C91" s="157" t="str">
        <f>IF($C$3="Active",IF(Summary!$B57&lt;&gt;"",IF(AND(Summary!$F57&lt;&gt;"",DATE(YEAR(Summary!$F57),MONTH(Summary!$F57),1)&lt;DATE(YEAR(E$3),MONTH(E$3),1)),"not on board",IF(Summary!$B57&lt;&gt;"",IF(AND(Summary!$C57&lt;&gt;"",DATE(YEAR(Summary!$C57),MONTH(Summary!$C57),1)&lt;=DATE(YEAR(E$3),MONTH(E$3),1)),Summary!$B57,"not on board"),"")),""),"")</f>
        <v/>
      </c>
      <c r="D91" s="115" t="s">
        <v>9</v>
      </c>
      <c r="E91" s="43"/>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44"/>
      <c r="AJ91" s="117">
        <f t="shared" ref="AJ91:AJ92" si="382">SUM(E91:AI91)</f>
        <v>0</v>
      </c>
      <c r="AL91">
        <f ca="1">SUMIF(AO$3:BS$3,"&lt;="&amp;B5,AO91:BS91)</f>
        <v>0</v>
      </c>
      <c r="AM91" s="157" t="str">
        <f>IF($C$3="Active",IF(Summary!$B57&lt;&gt;"",IF(AND(Summary!$F57&lt;&gt;"",DATE(YEAR(Summary!$F57),MONTH(Summary!$F57),1)&lt;DATE(YEAR(AO$3),MONTH(AO$3),1)),"not on board",IF(Summary!$B57&lt;&gt;"",IF(AND(Summary!$C57&lt;&gt;"",DATE(YEAR(Summary!$C57),MONTH(Summary!$C57),1)&lt;=DATE(YEAR(AO$3),MONTH(AO$3),1)),Summary!$B57,"not on board"),"")),""),"")</f>
        <v/>
      </c>
      <c r="AN91" s="115" t="s">
        <v>9</v>
      </c>
      <c r="AO91" s="43"/>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44"/>
      <c r="BT91" s="117">
        <f t="shared" si="302"/>
        <v>0</v>
      </c>
      <c r="BV91">
        <f ca="1">SUMIF(BY$3:DC$3,"&lt;="&amp;B5,BY91:DC91)</f>
        <v>0</v>
      </c>
      <c r="BW91" s="157" t="str">
        <f>IF($C$3="Active",IF(Summary!$B57&lt;&gt;"",IF(AND(Summary!$F57&lt;&gt;"",DATE(YEAR(Summary!$F57),MONTH(Summary!$F57),1)&lt;DATE(YEAR(BY$3),MONTH(BY$3),1)),"not on board",IF(Summary!$B57&lt;&gt;"",IF(AND(Summary!$C57&lt;&gt;"",DATE(YEAR(Summary!$C57),MONTH(Summary!$C57),1)&lt;=DATE(YEAR(BY$3),MONTH(BY$3),1)),Summary!$B57,"not on board"),"")),""),"")</f>
        <v/>
      </c>
      <c r="BX91" s="115" t="s">
        <v>9</v>
      </c>
      <c r="BY91" s="43"/>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44"/>
      <c r="DD91" s="117">
        <f t="shared" ref="DD91:DD92" si="383">SUM(BY91:DC91)</f>
        <v>0</v>
      </c>
      <c r="DF91">
        <f ca="1">SUMIF(DI$3:EM$3,"&lt;="&amp;B5,DI91:EM91)</f>
        <v>0</v>
      </c>
      <c r="DG91" s="157" t="str">
        <f>IF($C$3="Active",IF(Summary!$B57&lt;&gt;"",IF(AND(Summary!$F57&lt;&gt;"",DATE(YEAR(Summary!$F57),MONTH(Summary!$F57),1)&lt;DATE(YEAR(DI$3),MONTH(DI$3),1)),"not on board",IF(Summary!$B57&lt;&gt;"",IF(AND(Summary!$C57&lt;&gt;"",DATE(YEAR(Summary!$C57),MONTH(Summary!$C57),1)&lt;=DATE(YEAR(DI$3),MONTH(DI$3),1)),Summary!$B57,"not on board"),"")),""),"")</f>
        <v/>
      </c>
      <c r="DH91" s="115" t="s">
        <v>9</v>
      </c>
      <c r="DI91" s="43"/>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44"/>
      <c r="EN91" s="117">
        <f t="shared" ref="EN91:EN92" si="384">SUM(DI91:EM91)</f>
        <v>0</v>
      </c>
      <c r="EP91">
        <f ca="1">SUMIF(ES$3:FW$3,"&lt;="&amp;B5,ES91:FW91)</f>
        <v>0</v>
      </c>
      <c r="EQ91" s="157" t="str">
        <f>IF($C$3="Active",IF(Summary!$B57&lt;&gt;"",IF(AND(Summary!$F57&lt;&gt;"",DATE(YEAR(Summary!$F57),MONTH(Summary!$F57),1)&lt;DATE(YEAR(ES$3),MONTH(ES$3),1)),"not on board",IF(Summary!$B57&lt;&gt;"",IF(AND(Summary!$C57&lt;&gt;"",DATE(YEAR(Summary!$C57),MONTH(Summary!$C57),1)&lt;=DATE(YEAR(ES$3),MONTH(ES$3),1)),Summary!$B57,"not on board"),"")),""),"")</f>
        <v/>
      </c>
      <c r="ER91" s="115" t="s">
        <v>9</v>
      </c>
      <c r="ES91" s="43"/>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44"/>
      <c r="FX91" s="117">
        <f t="shared" ref="FX91:FX92" si="385">SUM(ES91:FW91)</f>
        <v>0</v>
      </c>
      <c r="FZ91">
        <f ca="1">SUMIF(GC$3:HG$3,"&lt;="&amp;B5,GC91:HG91)</f>
        <v>0</v>
      </c>
      <c r="GA91" s="157" t="str">
        <f>IF($C$3="Active",IF(Summary!$B57&lt;&gt;"",IF(AND(Summary!$F57&lt;&gt;"",DATE(YEAR(Summary!$F57),MONTH(Summary!$F57),1)&lt;DATE(YEAR(GC$3),MONTH(GC$3),1)),"not on board",IF(Summary!$B57&lt;&gt;"",IF(AND(Summary!$C57&lt;&gt;"",DATE(YEAR(Summary!$C57),MONTH(Summary!$C57),1)&lt;=DATE(YEAR(GC$3),MONTH(GC$3),1)),Summary!$B57,"not on board"),"")),""),"")</f>
        <v/>
      </c>
      <c r="GB91" s="115" t="s">
        <v>9</v>
      </c>
      <c r="GC91" s="43"/>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62"/>
      <c r="HG91" s="44"/>
      <c r="HH91" s="117">
        <f t="shared" si="293"/>
        <v>0</v>
      </c>
      <c r="HJ91">
        <f ca="1">SUMIF(HM$3:IQ$3,"&lt;="&amp;B5,HM91:IQ91)</f>
        <v>0</v>
      </c>
      <c r="HK91" s="157" t="str">
        <f>IF($C$3="Active",IF(Summary!$B57&lt;&gt;"",IF(AND(Summary!$F57&lt;&gt;"",DATE(YEAR(Summary!$F57),MONTH(Summary!$F57),1)&lt;DATE(YEAR(HM$3),MONTH(HM$3),1)),"not on board",IF(Summary!$B57&lt;&gt;"",IF(AND(Summary!$C57&lt;&gt;"",DATE(YEAR(Summary!$C57),MONTH(Summary!$C57),1)&lt;=DATE(YEAR(HM$3),MONTH(HM$3),1)),Summary!$B57,"not on board"),"")),""),"")</f>
        <v/>
      </c>
      <c r="HL91" s="115" t="s">
        <v>9</v>
      </c>
      <c r="HM91" s="43"/>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44"/>
      <c r="IR91" s="117">
        <f t="shared" ref="IR91:IR92" si="386">SUM(HM91:IQ91)</f>
        <v>0</v>
      </c>
      <c r="IT91">
        <f ca="1">SUMIF(IW$3:KA$3,"&lt;="&amp;B5,IW91:KA91)</f>
        <v>0</v>
      </c>
      <c r="IU91" s="157" t="str">
        <f>IF($C$3="Active",IF(Summary!$B57&lt;&gt;"",IF(AND(Summary!$F57&lt;&gt;"",DATE(YEAR(Summary!$F57),MONTH(Summary!$F57),1)&lt;DATE(YEAR(IW$3),MONTH(IW$3),1)),"not on board",IF(Summary!$B57&lt;&gt;"",IF(AND(Summary!$C57&lt;&gt;"",DATE(YEAR(Summary!$C57),MONTH(Summary!$C57),1)&lt;=DATE(YEAR(IW$3),MONTH(IW$3),1)),Summary!$B57,"not on board"),"")),""),"")</f>
        <v/>
      </c>
      <c r="IV91" s="115" t="s">
        <v>9</v>
      </c>
      <c r="IW91" s="43"/>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44"/>
      <c r="KB91" s="117">
        <f t="shared" ref="KB91:KB92" si="387">SUM(IW91:KA91)</f>
        <v>0</v>
      </c>
      <c r="KD91">
        <f ca="1">SUMIF(KG$3:LK$3,"&lt;="&amp;B5,KG91:LK91)</f>
        <v>0</v>
      </c>
      <c r="KE91" s="157" t="str">
        <f>IF($C$3="Active",IF(Summary!$B57&lt;&gt;"",IF(AND(Summary!$F57&lt;&gt;"",DATE(YEAR(Summary!$F57),MONTH(Summary!$F57),1)&lt;DATE(YEAR(KG$3),MONTH(KG$3),1)),"not on board",IF(Summary!$B57&lt;&gt;"",IF(AND(Summary!$C57&lt;&gt;"",DATE(YEAR(Summary!$C57),MONTH(Summary!$C57),1)&lt;=DATE(YEAR(KG$3),MONTH(KG$3),1)),Summary!$B57,"not on board"),"")),""),"")</f>
        <v/>
      </c>
      <c r="KF91" s="115" t="s">
        <v>9</v>
      </c>
      <c r="KG91" s="43"/>
      <c r="KH91" s="2"/>
      <c r="KI91" s="2"/>
      <c r="KJ91" s="2"/>
      <c r="KK91" s="2"/>
      <c r="KL91" s="2"/>
      <c r="KM91" s="2"/>
      <c r="KN91" s="2"/>
      <c r="KO91" s="2"/>
      <c r="KP91" s="2"/>
      <c r="KQ91" s="2"/>
      <c r="KR91" s="2"/>
      <c r="KS91" s="2"/>
      <c r="KT91" s="2"/>
      <c r="KU91" s="2"/>
      <c r="KV91" s="2"/>
      <c r="KW91" s="2"/>
      <c r="KX91" s="2"/>
      <c r="KY91" s="2"/>
      <c r="KZ91" s="2"/>
      <c r="LA91" s="2"/>
      <c r="LB91" s="2"/>
      <c r="LC91" s="2"/>
      <c r="LD91" s="2"/>
      <c r="LE91" s="2"/>
      <c r="LF91" s="2"/>
      <c r="LG91" s="2"/>
      <c r="LH91" s="2"/>
      <c r="LI91" s="2"/>
      <c r="LJ91" s="2"/>
      <c r="LK91" s="44"/>
      <c r="LL91" s="117">
        <f t="shared" si="296"/>
        <v>0</v>
      </c>
      <c r="LN91">
        <f ca="1">SUMIF(LQ$3:MU$3,"&lt;="&amp;B5,LQ91:MU91)</f>
        <v>0</v>
      </c>
      <c r="LO91" s="157" t="str">
        <f>IF($C$3="Active",IF(Summary!$B57&lt;&gt;"",IF(AND(Summary!$F57&lt;&gt;"",DATE(YEAR(Summary!$F57),MONTH(Summary!$F57),1)&lt;DATE(YEAR(LQ$3),MONTH(LQ$3),1)),"not on board",IF(Summary!$B57&lt;&gt;"",IF(AND(Summary!$C57&lt;&gt;"",DATE(YEAR(Summary!$C57),MONTH(Summary!$C57),1)&lt;=DATE(YEAR(LQ$3),MONTH(LQ$3),1)),Summary!$B57,"not on board"),"")),""),"")</f>
        <v/>
      </c>
      <c r="LP91" s="115" t="s">
        <v>9</v>
      </c>
      <c r="LQ91" s="43"/>
      <c r="LR91" s="2"/>
      <c r="LS91" s="2"/>
      <c r="LT91" s="2"/>
      <c r="LU91" s="2"/>
      <c r="LV91" s="2"/>
      <c r="LW91" s="2"/>
      <c r="LX91" s="2"/>
      <c r="LY91" s="2"/>
      <c r="LZ91" s="2"/>
      <c r="MA91" s="2"/>
      <c r="MB91" s="2"/>
      <c r="MC91" s="2"/>
      <c r="MD91" s="2"/>
      <c r="ME91" s="2"/>
      <c r="MF91" s="2"/>
      <c r="MG91" s="2"/>
      <c r="MH91" s="2"/>
      <c r="MI91" s="2"/>
      <c r="MJ91" s="2"/>
      <c r="MK91" s="2"/>
      <c r="ML91" s="2"/>
      <c r="MM91" s="2"/>
      <c r="MN91" s="2"/>
      <c r="MO91" s="2"/>
      <c r="MP91" s="2"/>
      <c r="MQ91" s="2"/>
      <c r="MR91" s="2"/>
      <c r="MS91" s="2"/>
      <c r="MT91" s="2"/>
      <c r="MU91" s="44"/>
      <c r="MV91" s="117">
        <f t="shared" ref="MV91:MV92" si="388">SUM(LQ91:MU91)</f>
        <v>0</v>
      </c>
      <c r="MX91">
        <f ca="1">SUMIF(NA$3:OE$3,"&lt;="&amp;B5,NA91:OE91)</f>
        <v>0</v>
      </c>
      <c r="MY91" s="157" t="str">
        <f>IF($C$3="Active",IF(Summary!$B57&lt;&gt;"",IF(AND(Summary!$F57&lt;&gt;"",DATE(YEAR(Summary!$F57),MONTH(Summary!$F57),1)&lt;DATE(YEAR(NA$3),MONTH(NA$3),1)),"not on board",IF(Summary!$B57&lt;&gt;"",IF(AND(Summary!$C57&lt;&gt;"",DATE(YEAR(Summary!$C57),MONTH(Summary!$C57),1)&lt;=DATE(YEAR(NA$3),MONTH(NA$3),1)),Summary!$B57,"not on board"),"")),""),"")</f>
        <v/>
      </c>
      <c r="MZ91" s="115" t="s">
        <v>9</v>
      </c>
      <c r="NA91" s="43"/>
      <c r="NB91" s="2"/>
      <c r="NC91" s="2"/>
      <c r="ND91" s="2"/>
      <c r="NE91" s="2"/>
      <c r="NF91" s="2"/>
      <c r="NG91" s="2"/>
      <c r="NH91" s="2"/>
      <c r="NI91" s="2"/>
      <c r="NJ91" s="2"/>
      <c r="NK91" s="2"/>
      <c r="NL91" s="2"/>
      <c r="NM91" s="2"/>
      <c r="NN91" s="2"/>
      <c r="NO91" s="2"/>
      <c r="NP91" s="2"/>
      <c r="NQ91" s="2"/>
      <c r="NR91" s="2"/>
      <c r="NS91" s="2"/>
      <c r="NT91" s="2"/>
      <c r="NU91" s="2"/>
      <c r="NV91" s="2"/>
      <c r="NW91" s="2"/>
      <c r="NX91" s="2"/>
      <c r="NY91" s="2"/>
      <c r="NZ91" s="2"/>
      <c r="OA91" s="2"/>
      <c r="OB91" s="2"/>
      <c r="OC91" s="2"/>
      <c r="OD91" s="2"/>
      <c r="OE91" s="44"/>
      <c r="OF91" s="117">
        <f t="shared" si="298"/>
        <v>0</v>
      </c>
      <c r="OH91">
        <f ca="1">SUMIF(OK$3:PO$3,"&lt;="&amp;B5,OK91:PO91)</f>
        <v>0</v>
      </c>
      <c r="OI91" s="157" t="str">
        <f>IF($C$3="Active",IF(Summary!$B57&lt;&gt;"",IF(AND(Summary!$F57&lt;&gt;"",DATE(YEAR(Summary!$F57),MONTH(Summary!$F57),1)&lt;DATE(YEAR(OK$3),MONTH(OK$3),1)),"not on board",IF(Summary!$B57&lt;&gt;"",IF(AND(Summary!$C57&lt;&gt;"",DATE(YEAR(Summary!$C57),MONTH(Summary!$C57),1)&lt;=DATE(YEAR(OK$3),MONTH(OK$3),1)),Summary!$B57,"not on board"),"")),""),"")</f>
        <v/>
      </c>
      <c r="OJ91" s="115" t="s">
        <v>9</v>
      </c>
      <c r="OK91" s="43"/>
      <c r="OL91" s="2"/>
      <c r="OM91" s="2"/>
      <c r="ON91" s="2"/>
      <c r="OO91" s="2"/>
      <c r="OP91" s="2"/>
      <c r="OQ91" s="2"/>
      <c r="OR91" s="2"/>
      <c r="OS91" s="2"/>
      <c r="OT91" s="2"/>
      <c r="OU91" s="2"/>
      <c r="OV91" s="2"/>
      <c r="OW91" s="2"/>
      <c r="OX91" s="2"/>
      <c r="OY91" s="2"/>
      <c r="OZ91" s="2"/>
      <c r="PA91" s="2"/>
      <c r="PB91" s="2"/>
      <c r="PC91" s="2"/>
      <c r="PD91" s="2"/>
      <c r="PE91" s="2"/>
      <c r="PF91" s="2"/>
      <c r="PG91" s="2"/>
      <c r="PH91" s="2"/>
      <c r="PI91" s="2"/>
      <c r="PJ91" s="2"/>
      <c r="PK91" s="2"/>
      <c r="PL91" s="2"/>
      <c r="PM91" s="2"/>
      <c r="PN91" s="2"/>
      <c r="PO91" s="44"/>
      <c r="PP91" s="117">
        <f t="shared" ref="PP91:PP92" si="389">SUM(OK91:PO91)</f>
        <v>0</v>
      </c>
    </row>
    <row r="92" spans="2:432" x14ac:dyDescent="0.25">
      <c r="B92">
        <f t="shared" ca="1" si="300"/>
        <v>0</v>
      </c>
      <c r="C92" s="158"/>
      <c r="D92" s="116" t="s">
        <v>1</v>
      </c>
      <c r="E92" s="4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42"/>
      <c r="AJ92" s="118">
        <f t="shared" si="382"/>
        <v>0</v>
      </c>
      <c r="AM92" s="158"/>
      <c r="AN92" s="116" t="s">
        <v>1</v>
      </c>
      <c r="AO92" s="4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42"/>
      <c r="BT92" s="118">
        <f t="shared" si="302"/>
        <v>0</v>
      </c>
      <c r="BW92" s="158"/>
      <c r="BX92" s="116" t="s">
        <v>1</v>
      </c>
      <c r="BY92" s="4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42"/>
      <c r="DD92" s="118">
        <f t="shared" si="383"/>
        <v>0</v>
      </c>
      <c r="DG92" s="158"/>
      <c r="DH92" s="116" t="s">
        <v>1</v>
      </c>
      <c r="DI92" s="4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42"/>
      <c r="EN92" s="118">
        <f t="shared" si="384"/>
        <v>0</v>
      </c>
      <c r="EQ92" s="158"/>
      <c r="ER92" s="116" t="s">
        <v>1</v>
      </c>
      <c r="ES92" s="4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42"/>
      <c r="FX92" s="118">
        <f t="shared" si="385"/>
        <v>0</v>
      </c>
      <c r="GA92" s="158"/>
      <c r="GB92" s="116" t="s">
        <v>1</v>
      </c>
      <c r="GC92" s="4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61"/>
      <c r="HG92" s="42"/>
      <c r="HH92" s="118">
        <f t="shared" si="293"/>
        <v>0</v>
      </c>
      <c r="HK92" s="158"/>
      <c r="HL92" s="116" t="s">
        <v>1</v>
      </c>
      <c r="HM92" s="4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42"/>
      <c r="IR92" s="118">
        <f t="shared" si="386"/>
        <v>0</v>
      </c>
      <c r="IU92" s="158"/>
      <c r="IV92" s="116" t="s">
        <v>1</v>
      </c>
      <c r="IW92" s="4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42"/>
      <c r="KB92" s="118">
        <f t="shared" si="387"/>
        <v>0</v>
      </c>
      <c r="KE92" s="158"/>
      <c r="KF92" s="116" t="s">
        <v>1</v>
      </c>
      <c r="KG92" s="4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42"/>
      <c r="LL92" s="118">
        <f t="shared" si="296"/>
        <v>0</v>
      </c>
      <c r="LO92" s="158"/>
      <c r="LP92" s="116" t="s">
        <v>1</v>
      </c>
      <c r="LQ92" s="4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42"/>
      <c r="MV92" s="118">
        <f t="shared" si="388"/>
        <v>0</v>
      </c>
      <c r="MY92" s="158"/>
      <c r="MZ92" s="116" t="s">
        <v>1</v>
      </c>
      <c r="NA92" s="4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42"/>
      <c r="OF92" s="118">
        <f t="shared" si="298"/>
        <v>0</v>
      </c>
      <c r="OI92" s="158"/>
      <c r="OJ92" s="116" t="s">
        <v>1</v>
      </c>
      <c r="OK92" s="4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42"/>
      <c r="PP92" s="118">
        <f t="shared" si="389"/>
        <v>0</v>
      </c>
    </row>
    <row r="93" spans="2:432" ht="15" customHeight="1" x14ac:dyDescent="0.25">
      <c r="B93">
        <f t="shared" ca="1" si="300"/>
        <v>0</v>
      </c>
      <c r="C93" s="157" t="str">
        <f>IF($C$3="Active",IF(Summary!$B58&lt;&gt;"",IF(AND(Summary!$F58&lt;&gt;"",DATE(YEAR(Summary!$F58),MONTH(Summary!$F58),1)&lt;DATE(YEAR(E$3),MONTH(E$3),1)),"not on board",IF(Summary!$B58&lt;&gt;"",IF(AND(Summary!$C58&lt;&gt;"",DATE(YEAR(Summary!$C58),MONTH(Summary!$C58),1)&lt;=DATE(YEAR(E$3),MONTH(E$3),1)),Summary!$B58,"not on board"),"")),""),"")</f>
        <v/>
      </c>
      <c r="D93" s="115" t="s">
        <v>9</v>
      </c>
      <c r="E93" s="43"/>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44"/>
      <c r="AJ93" s="117">
        <f t="shared" ref="AJ93:AJ94" si="390">SUM(E93:AI93)</f>
        <v>0</v>
      </c>
      <c r="AL93">
        <f ca="1">SUMIF(AO$3:BS$3,"&lt;="&amp;B5,AO93:BS93)</f>
        <v>0</v>
      </c>
      <c r="AM93" s="157" t="str">
        <f>IF($C$3="Active",IF(Summary!$B58&lt;&gt;"",IF(AND(Summary!$F58&lt;&gt;"",DATE(YEAR(Summary!$F58),MONTH(Summary!$F58),1)&lt;DATE(YEAR(AO$3),MONTH(AO$3),1)),"not on board",IF(Summary!$B58&lt;&gt;"",IF(AND(Summary!$C58&lt;&gt;"",DATE(YEAR(Summary!$C58),MONTH(Summary!$C58),1)&lt;=DATE(YEAR(AO$3),MONTH(AO$3),1)),Summary!$B58,"not on board"),"")),""),"")</f>
        <v/>
      </c>
      <c r="AN93" s="115" t="s">
        <v>9</v>
      </c>
      <c r="AO93" s="43"/>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44"/>
      <c r="BT93" s="117">
        <f t="shared" si="302"/>
        <v>0</v>
      </c>
      <c r="BV93">
        <f ca="1">SUMIF(BY$3:DC$3,"&lt;="&amp;B5,BY93:DC93)</f>
        <v>0</v>
      </c>
      <c r="BW93" s="157" t="str">
        <f>IF($C$3="Active",IF(Summary!$B58&lt;&gt;"",IF(AND(Summary!$F58&lt;&gt;"",DATE(YEAR(Summary!$F58),MONTH(Summary!$F58),1)&lt;DATE(YEAR(BY$3),MONTH(BY$3),1)),"not on board",IF(Summary!$B58&lt;&gt;"",IF(AND(Summary!$C58&lt;&gt;"",DATE(YEAR(Summary!$C58),MONTH(Summary!$C58),1)&lt;=DATE(YEAR(BY$3),MONTH(BY$3),1)),Summary!$B58,"not on board"),"")),""),"")</f>
        <v/>
      </c>
      <c r="BX93" s="115" t="s">
        <v>9</v>
      </c>
      <c r="BY93" s="43"/>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44"/>
      <c r="DD93" s="117">
        <f t="shared" ref="DD93:DD94" si="391">SUM(BY93:DC93)</f>
        <v>0</v>
      </c>
      <c r="DF93">
        <f ca="1">SUMIF(DI$3:EM$3,"&lt;="&amp;B5,DI93:EM93)</f>
        <v>0</v>
      </c>
      <c r="DG93" s="157" t="str">
        <f>IF($C$3="Active",IF(Summary!$B58&lt;&gt;"",IF(AND(Summary!$F58&lt;&gt;"",DATE(YEAR(Summary!$F58),MONTH(Summary!$F58),1)&lt;DATE(YEAR(DI$3),MONTH(DI$3),1)),"not on board",IF(Summary!$B58&lt;&gt;"",IF(AND(Summary!$C58&lt;&gt;"",DATE(YEAR(Summary!$C58),MONTH(Summary!$C58),1)&lt;=DATE(YEAR(DI$3),MONTH(DI$3),1)),Summary!$B58,"not on board"),"")),""),"")</f>
        <v/>
      </c>
      <c r="DH93" s="115" t="s">
        <v>9</v>
      </c>
      <c r="DI93" s="43"/>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44"/>
      <c r="EN93" s="117">
        <f t="shared" ref="EN93:EN94" si="392">SUM(DI93:EM93)</f>
        <v>0</v>
      </c>
      <c r="EP93">
        <f ca="1">SUMIF(ES$3:FW$3,"&lt;="&amp;B5,ES93:FW93)</f>
        <v>0</v>
      </c>
      <c r="EQ93" s="157" t="str">
        <f>IF($C$3="Active",IF(Summary!$B58&lt;&gt;"",IF(AND(Summary!$F58&lt;&gt;"",DATE(YEAR(Summary!$F58),MONTH(Summary!$F58),1)&lt;DATE(YEAR(ES$3),MONTH(ES$3),1)),"not on board",IF(Summary!$B58&lt;&gt;"",IF(AND(Summary!$C58&lt;&gt;"",DATE(YEAR(Summary!$C58),MONTH(Summary!$C58),1)&lt;=DATE(YEAR(ES$3),MONTH(ES$3),1)),Summary!$B58,"not on board"),"")),""),"")</f>
        <v/>
      </c>
      <c r="ER93" s="115" t="s">
        <v>9</v>
      </c>
      <c r="ES93" s="43"/>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44"/>
      <c r="FX93" s="117">
        <f t="shared" ref="FX93:FX94" si="393">SUM(ES93:FW93)</f>
        <v>0</v>
      </c>
      <c r="FZ93">
        <f ca="1">SUMIF(GC$3:HG$3,"&lt;="&amp;B5,GC93:HG93)</f>
        <v>0</v>
      </c>
      <c r="GA93" s="157" t="str">
        <f>IF($C$3="Active",IF(Summary!$B58&lt;&gt;"",IF(AND(Summary!$F58&lt;&gt;"",DATE(YEAR(Summary!$F58),MONTH(Summary!$F58),1)&lt;DATE(YEAR(GC$3),MONTH(GC$3),1)),"not on board",IF(Summary!$B58&lt;&gt;"",IF(AND(Summary!$C58&lt;&gt;"",DATE(YEAR(Summary!$C58),MONTH(Summary!$C58),1)&lt;=DATE(YEAR(GC$3),MONTH(GC$3),1)),Summary!$B58,"not on board"),"")),""),"")</f>
        <v/>
      </c>
      <c r="GB93" s="115" t="s">
        <v>9</v>
      </c>
      <c r="GC93" s="43"/>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62"/>
      <c r="HG93" s="44"/>
      <c r="HH93" s="117">
        <f t="shared" si="293"/>
        <v>0</v>
      </c>
      <c r="HJ93">
        <f ca="1">SUMIF(HM$3:IQ$3,"&lt;="&amp;B5,HM93:IQ93)</f>
        <v>0</v>
      </c>
      <c r="HK93" s="157" t="str">
        <f>IF($C$3="Active",IF(Summary!$B58&lt;&gt;"",IF(AND(Summary!$F58&lt;&gt;"",DATE(YEAR(Summary!$F58),MONTH(Summary!$F58),1)&lt;DATE(YEAR(HM$3),MONTH(HM$3),1)),"not on board",IF(Summary!$B58&lt;&gt;"",IF(AND(Summary!$C58&lt;&gt;"",DATE(YEAR(Summary!$C58),MONTH(Summary!$C58),1)&lt;=DATE(YEAR(HM$3),MONTH(HM$3),1)),Summary!$B58,"not on board"),"")),""),"")</f>
        <v/>
      </c>
      <c r="HL93" s="115" t="s">
        <v>9</v>
      </c>
      <c r="HM93" s="43"/>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44"/>
      <c r="IR93" s="117">
        <f t="shared" ref="IR93:IR94" si="394">SUM(HM93:IQ93)</f>
        <v>0</v>
      </c>
      <c r="IT93">
        <f ca="1">SUMIF(IW$3:KA$3,"&lt;="&amp;B5,IW93:KA93)</f>
        <v>0</v>
      </c>
      <c r="IU93" s="157" t="str">
        <f>IF($C$3="Active",IF(Summary!$B58&lt;&gt;"",IF(AND(Summary!$F58&lt;&gt;"",DATE(YEAR(Summary!$F58),MONTH(Summary!$F58),1)&lt;DATE(YEAR(IW$3),MONTH(IW$3),1)),"not on board",IF(Summary!$B58&lt;&gt;"",IF(AND(Summary!$C58&lt;&gt;"",DATE(YEAR(Summary!$C58),MONTH(Summary!$C58),1)&lt;=DATE(YEAR(IW$3),MONTH(IW$3),1)),Summary!$B58,"not on board"),"")),""),"")</f>
        <v/>
      </c>
      <c r="IV93" s="115" t="s">
        <v>9</v>
      </c>
      <c r="IW93" s="43"/>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44"/>
      <c r="KB93" s="117">
        <f t="shared" ref="KB93:KB94" si="395">SUM(IW93:KA93)</f>
        <v>0</v>
      </c>
      <c r="KD93">
        <f ca="1">SUMIF(KG$3:LK$3,"&lt;="&amp;B5,KG93:LK93)</f>
        <v>0</v>
      </c>
      <c r="KE93" s="157" t="str">
        <f>IF($C$3="Active",IF(Summary!$B58&lt;&gt;"",IF(AND(Summary!$F58&lt;&gt;"",DATE(YEAR(Summary!$F58),MONTH(Summary!$F58),1)&lt;DATE(YEAR(KG$3),MONTH(KG$3),1)),"not on board",IF(Summary!$B58&lt;&gt;"",IF(AND(Summary!$C58&lt;&gt;"",DATE(YEAR(Summary!$C58),MONTH(Summary!$C58),1)&lt;=DATE(YEAR(KG$3),MONTH(KG$3),1)),Summary!$B58,"not on board"),"")),""),"")</f>
        <v/>
      </c>
      <c r="KF93" s="115" t="s">
        <v>9</v>
      </c>
      <c r="KG93" s="43"/>
      <c r="KH93" s="2"/>
      <c r="KI93" s="2"/>
      <c r="KJ93" s="2"/>
      <c r="KK93" s="2"/>
      <c r="KL93" s="2"/>
      <c r="KM93" s="2"/>
      <c r="KN93" s="2"/>
      <c r="KO93" s="2"/>
      <c r="KP93" s="2"/>
      <c r="KQ93" s="2"/>
      <c r="KR93" s="2"/>
      <c r="KS93" s="2"/>
      <c r="KT93" s="2"/>
      <c r="KU93" s="2"/>
      <c r="KV93" s="2"/>
      <c r="KW93" s="2"/>
      <c r="KX93" s="2"/>
      <c r="KY93" s="2"/>
      <c r="KZ93" s="2"/>
      <c r="LA93" s="2"/>
      <c r="LB93" s="2"/>
      <c r="LC93" s="2"/>
      <c r="LD93" s="2"/>
      <c r="LE93" s="2"/>
      <c r="LF93" s="2"/>
      <c r="LG93" s="2"/>
      <c r="LH93" s="2"/>
      <c r="LI93" s="2"/>
      <c r="LJ93" s="2"/>
      <c r="LK93" s="44"/>
      <c r="LL93" s="117">
        <f t="shared" si="296"/>
        <v>0</v>
      </c>
      <c r="LN93">
        <f ca="1">SUMIF(LQ$3:MU$3,"&lt;="&amp;B5,LQ93:MU93)</f>
        <v>0</v>
      </c>
      <c r="LO93" s="157" t="str">
        <f>IF($C$3="Active",IF(Summary!$B58&lt;&gt;"",IF(AND(Summary!$F58&lt;&gt;"",DATE(YEAR(Summary!$F58),MONTH(Summary!$F58),1)&lt;DATE(YEAR(LQ$3),MONTH(LQ$3),1)),"not on board",IF(Summary!$B58&lt;&gt;"",IF(AND(Summary!$C58&lt;&gt;"",DATE(YEAR(Summary!$C58),MONTH(Summary!$C58),1)&lt;=DATE(YEAR(LQ$3),MONTH(LQ$3),1)),Summary!$B58,"not on board"),"")),""),"")</f>
        <v/>
      </c>
      <c r="LP93" s="115" t="s">
        <v>9</v>
      </c>
      <c r="LQ93" s="43"/>
      <c r="LR93" s="2"/>
      <c r="LS93" s="2"/>
      <c r="LT93" s="2"/>
      <c r="LU93" s="2"/>
      <c r="LV93" s="2"/>
      <c r="LW93" s="2"/>
      <c r="LX93" s="2"/>
      <c r="LY93" s="2"/>
      <c r="LZ93" s="2"/>
      <c r="MA93" s="2"/>
      <c r="MB93" s="2"/>
      <c r="MC93" s="2"/>
      <c r="MD93" s="2"/>
      <c r="ME93" s="2"/>
      <c r="MF93" s="2"/>
      <c r="MG93" s="2"/>
      <c r="MH93" s="2"/>
      <c r="MI93" s="2"/>
      <c r="MJ93" s="2"/>
      <c r="MK93" s="2"/>
      <c r="ML93" s="2"/>
      <c r="MM93" s="2"/>
      <c r="MN93" s="2"/>
      <c r="MO93" s="2"/>
      <c r="MP93" s="2"/>
      <c r="MQ93" s="2"/>
      <c r="MR93" s="2"/>
      <c r="MS93" s="2"/>
      <c r="MT93" s="2"/>
      <c r="MU93" s="44"/>
      <c r="MV93" s="117">
        <f t="shared" ref="MV93:MV94" si="396">SUM(LQ93:MU93)</f>
        <v>0</v>
      </c>
      <c r="MX93">
        <f ca="1">SUMIF(NA$3:OE$3,"&lt;="&amp;B5,NA93:OE93)</f>
        <v>0</v>
      </c>
      <c r="MY93" s="157" t="str">
        <f>IF($C$3="Active",IF(Summary!$B58&lt;&gt;"",IF(AND(Summary!$F58&lt;&gt;"",DATE(YEAR(Summary!$F58),MONTH(Summary!$F58),1)&lt;DATE(YEAR(NA$3),MONTH(NA$3),1)),"not on board",IF(Summary!$B58&lt;&gt;"",IF(AND(Summary!$C58&lt;&gt;"",DATE(YEAR(Summary!$C58),MONTH(Summary!$C58),1)&lt;=DATE(YEAR(NA$3),MONTH(NA$3),1)),Summary!$B58,"not on board"),"")),""),"")</f>
        <v/>
      </c>
      <c r="MZ93" s="115" t="s">
        <v>9</v>
      </c>
      <c r="NA93" s="43"/>
      <c r="NB93" s="2"/>
      <c r="NC93" s="2"/>
      <c r="ND93" s="2"/>
      <c r="NE93" s="2"/>
      <c r="NF93" s="2"/>
      <c r="NG93" s="2"/>
      <c r="NH93" s="2"/>
      <c r="NI93" s="2"/>
      <c r="NJ93" s="2"/>
      <c r="NK93" s="2"/>
      <c r="NL93" s="2"/>
      <c r="NM93" s="2"/>
      <c r="NN93" s="2"/>
      <c r="NO93" s="2"/>
      <c r="NP93" s="2"/>
      <c r="NQ93" s="2"/>
      <c r="NR93" s="2"/>
      <c r="NS93" s="2"/>
      <c r="NT93" s="2"/>
      <c r="NU93" s="2"/>
      <c r="NV93" s="2"/>
      <c r="NW93" s="2"/>
      <c r="NX93" s="2"/>
      <c r="NY93" s="2"/>
      <c r="NZ93" s="2"/>
      <c r="OA93" s="2"/>
      <c r="OB93" s="2"/>
      <c r="OC93" s="2"/>
      <c r="OD93" s="2"/>
      <c r="OE93" s="44"/>
      <c r="OF93" s="117">
        <f t="shared" si="298"/>
        <v>0</v>
      </c>
      <c r="OH93">
        <f ca="1">SUMIF(OK$3:PO$3,"&lt;="&amp;B5,OK93:PO93)</f>
        <v>0</v>
      </c>
      <c r="OI93" s="157" t="str">
        <f>IF($C$3="Active",IF(Summary!$B58&lt;&gt;"",IF(AND(Summary!$F58&lt;&gt;"",DATE(YEAR(Summary!$F58),MONTH(Summary!$F58),1)&lt;DATE(YEAR(OK$3),MONTH(OK$3),1)),"not on board",IF(Summary!$B58&lt;&gt;"",IF(AND(Summary!$C58&lt;&gt;"",DATE(YEAR(Summary!$C58),MONTH(Summary!$C58),1)&lt;=DATE(YEAR(OK$3),MONTH(OK$3),1)),Summary!$B58,"not on board"),"")),""),"")</f>
        <v/>
      </c>
      <c r="OJ93" s="115" t="s">
        <v>9</v>
      </c>
      <c r="OK93" s="43"/>
      <c r="OL93" s="2"/>
      <c r="OM93" s="2"/>
      <c r="ON93" s="2"/>
      <c r="OO93" s="2"/>
      <c r="OP93" s="2"/>
      <c r="OQ93" s="2"/>
      <c r="OR93" s="2"/>
      <c r="OS93" s="2"/>
      <c r="OT93" s="2"/>
      <c r="OU93" s="2"/>
      <c r="OV93" s="2"/>
      <c r="OW93" s="2"/>
      <c r="OX93" s="2"/>
      <c r="OY93" s="2"/>
      <c r="OZ93" s="2"/>
      <c r="PA93" s="2"/>
      <c r="PB93" s="2"/>
      <c r="PC93" s="2"/>
      <c r="PD93" s="2"/>
      <c r="PE93" s="2"/>
      <c r="PF93" s="2"/>
      <c r="PG93" s="2"/>
      <c r="PH93" s="2"/>
      <c r="PI93" s="2"/>
      <c r="PJ93" s="2"/>
      <c r="PK93" s="2"/>
      <c r="PL93" s="2"/>
      <c r="PM93" s="2"/>
      <c r="PN93" s="2"/>
      <c r="PO93" s="44"/>
      <c r="PP93" s="117">
        <f t="shared" ref="PP93:PP94" si="397">SUM(OK93:PO93)</f>
        <v>0</v>
      </c>
    </row>
    <row r="94" spans="2:432" x14ac:dyDescent="0.25">
      <c r="B94">
        <f t="shared" ca="1" si="300"/>
        <v>0</v>
      </c>
      <c r="C94" s="158"/>
      <c r="D94" s="116" t="s">
        <v>1</v>
      </c>
      <c r="E94" s="4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42"/>
      <c r="AJ94" s="118">
        <f t="shared" si="390"/>
        <v>0</v>
      </c>
      <c r="AM94" s="158"/>
      <c r="AN94" s="116" t="s">
        <v>1</v>
      </c>
      <c r="AO94" s="4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42"/>
      <c r="BT94" s="118">
        <f t="shared" si="302"/>
        <v>0</v>
      </c>
      <c r="BW94" s="158"/>
      <c r="BX94" s="116" t="s">
        <v>1</v>
      </c>
      <c r="BY94" s="4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42"/>
      <c r="DD94" s="118">
        <f t="shared" si="391"/>
        <v>0</v>
      </c>
      <c r="DG94" s="158"/>
      <c r="DH94" s="116" t="s">
        <v>1</v>
      </c>
      <c r="DI94" s="4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42"/>
      <c r="EN94" s="118">
        <f t="shared" si="392"/>
        <v>0</v>
      </c>
      <c r="EQ94" s="158"/>
      <c r="ER94" s="116" t="s">
        <v>1</v>
      </c>
      <c r="ES94" s="4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42"/>
      <c r="FX94" s="118">
        <f t="shared" si="393"/>
        <v>0</v>
      </c>
      <c r="GA94" s="158"/>
      <c r="GB94" s="116" t="s">
        <v>1</v>
      </c>
      <c r="GC94" s="4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61"/>
      <c r="HG94" s="42"/>
      <c r="HH94" s="118">
        <f t="shared" si="293"/>
        <v>0</v>
      </c>
      <c r="HK94" s="158"/>
      <c r="HL94" s="116" t="s">
        <v>1</v>
      </c>
      <c r="HM94" s="4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42"/>
      <c r="IR94" s="118">
        <f t="shared" si="394"/>
        <v>0</v>
      </c>
      <c r="IU94" s="158"/>
      <c r="IV94" s="116" t="s">
        <v>1</v>
      </c>
      <c r="IW94" s="4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42"/>
      <c r="KB94" s="118">
        <f t="shared" si="395"/>
        <v>0</v>
      </c>
      <c r="KE94" s="158"/>
      <c r="KF94" s="116" t="s">
        <v>1</v>
      </c>
      <c r="KG94" s="4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42"/>
      <c r="LL94" s="118">
        <f t="shared" si="296"/>
        <v>0</v>
      </c>
      <c r="LO94" s="158"/>
      <c r="LP94" s="116" t="s">
        <v>1</v>
      </c>
      <c r="LQ94" s="4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42"/>
      <c r="MV94" s="118">
        <f t="shared" si="396"/>
        <v>0</v>
      </c>
      <c r="MY94" s="158"/>
      <c r="MZ94" s="116" t="s">
        <v>1</v>
      </c>
      <c r="NA94" s="4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42"/>
      <c r="OF94" s="118">
        <f t="shared" si="298"/>
        <v>0</v>
      </c>
      <c r="OI94" s="158"/>
      <c r="OJ94" s="116" t="s">
        <v>1</v>
      </c>
      <c r="OK94" s="4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42"/>
      <c r="PP94" s="118">
        <f t="shared" si="397"/>
        <v>0</v>
      </c>
    </row>
    <row r="95" spans="2:432" ht="15" customHeight="1" x14ac:dyDescent="0.25">
      <c r="B95">
        <f t="shared" ca="1" si="300"/>
        <v>0</v>
      </c>
      <c r="C95" s="157" t="str">
        <f>IF($C$3="Active",IF(Summary!$B59&lt;&gt;"",IF(AND(Summary!$F59&lt;&gt;"",DATE(YEAR(Summary!$F59),MONTH(Summary!$F59),1)&lt;DATE(YEAR(E$3),MONTH(E$3),1)),"not on board",IF(Summary!$B59&lt;&gt;"",IF(AND(Summary!$C59&lt;&gt;"",DATE(YEAR(Summary!$C59),MONTH(Summary!$C59),1)&lt;=DATE(YEAR(E$3),MONTH(E$3),1)),Summary!$B59,"not on board"),"")),""),"")</f>
        <v/>
      </c>
      <c r="D95" s="115" t="s">
        <v>9</v>
      </c>
      <c r="E95" s="43"/>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44"/>
      <c r="AJ95" s="117">
        <f t="shared" ref="AJ95:AJ96" si="398">SUM(E95:AI95)</f>
        <v>0</v>
      </c>
      <c r="AL95">
        <f ca="1">SUMIF(AO$3:BS$3,"&lt;="&amp;B5,AO95:BS95)</f>
        <v>0</v>
      </c>
      <c r="AM95" s="157" t="str">
        <f>IF($C$3="Active",IF(Summary!$B59&lt;&gt;"",IF(AND(Summary!$F59&lt;&gt;"",DATE(YEAR(Summary!$F59),MONTH(Summary!$F59),1)&lt;DATE(YEAR(AO$3),MONTH(AO$3),1)),"not on board",IF(Summary!$B59&lt;&gt;"",IF(AND(Summary!$C59&lt;&gt;"",DATE(YEAR(Summary!$C59),MONTH(Summary!$C59),1)&lt;=DATE(YEAR(AO$3),MONTH(AO$3),1)),Summary!$B59,"not on board"),"")),""),"")</f>
        <v/>
      </c>
      <c r="AN95" s="115" t="s">
        <v>9</v>
      </c>
      <c r="AO95" s="43"/>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44"/>
      <c r="BT95" s="117">
        <f t="shared" si="302"/>
        <v>0</v>
      </c>
      <c r="BV95">
        <f ca="1">SUMIF(BY$3:DC$3,"&lt;="&amp;B5,BY95:DC95)</f>
        <v>0</v>
      </c>
      <c r="BW95" s="157" t="str">
        <f>IF($C$3="Active",IF(Summary!$B59&lt;&gt;"",IF(AND(Summary!$F59&lt;&gt;"",DATE(YEAR(Summary!$F59),MONTH(Summary!$F59),1)&lt;DATE(YEAR(BY$3),MONTH(BY$3),1)),"not on board",IF(Summary!$B59&lt;&gt;"",IF(AND(Summary!$C59&lt;&gt;"",DATE(YEAR(Summary!$C59),MONTH(Summary!$C59),1)&lt;=DATE(YEAR(BY$3),MONTH(BY$3),1)),Summary!$B59,"not on board"),"")),""),"")</f>
        <v/>
      </c>
      <c r="BX95" s="115" t="s">
        <v>9</v>
      </c>
      <c r="BY95" s="43"/>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44"/>
      <c r="DD95" s="117">
        <f t="shared" ref="DD95:DD96" si="399">SUM(BY95:DC95)</f>
        <v>0</v>
      </c>
      <c r="DF95">
        <f ca="1">SUMIF(DI$3:EM$3,"&lt;="&amp;B5,DI95:EM95)</f>
        <v>0</v>
      </c>
      <c r="DG95" s="157" t="str">
        <f>IF($C$3="Active",IF(Summary!$B59&lt;&gt;"",IF(AND(Summary!$F59&lt;&gt;"",DATE(YEAR(Summary!$F59),MONTH(Summary!$F59),1)&lt;DATE(YEAR(DI$3),MONTH(DI$3),1)),"not on board",IF(Summary!$B59&lt;&gt;"",IF(AND(Summary!$C59&lt;&gt;"",DATE(YEAR(Summary!$C59),MONTH(Summary!$C59),1)&lt;=DATE(YEAR(DI$3),MONTH(DI$3),1)),Summary!$B59,"not on board"),"")),""),"")</f>
        <v/>
      </c>
      <c r="DH95" s="115" t="s">
        <v>9</v>
      </c>
      <c r="DI95" s="43"/>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44"/>
      <c r="EN95" s="117">
        <f t="shared" ref="EN95:EN96" si="400">SUM(DI95:EM95)</f>
        <v>0</v>
      </c>
      <c r="EP95">
        <f ca="1">SUMIF(ES$3:FW$3,"&lt;="&amp;B5,ES95:FW95)</f>
        <v>0</v>
      </c>
      <c r="EQ95" s="157" t="str">
        <f>IF($C$3="Active",IF(Summary!$B59&lt;&gt;"",IF(AND(Summary!$F59&lt;&gt;"",DATE(YEAR(Summary!$F59),MONTH(Summary!$F59),1)&lt;DATE(YEAR(ES$3),MONTH(ES$3),1)),"not on board",IF(Summary!$B59&lt;&gt;"",IF(AND(Summary!$C59&lt;&gt;"",DATE(YEAR(Summary!$C59),MONTH(Summary!$C59),1)&lt;=DATE(YEAR(ES$3),MONTH(ES$3),1)),Summary!$B59,"not on board"),"")),""),"")</f>
        <v/>
      </c>
      <c r="ER95" s="115" t="s">
        <v>9</v>
      </c>
      <c r="ES95" s="43"/>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44"/>
      <c r="FX95" s="117">
        <f t="shared" ref="FX95:FX96" si="401">SUM(ES95:FW95)</f>
        <v>0</v>
      </c>
      <c r="FZ95">
        <f ca="1">SUMIF(GC$3:HG$3,"&lt;="&amp;B5,GC95:HG95)</f>
        <v>0</v>
      </c>
      <c r="GA95" s="157" t="str">
        <f>IF($C$3="Active",IF(Summary!$B59&lt;&gt;"",IF(AND(Summary!$F59&lt;&gt;"",DATE(YEAR(Summary!$F59),MONTH(Summary!$F59),1)&lt;DATE(YEAR(GC$3),MONTH(GC$3),1)),"not on board",IF(Summary!$B59&lt;&gt;"",IF(AND(Summary!$C59&lt;&gt;"",DATE(YEAR(Summary!$C59),MONTH(Summary!$C59),1)&lt;=DATE(YEAR(GC$3),MONTH(GC$3),1)),Summary!$B59,"not on board"),"")),""),"")</f>
        <v/>
      </c>
      <c r="GB95" s="115" t="s">
        <v>9</v>
      </c>
      <c r="GC95" s="43"/>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62"/>
      <c r="HG95" s="44"/>
      <c r="HH95" s="117">
        <f t="shared" si="293"/>
        <v>0</v>
      </c>
      <c r="HJ95">
        <f ca="1">SUMIF(HM$3:IQ$3,"&lt;="&amp;B5,HM95:IQ95)</f>
        <v>0</v>
      </c>
      <c r="HK95" s="157" t="str">
        <f>IF($C$3="Active",IF(Summary!$B59&lt;&gt;"",IF(AND(Summary!$F59&lt;&gt;"",DATE(YEAR(Summary!$F59),MONTH(Summary!$F59),1)&lt;DATE(YEAR(HM$3),MONTH(HM$3),1)),"not on board",IF(Summary!$B59&lt;&gt;"",IF(AND(Summary!$C59&lt;&gt;"",DATE(YEAR(Summary!$C59),MONTH(Summary!$C59),1)&lt;=DATE(YEAR(HM$3),MONTH(HM$3),1)),Summary!$B59,"not on board"),"")),""),"")</f>
        <v/>
      </c>
      <c r="HL95" s="115" t="s">
        <v>9</v>
      </c>
      <c r="HM95" s="43"/>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44"/>
      <c r="IR95" s="117">
        <f t="shared" ref="IR95:IR96" si="402">SUM(HM95:IQ95)</f>
        <v>0</v>
      </c>
      <c r="IT95">
        <f ca="1">SUMIF(IW$3:KA$3,"&lt;="&amp;B5,IW95:KA95)</f>
        <v>0</v>
      </c>
      <c r="IU95" s="157" t="str">
        <f>IF($C$3="Active",IF(Summary!$B59&lt;&gt;"",IF(AND(Summary!$F59&lt;&gt;"",DATE(YEAR(Summary!$F59),MONTH(Summary!$F59),1)&lt;DATE(YEAR(IW$3),MONTH(IW$3),1)),"not on board",IF(Summary!$B59&lt;&gt;"",IF(AND(Summary!$C59&lt;&gt;"",DATE(YEAR(Summary!$C59),MONTH(Summary!$C59),1)&lt;=DATE(YEAR(IW$3),MONTH(IW$3),1)),Summary!$B59,"not on board"),"")),""),"")</f>
        <v/>
      </c>
      <c r="IV95" s="115" t="s">
        <v>9</v>
      </c>
      <c r="IW95" s="43"/>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44"/>
      <c r="KB95" s="117">
        <f t="shared" ref="KB95:KB96" si="403">SUM(IW95:KA95)</f>
        <v>0</v>
      </c>
      <c r="KD95">
        <f ca="1">SUMIF(KG$3:LK$3,"&lt;="&amp;B5,KG95:LK95)</f>
        <v>0</v>
      </c>
      <c r="KE95" s="157" t="str">
        <f>IF($C$3="Active",IF(Summary!$B59&lt;&gt;"",IF(AND(Summary!$F59&lt;&gt;"",DATE(YEAR(Summary!$F59),MONTH(Summary!$F59),1)&lt;DATE(YEAR(KG$3),MONTH(KG$3),1)),"not on board",IF(Summary!$B59&lt;&gt;"",IF(AND(Summary!$C59&lt;&gt;"",DATE(YEAR(Summary!$C59),MONTH(Summary!$C59),1)&lt;=DATE(YEAR(KG$3),MONTH(KG$3),1)),Summary!$B59,"not on board"),"")),""),"")</f>
        <v/>
      </c>
      <c r="KF95" s="115" t="s">
        <v>9</v>
      </c>
      <c r="KG95" s="43"/>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44"/>
      <c r="LL95" s="117">
        <f t="shared" si="296"/>
        <v>0</v>
      </c>
      <c r="LN95">
        <f ca="1">SUMIF(LQ$3:MU$3,"&lt;="&amp;B5,LQ95:MU95)</f>
        <v>0</v>
      </c>
      <c r="LO95" s="157" t="str">
        <f>IF($C$3="Active",IF(Summary!$B59&lt;&gt;"",IF(AND(Summary!$F59&lt;&gt;"",DATE(YEAR(Summary!$F59),MONTH(Summary!$F59),1)&lt;DATE(YEAR(LQ$3),MONTH(LQ$3),1)),"not on board",IF(Summary!$B59&lt;&gt;"",IF(AND(Summary!$C59&lt;&gt;"",DATE(YEAR(Summary!$C59),MONTH(Summary!$C59),1)&lt;=DATE(YEAR(LQ$3),MONTH(LQ$3),1)),Summary!$B59,"not on board"),"")),""),"")</f>
        <v/>
      </c>
      <c r="LP95" s="115" t="s">
        <v>9</v>
      </c>
      <c r="LQ95" s="43"/>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44"/>
      <c r="MV95" s="117">
        <f t="shared" ref="MV95:MV96" si="404">SUM(LQ95:MU95)</f>
        <v>0</v>
      </c>
      <c r="MX95">
        <f ca="1">SUMIF(NA$3:OE$3,"&lt;="&amp;B5,NA95:OE95)</f>
        <v>0</v>
      </c>
      <c r="MY95" s="157" t="str">
        <f>IF($C$3="Active",IF(Summary!$B59&lt;&gt;"",IF(AND(Summary!$F59&lt;&gt;"",DATE(YEAR(Summary!$F59),MONTH(Summary!$F59),1)&lt;DATE(YEAR(NA$3),MONTH(NA$3),1)),"not on board",IF(Summary!$B59&lt;&gt;"",IF(AND(Summary!$C59&lt;&gt;"",DATE(YEAR(Summary!$C59),MONTH(Summary!$C59),1)&lt;=DATE(YEAR(NA$3),MONTH(NA$3),1)),Summary!$B59,"not on board"),"")),""),"")</f>
        <v/>
      </c>
      <c r="MZ95" s="115" t="s">
        <v>9</v>
      </c>
      <c r="NA95" s="43"/>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44"/>
      <c r="OF95" s="117">
        <f t="shared" si="298"/>
        <v>0</v>
      </c>
      <c r="OH95">
        <f ca="1">SUMIF(OK$3:PO$3,"&lt;="&amp;B5,OK95:PO95)</f>
        <v>0</v>
      </c>
      <c r="OI95" s="157" t="str">
        <f>IF($C$3="Active",IF(Summary!$B59&lt;&gt;"",IF(AND(Summary!$F59&lt;&gt;"",DATE(YEAR(Summary!$F59),MONTH(Summary!$F59),1)&lt;DATE(YEAR(OK$3),MONTH(OK$3),1)),"not on board",IF(Summary!$B59&lt;&gt;"",IF(AND(Summary!$C59&lt;&gt;"",DATE(YEAR(Summary!$C59),MONTH(Summary!$C59),1)&lt;=DATE(YEAR(OK$3),MONTH(OK$3),1)),Summary!$B59,"not on board"),"")),""),"")</f>
        <v/>
      </c>
      <c r="OJ95" s="115" t="s">
        <v>9</v>
      </c>
      <c r="OK95" s="43"/>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44"/>
      <c r="PP95" s="117">
        <f t="shared" ref="PP95:PP96" si="405">SUM(OK95:PO95)</f>
        <v>0</v>
      </c>
    </row>
    <row r="96" spans="2:432" x14ac:dyDescent="0.25">
      <c r="B96">
        <f t="shared" ca="1" si="300"/>
        <v>0</v>
      </c>
      <c r="C96" s="158"/>
      <c r="D96" s="116" t="s">
        <v>1</v>
      </c>
      <c r="E96" s="4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42"/>
      <c r="AJ96" s="118">
        <f t="shared" si="398"/>
        <v>0</v>
      </c>
      <c r="AM96" s="158"/>
      <c r="AN96" s="116" t="s">
        <v>1</v>
      </c>
      <c r="AO96" s="4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42"/>
      <c r="BT96" s="118">
        <f t="shared" si="302"/>
        <v>0</v>
      </c>
      <c r="BW96" s="158"/>
      <c r="BX96" s="116" t="s">
        <v>1</v>
      </c>
      <c r="BY96" s="4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42"/>
      <c r="DD96" s="118">
        <f t="shared" si="399"/>
        <v>0</v>
      </c>
      <c r="DG96" s="158"/>
      <c r="DH96" s="116" t="s">
        <v>1</v>
      </c>
      <c r="DI96" s="4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42"/>
      <c r="EN96" s="118">
        <f t="shared" si="400"/>
        <v>0</v>
      </c>
      <c r="EQ96" s="158"/>
      <c r="ER96" s="116" t="s">
        <v>1</v>
      </c>
      <c r="ES96" s="4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42"/>
      <c r="FX96" s="118">
        <f t="shared" si="401"/>
        <v>0</v>
      </c>
      <c r="GA96" s="158"/>
      <c r="GB96" s="116" t="s">
        <v>1</v>
      </c>
      <c r="GC96" s="4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61"/>
      <c r="HG96" s="42"/>
      <c r="HH96" s="118">
        <f t="shared" si="293"/>
        <v>0</v>
      </c>
      <c r="HK96" s="158"/>
      <c r="HL96" s="116" t="s">
        <v>1</v>
      </c>
      <c r="HM96" s="4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42"/>
      <c r="IR96" s="118">
        <f t="shared" si="402"/>
        <v>0</v>
      </c>
      <c r="IU96" s="158"/>
      <c r="IV96" s="116" t="s">
        <v>1</v>
      </c>
      <c r="IW96" s="4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42"/>
      <c r="KB96" s="118">
        <f t="shared" si="403"/>
        <v>0</v>
      </c>
      <c r="KE96" s="158"/>
      <c r="KF96" s="116" t="s">
        <v>1</v>
      </c>
      <c r="KG96" s="4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42"/>
      <c r="LL96" s="118">
        <f t="shared" si="296"/>
        <v>0</v>
      </c>
      <c r="LO96" s="158"/>
      <c r="LP96" s="116" t="s">
        <v>1</v>
      </c>
      <c r="LQ96" s="4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42"/>
      <c r="MV96" s="118">
        <f t="shared" si="404"/>
        <v>0</v>
      </c>
      <c r="MY96" s="158"/>
      <c r="MZ96" s="116" t="s">
        <v>1</v>
      </c>
      <c r="NA96" s="4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42"/>
      <c r="OF96" s="118">
        <f t="shared" si="298"/>
        <v>0</v>
      </c>
      <c r="OI96" s="158"/>
      <c r="OJ96" s="116" t="s">
        <v>1</v>
      </c>
      <c r="OK96" s="4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42"/>
      <c r="PP96" s="118">
        <f t="shared" si="405"/>
        <v>0</v>
      </c>
    </row>
    <row r="97" spans="2:432" ht="15" customHeight="1" x14ac:dyDescent="0.25">
      <c r="B97">
        <f t="shared" ca="1" si="300"/>
        <v>0</v>
      </c>
      <c r="C97" s="157" t="str">
        <f>IF($C$3="Active",IF(Summary!$B60&lt;&gt;"",IF(AND(Summary!$F60&lt;&gt;"",DATE(YEAR(Summary!$F60),MONTH(Summary!$F60),1)&lt;DATE(YEAR(E$3),MONTH(E$3),1)),"not on board",IF(Summary!$B60&lt;&gt;"",IF(AND(Summary!$C60&lt;&gt;"",DATE(YEAR(Summary!$C60),MONTH(Summary!$C60),1)&lt;=DATE(YEAR(E$3),MONTH(E$3),1)),Summary!$B60,"not on board"),"")),""),"")</f>
        <v/>
      </c>
      <c r="D97" s="115" t="s">
        <v>9</v>
      </c>
      <c r="E97" s="43"/>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44"/>
      <c r="AJ97" s="117">
        <f t="shared" ref="AJ97:AJ98" si="406">SUM(E97:AI97)</f>
        <v>0</v>
      </c>
      <c r="AL97">
        <f ca="1">SUMIF(AO$3:BS$3,"&lt;="&amp;B5,AO97:BS97)</f>
        <v>0</v>
      </c>
      <c r="AM97" s="157" t="str">
        <f>IF($C$3="Active",IF(Summary!$B60&lt;&gt;"",IF(AND(Summary!$F60&lt;&gt;"",DATE(YEAR(Summary!$F60),MONTH(Summary!$F60),1)&lt;DATE(YEAR(AO$3),MONTH(AO$3),1)),"not on board",IF(Summary!$B60&lt;&gt;"",IF(AND(Summary!$C60&lt;&gt;"",DATE(YEAR(Summary!$C60),MONTH(Summary!$C60),1)&lt;=DATE(YEAR(AO$3),MONTH(AO$3),1)),Summary!$B60,"not on board"),"")),""),"")</f>
        <v/>
      </c>
      <c r="AN97" s="115" t="s">
        <v>9</v>
      </c>
      <c r="AO97" s="43"/>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44"/>
      <c r="BT97" s="117">
        <f t="shared" si="302"/>
        <v>0</v>
      </c>
      <c r="BV97">
        <f ca="1">SUMIF(BY$3:DC$3,"&lt;="&amp;B5,BY97:DC97)</f>
        <v>0</v>
      </c>
      <c r="BW97" s="157" t="str">
        <f>IF($C$3="Active",IF(Summary!$B60&lt;&gt;"",IF(AND(Summary!$F60&lt;&gt;"",DATE(YEAR(Summary!$F60),MONTH(Summary!$F60),1)&lt;DATE(YEAR(BY$3),MONTH(BY$3),1)),"not on board",IF(Summary!$B60&lt;&gt;"",IF(AND(Summary!$C60&lt;&gt;"",DATE(YEAR(Summary!$C60),MONTH(Summary!$C60),1)&lt;=DATE(YEAR(BY$3),MONTH(BY$3),1)),Summary!$B60,"not on board"),"")),""),"")</f>
        <v/>
      </c>
      <c r="BX97" s="115" t="s">
        <v>9</v>
      </c>
      <c r="BY97" s="43"/>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44"/>
      <c r="DD97" s="117">
        <f t="shared" ref="DD97:DD98" si="407">SUM(BY97:DC97)</f>
        <v>0</v>
      </c>
      <c r="DF97">
        <f ca="1">SUMIF(DI$3:EM$3,"&lt;="&amp;B5,DI97:EM97)</f>
        <v>0</v>
      </c>
      <c r="DG97" s="157" t="str">
        <f>IF($C$3="Active",IF(Summary!$B60&lt;&gt;"",IF(AND(Summary!$F60&lt;&gt;"",DATE(YEAR(Summary!$F60),MONTH(Summary!$F60),1)&lt;DATE(YEAR(DI$3),MONTH(DI$3),1)),"not on board",IF(Summary!$B60&lt;&gt;"",IF(AND(Summary!$C60&lt;&gt;"",DATE(YEAR(Summary!$C60),MONTH(Summary!$C60),1)&lt;=DATE(YEAR(DI$3),MONTH(DI$3),1)),Summary!$B60,"not on board"),"")),""),"")</f>
        <v/>
      </c>
      <c r="DH97" s="115" t="s">
        <v>9</v>
      </c>
      <c r="DI97" s="43"/>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44"/>
      <c r="EN97" s="117">
        <f t="shared" ref="EN97:EN98" si="408">SUM(DI97:EM97)</f>
        <v>0</v>
      </c>
      <c r="EP97">
        <f ca="1">SUMIF(ES$3:FW$3,"&lt;="&amp;B5,ES97:FW97)</f>
        <v>0</v>
      </c>
      <c r="EQ97" s="157" t="str">
        <f>IF($C$3="Active",IF(Summary!$B60&lt;&gt;"",IF(AND(Summary!$F60&lt;&gt;"",DATE(YEAR(Summary!$F60),MONTH(Summary!$F60),1)&lt;DATE(YEAR(ES$3),MONTH(ES$3),1)),"not on board",IF(Summary!$B60&lt;&gt;"",IF(AND(Summary!$C60&lt;&gt;"",DATE(YEAR(Summary!$C60),MONTH(Summary!$C60),1)&lt;=DATE(YEAR(ES$3),MONTH(ES$3),1)),Summary!$B60,"not on board"),"")),""),"")</f>
        <v/>
      </c>
      <c r="ER97" s="115" t="s">
        <v>9</v>
      </c>
      <c r="ES97" s="43"/>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44"/>
      <c r="FX97" s="117">
        <f t="shared" ref="FX97:FX98" si="409">SUM(ES97:FW97)</f>
        <v>0</v>
      </c>
      <c r="FZ97">
        <f ca="1">SUMIF(GC$3:HG$3,"&lt;="&amp;B5,GC97:HG97)</f>
        <v>0</v>
      </c>
      <c r="GA97" s="157" t="str">
        <f>IF($C$3="Active",IF(Summary!$B60&lt;&gt;"",IF(AND(Summary!$F60&lt;&gt;"",DATE(YEAR(Summary!$F60),MONTH(Summary!$F60),1)&lt;DATE(YEAR(GC$3),MONTH(GC$3),1)),"not on board",IF(Summary!$B60&lt;&gt;"",IF(AND(Summary!$C60&lt;&gt;"",DATE(YEAR(Summary!$C60),MONTH(Summary!$C60),1)&lt;=DATE(YEAR(GC$3),MONTH(GC$3),1)),Summary!$B60,"not on board"),"")),""),"")</f>
        <v/>
      </c>
      <c r="GB97" s="115" t="s">
        <v>9</v>
      </c>
      <c r="GC97" s="43"/>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62"/>
      <c r="HG97" s="44"/>
      <c r="HH97" s="117">
        <f t="shared" si="293"/>
        <v>0</v>
      </c>
      <c r="HJ97">
        <f ca="1">SUMIF(HM$3:IQ$3,"&lt;="&amp;B5,HM97:IQ97)</f>
        <v>0</v>
      </c>
      <c r="HK97" s="157" t="str">
        <f>IF($C$3="Active",IF(Summary!$B60&lt;&gt;"",IF(AND(Summary!$F60&lt;&gt;"",DATE(YEAR(Summary!$F60),MONTH(Summary!$F60),1)&lt;DATE(YEAR(HM$3),MONTH(HM$3),1)),"not on board",IF(Summary!$B60&lt;&gt;"",IF(AND(Summary!$C60&lt;&gt;"",DATE(YEAR(Summary!$C60),MONTH(Summary!$C60),1)&lt;=DATE(YEAR(HM$3),MONTH(HM$3),1)),Summary!$B60,"not on board"),"")),""),"")</f>
        <v/>
      </c>
      <c r="HL97" s="115" t="s">
        <v>9</v>
      </c>
      <c r="HM97" s="43"/>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44"/>
      <c r="IR97" s="117">
        <f t="shared" ref="IR97:IR98" si="410">SUM(HM97:IQ97)</f>
        <v>0</v>
      </c>
      <c r="IT97">
        <f ca="1">SUMIF(IW$3:KA$3,"&lt;="&amp;B5,IW97:KA97)</f>
        <v>0</v>
      </c>
      <c r="IU97" s="157" t="str">
        <f>IF($C$3="Active",IF(Summary!$B60&lt;&gt;"",IF(AND(Summary!$F60&lt;&gt;"",DATE(YEAR(Summary!$F60),MONTH(Summary!$F60),1)&lt;DATE(YEAR(IW$3),MONTH(IW$3),1)),"not on board",IF(Summary!$B60&lt;&gt;"",IF(AND(Summary!$C60&lt;&gt;"",DATE(YEAR(Summary!$C60),MONTH(Summary!$C60),1)&lt;=DATE(YEAR(IW$3),MONTH(IW$3),1)),Summary!$B60,"not on board"),"")),""),"")</f>
        <v/>
      </c>
      <c r="IV97" s="115" t="s">
        <v>9</v>
      </c>
      <c r="IW97" s="43"/>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44"/>
      <c r="KB97" s="117">
        <f t="shared" ref="KB97:KB98" si="411">SUM(IW97:KA97)</f>
        <v>0</v>
      </c>
      <c r="KD97">
        <f ca="1">SUMIF(KG$3:LK$3,"&lt;="&amp;B5,KG97:LK97)</f>
        <v>0</v>
      </c>
      <c r="KE97" s="157" t="str">
        <f>IF($C$3="Active",IF(Summary!$B60&lt;&gt;"",IF(AND(Summary!$F60&lt;&gt;"",DATE(YEAR(Summary!$F60),MONTH(Summary!$F60),1)&lt;DATE(YEAR(KG$3),MONTH(KG$3),1)),"not on board",IF(Summary!$B60&lt;&gt;"",IF(AND(Summary!$C60&lt;&gt;"",DATE(YEAR(Summary!$C60),MONTH(Summary!$C60),1)&lt;=DATE(YEAR(KG$3),MONTH(KG$3),1)),Summary!$B60,"not on board"),"")),""),"")</f>
        <v/>
      </c>
      <c r="KF97" s="115" t="s">
        <v>9</v>
      </c>
      <c r="KG97" s="43"/>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44"/>
      <c r="LL97" s="117">
        <f t="shared" si="296"/>
        <v>0</v>
      </c>
      <c r="LN97">
        <f ca="1">SUMIF(LQ$3:MU$3,"&lt;="&amp;B5,LQ97:MU97)</f>
        <v>0</v>
      </c>
      <c r="LO97" s="157" t="str">
        <f>IF($C$3="Active",IF(Summary!$B60&lt;&gt;"",IF(AND(Summary!$F60&lt;&gt;"",DATE(YEAR(Summary!$F60),MONTH(Summary!$F60),1)&lt;DATE(YEAR(LQ$3),MONTH(LQ$3),1)),"not on board",IF(Summary!$B60&lt;&gt;"",IF(AND(Summary!$C60&lt;&gt;"",DATE(YEAR(Summary!$C60),MONTH(Summary!$C60),1)&lt;=DATE(YEAR(LQ$3),MONTH(LQ$3),1)),Summary!$B60,"not on board"),"")),""),"")</f>
        <v/>
      </c>
      <c r="LP97" s="115" t="s">
        <v>9</v>
      </c>
      <c r="LQ97" s="43"/>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44"/>
      <c r="MV97" s="117">
        <f t="shared" ref="MV97:MV98" si="412">SUM(LQ97:MU97)</f>
        <v>0</v>
      </c>
      <c r="MX97">
        <f ca="1">SUMIF(NA$3:OE$3,"&lt;="&amp;B5,NA97:OE97)</f>
        <v>0</v>
      </c>
      <c r="MY97" s="157" t="str">
        <f>IF($C$3="Active",IF(Summary!$B60&lt;&gt;"",IF(AND(Summary!$F60&lt;&gt;"",DATE(YEAR(Summary!$F60),MONTH(Summary!$F60),1)&lt;DATE(YEAR(NA$3),MONTH(NA$3),1)),"not on board",IF(Summary!$B60&lt;&gt;"",IF(AND(Summary!$C60&lt;&gt;"",DATE(YEAR(Summary!$C60),MONTH(Summary!$C60),1)&lt;=DATE(YEAR(NA$3),MONTH(NA$3),1)),Summary!$B60,"not on board"),"")),""),"")</f>
        <v/>
      </c>
      <c r="MZ97" s="115" t="s">
        <v>9</v>
      </c>
      <c r="NA97" s="43"/>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44"/>
      <c r="OF97" s="117">
        <f t="shared" si="298"/>
        <v>0</v>
      </c>
      <c r="OH97">
        <f ca="1">SUMIF(OK$3:PO$3,"&lt;="&amp;B5,OK97:PO97)</f>
        <v>0</v>
      </c>
      <c r="OI97" s="157" t="str">
        <f>IF($C$3="Active",IF(Summary!$B60&lt;&gt;"",IF(AND(Summary!$F60&lt;&gt;"",DATE(YEAR(Summary!$F60),MONTH(Summary!$F60),1)&lt;DATE(YEAR(OK$3),MONTH(OK$3),1)),"not on board",IF(Summary!$B60&lt;&gt;"",IF(AND(Summary!$C60&lt;&gt;"",DATE(YEAR(Summary!$C60),MONTH(Summary!$C60),1)&lt;=DATE(YEAR(OK$3),MONTH(OK$3),1)),Summary!$B60,"not on board"),"")),""),"")</f>
        <v/>
      </c>
      <c r="OJ97" s="115" t="s">
        <v>9</v>
      </c>
      <c r="OK97" s="43"/>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44"/>
      <c r="PP97" s="117">
        <f t="shared" ref="PP97:PP98" si="413">SUM(OK97:PO97)</f>
        <v>0</v>
      </c>
    </row>
    <row r="98" spans="2:432" x14ac:dyDescent="0.25">
      <c r="B98">
        <f t="shared" ca="1" si="300"/>
        <v>0</v>
      </c>
      <c r="C98" s="158"/>
      <c r="D98" s="116" t="s">
        <v>1</v>
      </c>
      <c r="E98" s="4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42"/>
      <c r="AJ98" s="118">
        <f t="shared" si="406"/>
        <v>0</v>
      </c>
      <c r="AM98" s="158"/>
      <c r="AN98" s="116" t="s">
        <v>1</v>
      </c>
      <c r="AO98" s="4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42"/>
      <c r="BT98" s="118">
        <f t="shared" si="302"/>
        <v>0</v>
      </c>
      <c r="BW98" s="158"/>
      <c r="BX98" s="116" t="s">
        <v>1</v>
      </c>
      <c r="BY98" s="4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42"/>
      <c r="DD98" s="118">
        <f t="shared" si="407"/>
        <v>0</v>
      </c>
      <c r="DG98" s="158"/>
      <c r="DH98" s="116" t="s">
        <v>1</v>
      </c>
      <c r="DI98" s="4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42"/>
      <c r="EN98" s="118">
        <f t="shared" si="408"/>
        <v>0</v>
      </c>
      <c r="EQ98" s="158"/>
      <c r="ER98" s="116" t="s">
        <v>1</v>
      </c>
      <c r="ES98" s="4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42"/>
      <c r="FX98" s="118">
        <f t="shared" si="409"/>
        <v>0</v>
      </c>
      <c r="GA98" s="158"/>
      <c r="GB98" s="116" t="s">
        <v>1</v>
      </c>
      <c r="GC98" s="4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61"/>
      <c r="HG98" s="42"/>
      <c r="HH98" s="118">
        <f t="shared" si="293"/>
        <v>0</v>
      </c>
      <c r="HK98" s="158"/>
      <c r="HL98" s="116" t="s">
        <v>1</v>
      </c>
      <c r="HM98" s="4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42"/>
      <c r="IR98" s="118">
        <f t="shared" si="410"/>
        <v>0</v>
      </c>
      <c r="IU98" s="158"/>
      <c r="IV98" s="116" t="s">
        <v>1</v>
      </c>
      <c r="IW98" s="4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42"/>
      <c r="KB98" s="118">
        <f t="shared" si="411"/>
        <v>0</v>
      </c>
      <c r="KE98" s="158"/>
      <c r="KF98" s="116" t="s">
        <v>1</v>
      </c>
      <c r="KG98" s="4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42"/>
      <c r="LL98" s="118">
        <f t="shared" si="296"/>
        <v>0</v>
      </c>
      <c r="LO98" s="158"/>
      <c r="LP98" s="116" t="s">
        <v>1</v>
      </c>
      <c r="LQ98" s="4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42"/>
      <c r="MV98" s="118">
        <f t="shared" si="412"/>
        <v>0</v>
      </c>
      <c r="MY98" s="158"/>
      <c r="MZ98" s="116" t="s">
        <v>1</v>
      </c>
      <c r="NA98" s="4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42"/>
      <c r="OF98" s="118">
        <f t="shared" si="298"/>
        <v>0</v>
      </c>
      <c r="OI98" s="158"/>
      <c r="OJ98" s="116" t="s">
        <v>1</v>
      </c>
      <c r="OK98" s="4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42"/>
      <c r="PP98" s="118">
        <f t="shared" si="413"/>
        <v>0</v>
      </c>
    </row>
    <row r="99" spans="2:432" ht="15" customHeight="1" x14ac:dyDescent="0.25">
      <c r="B99">
        <f t="shared" ca="1" si="300"/>
        <v>0</v>
      </c>
      <c r="C99" s="157" t="str">
        <f>IF($C$3="Active",IF(Summary!$B61&lt;&gt;"",IF(AND(Summary!$F61&lt;&gt;"",DATE(YEAR(Summary!$F61),MONTH(Summary!$F61),1)&lt;DATE(YEAR(E$3),MONTH(E$3),1)),"not on board",IF(Summary!$B61&lt;&gt;"",IF(AND(Summary!$C61&lt;&gt;"",DATE(YEAR(Summary!$C61),MONTH(Summary!$C61),1)&lt;=DATE(YEAR(E$3),MONTH(E$3),1)),Summary!$B61,"not on board"),"")),""),"")</f>
        <v/>
      </c>
      <c r="D99" s="115" t="s">
        <v>9</v>
      </c>
      <c r="E99" s="43"/>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44"/>
      <c r="AJ99" s="117">
        <f t="shared" ref="AJ99:AJ100" si="414">SUM(E99:AI99)</f>
        <v>0</v>
      </c>
      <c r="AL99">
        <f ca="1">SUMIF(AO$3:BS$3,"&lt;="&amp;B5,AO99:BS99)</f>
        <v>0</v>
      </c>
      <c r="AM99" s="157" t="str">
        <f>IF($C$3="Active",IF(Summary!$B61&lt;&gt;"",IF(AND(Summary!$F61&lt;&gt;"",DATE(YEAR(Summary!$F61),MONTH(Summary!$F61),1)&lt;DATE(YEAR(AO$3),MONTH(AO$3),1)),"not on board",IF(Summary!$B61&lt;&gt;"",IF(AND(Summary!$C61&lt;&gt;"",DATE(YEAR(Summary!$C61),MONTH(Summary!$C61),1)&lt;=DATE(YEAR(AO$3),MONTH(AO$3),1)),Summary!$B61,"not on board"),"")),""),"")</f>
        <v/>
      </c>
      <c r="AN99" s="115" t="s">
        <v>9</v>
      </c>
      <c r="AO99" s="43"/>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44"/>
      <c r="BT99" s="117">
        <f t="shared" si="302"/>
        <v>0</v>
      </c>
      <c r="BV99">
        <f ca="1">SUMIF(BY$3:DC$3,"&lt;="&amp;B5,BY99:DC99)</f>
        <v>0</v>
      </c>
      <c r="BW99" s="157" t="str">
        <f>IF($C$3="Active",IF(Summary!$B61&lt;&gt;"",IF(AND(Summary!$F61&lt;&gt;"",DATE(YEAR(Summary!$F61),MONTH(Summary!$F61),1)&lt;DATE(YEAR(BY$3),MONTH(BY$3),1)),"not on board",IF(Summary!$B61&lt;&gt;"",IF(AND(Summary!$C61&lt;&gt;"",DATE(YEAR(Summary!$C61),MONTH(Summary!$C61),1)&lt;=DATE(YEAR(BY$3),MONTH(BY$3),1)),Summary!$B61,"not on board"),"")),""),"")</f>
        <v/>
      </c>
      <c r="BX99" s="115" t="s">
        <v>9</v>
      </c>
      <c r="BY99" s="43"/>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44"/>
      <c r="DD99" s="117">
        <f t="shared" ref="DD99:DD100" si="415">SUM(BY99:DC99)</f>
        <v>0</v>
      </c>
      <c r="DF99">
        <f ca="1">SUMIF(DI$3:EM$3,"&lt;="&amp;B5,DI99:EM99)</f>
        <v>0</v>
      </c>
      <c r="DG99" s="157" t="str">
        <f>IF($C$3="Active",IF(Summary!$B61&lt;&gt;"",IF(AND(Summary!$F61&lt;&gt;"",DATE(YEAR(Summary!$F61),MONTH(Summary!$F61),1)&lt;DATE(YEAR(DI$3),MONTH(DI$3),1)),"not on board",IF(Summary!$B61&lt;&gt;"",IF(AND(Summary!$C61&lt;&gt;"",DATE(YEAR(Summary!$C61),MONTH(Summary!$C61),1)&lt;=DATE(YEAR(DI$3),MONTH(DI$3),1)),Summary!$B61,"not on board"),"")),""),"")</f>
        <v/>
      </c>
      <c r="DH99" s="115" t="s">
        <v>9</v>
      </c>
      <c r="DI99" s="43"/>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44"/>
      <c r="EN99" s="117">
        <f t="shared" ref="EN99:EN100" si="416">SUM(DI99:EM99)</f>
        <v>0</v>
      </c>
      <c r="EP99">
        <f ca="1">SUMIF(ES$3:FW$3,"&lt;="&amp;B5,ES99:FW99)</f>
        <v>0</v>
      </c>
      <c r="EQ99" s="157" t="str">
        <f>IF($C$3="Active",IF(Summary!$B61&lt;&gt;"",IF(AND(Summary!$F61&lt;&gt;"",DATE(YEAR(Summary!$F61),MONTH(Summary!$F61),1)&lt;DATE(YEAR(ES$3),MONTH(ES$3),1)),"not on board",IF(Summary!$B61&lt;&gt;"",IF(AND(Summary!$C61&lt;&gt;"",DATE(YEAR(Summary!$C61),MONTH(Summary!$C61),1)&lt;=DATE(YEAR(ES$3),MONTH(ES$3),1)),Summary!$B61,"not on board"),"")),""),"")</f>
        <v/>
      </c>
      <c r="ER99" s="115" t="s">
        <v>9</v>
      </c>
      <c r="ES99" s="43"/>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44"/>
      <c r="FX99" s="117">
        <f t="shared" ref="FX99:FX100" si="417">SUM(ES99:FW99)</f>
        <v>0</v>
      </c>
      <c r="FZ99">
        <f ca="1">SUMIF(GC$3:HG$3,"&lt;="&amp;B5,GC99:HG99)</f>
        <v>0</v>
      </c>
      <c r="GA99" s="157" t="str">
        <f>IF($C$3="Active",IF(Summary!$B61&lt;&gt;"",IF(AND(Summary!$F61&lt;&gt;"",DATE(YEAR(Summary!$F61),MONTH(Summary!$F61),1)&lt;DATE(YEAR(GC$3),MONTH(GC$3),1)),"not on board",IF(Summary!$B61&lt;&gt;"",IF(AND(Summary!$C61&lt;&gt;"",DATE(YEAR(Summary!$C61),MONTH(Summary!$C61),1)&lt;=DATE(YEAR(GC$3),MONTH(GC$3),1)),Summary!$B61,"not on board"),"")),""),"")</f>
        <v/>
      </c>
      <c r="GB99" s="115" t="s">
        <v>9</v>
      </c>
      <c r="GC99" s="43"/>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62"/>
      <c r="HG99" s="44"/>
      <c r="HH99" s="117">
        <f t="shared" si="293"/>
        <v>0</v>
      </c>
      <c r="HJ99">
        <f ca="1">SUMIF(HM$3:IQ$3,"&lt;="&amp;B5,HM99:IQ99)</f>
        <v>0</v>
      </c>
      <c r="HK99" s="157" t="str">
        <f>IF($C$3="Active",IF(Summary!$B61&lt;&gt;"",IF(AND(Summary!$F61&lt;&gt;"",DATE(YEAR(Summary!$F61),MONTH(Summary!$F61),1)&lt;DATE(YEAR(HM$3),MONTH(HM$3),1)),"not on board",IF(Summary!$B61&lt;&gt;"",IF(AND(Summary!$C61&lt;&gt;"",DATE(YEAR(Summary!$C61),MONTH(Summary!$C61),1)&lt;=DATE(YEAR(HM$3),MONTH(HM$3),1)),Summary!$B61,"not on board"),"")),""),"")</f>
        <v/>
      </c>
      <c r="HL99" s="115" t="s">
        <v>9</v>
      </c>
      <c r="HM99" s="43"/>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44"/>
      <c r="IR99" s="117">
        <f t="shared" ref="IR99:IR100" si="418">SUM(HM99:IQ99)</f>
        <v>0</v>
      </c>
      <c r="IT99">
        <f ca="1">SUMIF(IW$3:KA$3,"&lt;="&amp;B5,IW99:KA99)</f>
        <v>0</v>
      </c>
      <c r="IU99" s="157" t="str">
        <f>IF($C$3="Active",IF(Summary!$B61&lt;&gt;"",IF(AND(Summary!$F61&lt;&gt;"",DATE(YEAR(Summary!$F61),MONTH(Summary!$F61),1)&lt;DATE(YEAR(IW$3),MONTH(IW$3),1)),"not on board",IF(Summary!$B61&lt;&gt;"",IF(AND(Summary!$C61&lt;&gt;"",DATE(YEAR(Summary!$C61),MONTH(Summary!$C61),1)&lt;=DATE(YEAR(IW$3),MONTH(IW$3),1)),Summary!$B61,"not on board"),"")),""),"")</f>
        <v/>
      </c>
      <c r="IV99" s="115" t="s">
        <v>9</v>
      </c>
      <c r="IW99" s="43"/>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44"/>
      <c r="KB99" s="117">
        <f t="shared" ref="KB99:KB100" si="419">SUM(IW99:KA99)</f>
        <v>0</v>
      </c>
      <c r="KD99">
        <f ca="1">SUMIF(KG$3:LK$3,"&lt;="&amp;B5,KG99:LK99)</f>
        <v>0</v>
      </c>
      <c r="KE99" s="157" t="str">
        <f>IF($C$3="Active",IF(Summary!$B61&lt;&gt;"",IF(AND(Summary!$F61&lt;&gt;"",DATE(YEAR(Summary!$F61),MONTH(Summary!$F61),1)&lt;DATE(YEAR(KG$3),MONTH(KG$3),1)),"not on board",IF(Summary!$B61&lt;&gt;"",IF(AND(Summary!$C61&lt;&gt;"",DATE(YEAR(Summary!$C61),MONTH(Summary!$C61),1)&lt;=DATE(YEAR(KG$3),MONTH(KG$3),1)),Summary!$B61,"not on board"),"")),""),"")</f>
        <v/>
      </c>
      <c r="KF99" s="115" t="s">
        <v>9</v>
      </c>
      <c r="KG99" s="43"/>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44"/>
      <c r="LL99" s="117">
        <f t="shared" si="296"/>
        <v>0</v>
      </c>
      <c r="LN99">
        <f ca="1">SUMIF(LQ$3:MU$3,"&lt;="&amp;B5,LQ99:MU99)</f>
        <v>0</v>
      </c>
      <c r="LO99" s="157" t="str">
        <f>IF($C$3="Active",IF(Summary!$B61&lt;&gt;"",IF(AND(Summary!$F61&lt;&gt;"",DATE(YEAR(Summary!$F61),MONTH(Summary!$F61),1)&lt;DATE(YEAR(LQ$3),MONTH(LQ$3),1)),"not on board",IF(Summary!$B61&lt;&gt;"",IF(AND(Summary!$C61&lt;&gt;"",DATE(YEAR(Summary!$C61),MONTH(Summary!$C61),1)&lt;=DATE(YEAR(LQ$3),MONTH(LQ$3),1)),Summary!$B61,"not on board"),"")),""),"")</f>
        <v/>
      </c>
      <c r="LP99" s="115" t="s">
        <v>9</v>
      </c>
      <c r="LQ99" s="43"/>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44"/>
      <c r="MV99" s="117">
        <f t="shared" ref="MV99:MV100" si="420">SUM(LQ99:MU99)</f>
        <v>0</v>
      </c>
      <c r="MX99">
        <f ca="1">SUMIF(NA$3:OE$3,"&lt;="&amp;B5,NA99:OE99)</f>
        <v>0</v>
      </c>
      <c r="MY99" s="157" t="str">
        <f>IF($C$3="Active",IF(Summary!$B61&lt;&gt;"",IF(AND(Summary!$F61&lt;&gt;"",DATE(YEAR(Summary!$F61),MONTH(Summary!$F61),1)&lt;DATE(YEAR(NA$3),MONTH(NA$3),1)),"not on board",IF(Summary!$B61&lt;&gt;"",IF(AND(Summary!$C61&lt;&gt;"",DATE(YEAR(Summary!$C61),MONTH(Summary!$C61),1)&lt;=DATE(YEAR(NA$3),MONTH(NA$3),1)),Summary!$B61,"not on board"),"")),""),"")</f>
        <v/>
      </c>
      <c r="MZ99" s="115" t="s">
        <v>9</v>
      </c>
      <c r="NA99" s="43"/>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44"/>
      <c r="OF99" s="117">
        <f t="shared" si="298"/>
        <v>0</v>
      </c>
      <c r="OH99">
        <f ca="1">SUMIF(OK$3:PO$3,"&lt;="&amp;B5,OK99:PO99)</f>
        <v>0</v>
      </c>
      <c r="OI99" s="157" t="str">
        <f>IF($C$3="Active",IF(Summary!$B61&lt;&gt;"",IF(AND(Summary!$F61&lt;&gt;"",DATE(YEAR(Summary!$F61),MONTH(Summary!$F61),1)&lt;DATE(YEAR(OK$3),MONTH(OK$3),1)),"not on board",IF(Summary!$B61&lt;&gt;"",IF(AND(Summary!$C61&lt;&gt;"",DATE(YEAR(Summary!$C61),MONTH(Summary!$C61),1)&lt;=DATE(YEAR(OK$3),MONTH(OK$3),1)),Summary!$B61,"not on board"),"")),""),"")</f>
        <v/>
      </c>
      <c r="OJ99" s="115" t="s">
        <v>9</v>
      </c>
      <c r="OK99" s="43"/>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44"/>
      <c r="PP99" s="117">
        <f t="shared" ref="PP99:PP100" si="421">SUM(OK99:PO99)</f>
        <v>0</v>
      </c>
    </row>
    <row r="100" spans="2:432" x14ac:dyDescent="0.25">
      <c r="B100">
        <f t="shared" ca="1" si="300"/>
        <v>0</v>
      </c>
      <c r="C100" s="158"/>
      <c r="D100" s="116" t="s">
        <v>1</v>
      </c>
      <c r="E100" s="4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42"/>
      <c r="AJ100" s="118">
        <f t="shared" si="414"/>
        <v>0</v>
      </c>
      <c r="AM100" s="158"/>
      <c r="AN100" s="116" t="s">
        <v>1</v>
      </c>
      <c r="AO100" s="4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42"/>
      <c r="BT100" s="118">
        <f t="shared" si="302"/>
        <v>0</v>
      </c>
      <c r="BW100" s="158"/>
      <c r="BX100" s="116" t="s">
        <v>1</v>
      </c>
      <c r="BY100" s="4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42"/>
      <c r="DD100" s="118">
        <f t="shared" si="415"/>
        <v>0</v>
      </c>
      <c r="DG100" s="158"/>
      <c r="DH100" s="116" t="s">
        <v>1</v>
      </c>
      <c r="DI100" s="4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42"/>
      <c r="EN100" s="118">
        <f t="shared" si="416"/>
        <v>0</v>
      </c>
      <c r="EQ100" s="158"/>
      <c r="ER100" s="116" t="s">
        <v>1</v>
      </c>
      <c r="ES100" s="4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42"/>
      <c r="FX100" s="118">
        <f t="shared" si="417"/>
        <v>0</v>
      </c>
      <c r="GA100" s="158"/>
      <c r="GB100" s="116" t="s">
        <v>1</v>
      </c>
      <c r="GC100" s="4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61"/>
      <c r="HG100" s="42"/>
      <c r="HH100" s="118">
        <f t="shared" si="293"/>
        <v>0</v>
      </c>
      <c r="HK100" s="158"/>
      <c r="HL100" s="116" t="s">
        <v>1</v>
      </c>
      <c r="HM100" s="4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42"/>
      <c r="IR100" s="118">
        <f t="shared" si="418"/>
        <v>0</v>
      </c>
      <c r="IU100" s="158"/>
      <c r="IV100" s="116" t="s">
        <v>1</v>
      </c>
      <c r="IW100" s="4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42"/>
      <c r="KB100" s="118">
        <f t="shared" si="419"/>
        <v>0</v>
      </c>
      <c r="KE100" s="158"/>
      <c r="KF100" s="116" t="s">
        <v>1</v>
      </c>
      <c r="KG100" s="4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42"/>
      <c r="LL100" s="118">
        <f t="shared" si="296"/>
        <v>0</v>
      </c>
      <c r="LO100" s="158"/>
      <c r="LP100" s="116" t="s">
        <v>1</v>
      </c>
      <c r="LQ100" s="4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42"/>
      <c r="MV100" s="118">
        <f t="shared" si="420"/>
        <v>0</v>
      </c>
      <c r="MY100" s="158"/>
      <c r="MZ100" s="116" t="s">
        <v>1</v>
      </c>
      <c r="NA100" s="4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42"/>
      <c r="OF100" s="118">
        <f t="shared" si="298"/>
        <v>0</v>
      </c>
      <c r="OI100" s="158"/>
      <c r="OJ100" s="116" t="s">
        <v>1</v>
      </c>
      <c r="OK100" s="4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42"/>
      <c r="PP100" s="118">
        <f t="shared" si="421"/>
        <v>0</v>
      </c>
    </row>
    <row r="101" spans="2:432" ht="15" customHeight="1" x14ac:dyDescent="0.25">
      <c r="B101">
        <f t="shared" ca="1" si="300"/>
        <v>0</v>
      </c>
      <c r="C101" s="157" t="str">
        <f>IF($C$3="Active",IF(Summary!$B62&lt;&gt;"",IF(AND(Summary!$F62&lt;&gt;"",DATE(YEAR(Summary!$F62),MONTH(Summary!$F62),1)&lt;DATE(YEAR(E$3),MONTH(E$3),1)),"not on board",IF(Summary!$B62&lt;&gt;"",IF(AND(Summary!$C62&lt;&gt;"",DATE(YEAR(Summary!$C62),MONTH(Summary!$C62),1)&lt;=DATE(YEAR(E$3),MONTH(E$3),1)),Summary!$B62,"not on board"),"")),""),"")</f>
        <v/>
      </c>
      <c r="D101" s="115" t="s">
        <v>9</v>
      </c>
      <c r="E101" s="43"/>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44"/>
      <c r="AJ101" s="117">
        <f t="shared" ref="AJ101:AJ102" si="422">SUM(E101:AI101)</f>
        <v>0</v>
      </c>
      <c r="AL101">
        <f ca="1">SUMIF(AO$3:BS$3,"&lt;="&amp;B5,AO101:BS101)</f>
        <v>0</v>
      </c>
      <c r="AM101" s="157" t="str">
        <f>IF($C$3="Active",IF(Summary!$B62&lt;&gt;"",IF(AND(Summary!$F62&lt;&gt;"",DATE(YEAR(Summary!$F62),MONTH(Summary!$F62),1)&lt;DATE(YEAR(AO$3),MONTH(AO$3),1)),"not on board",IF(Summary!$B62&lt;&gt;"",IF(AND(Summary!$C62&lt;&gt;"",DATE(YEAR(Summary!$C62),MONTH(Summary!$C62),1)&lt;=DATE(YEAR(AO$3),MONTH(AO$3),1)),Summary!$B62,"not on board"),"")),""),"")</f>
        <v/>
      </c>
      <c r="AN101" s="115" t="s">
        <v>9</v>
      </c>
      <c r="AO101" s="43"/>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44"/>
      <c r="BT101" s="117">
        <f t="shared" si="302"/>
        <v>0</v>
      </c>
      <c r="BV101">
        <f ca="1">SUMIF(BY$3:DC$3,"&lt;="&amp;B5,BY101:DC101)</f>
        <v>0</v>
      </c>
      <c r="BW101" s="157" t="str">
        <f>IF($C$3="Active",IF(Summary!$B62&lt;&gt;"",IF(AND(Summary!$F62&lt;&gt;"",DATE(YEAR(Summary!$F62),MONTH(Summary!$F62),1)&lt;DATE(YEAR(BY$3),MONTH(BY$3),1)),"not on board",IF(Summary!$B62&lt;&gt;"",IF(AND(Summary!$C62&lt;&gt;"",DATE(YEAR(Summary!$C62),MONTH(Summary!$C62),1)&lt;=DATE(YEAR(BY$3),MONTH(BY$3),1)),Summary!$B62,"not on board"),"")),""),"")</f>
        <v/>
      </c>
      <c r="BX101" s="115" t="s">
        <v>9</v>
      </c>
      <c r="BY101" s="43"/>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44"/>
      <c r="DD101" s="117">
        <f t="shared" ref="DD101:DD102" si="423">SUM(BY101:DC101)</f>
        <v>0</v>
      </c>
      <c r="DF101">
        <f ca="1">SUMIF(DI$3:EM$3,"&lt;="&amp;B5,DI101:EM101)</f>
        <v>0</v>
      </c>
      <c r="DG101" s="157" t="str">
        <f>IF($C$3="Active",IF(Summary!$B62&lt;&gt;"",IF(AND(Summary!$F62&lt;&gt;"",DATE(YEAR(Summary!$F62),MONTH(Summary!$F62),1)&lt;DATE(YEAR(DI$3),MONTH(DI$3),1)),"not on board",IF(Summary!$B62&lt;&gt;"",IF(AND(Summary!$C62&lt;&gt;"",DATE(YEAR(Summary!$C62),MONTH(Summary!$C62),1)&lt;=DATE(YEAR(DI$3),MONTH(DI$3),1)),Summary!$B62,"not on board"),"")),""),"")</f>
        <v/>
      </c>
      <c r="DH101" s="115" t="s">
        <v>9</v>
      </c>
      <c r="DI101" s="43"/>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44"/>
      <c r="EN101" s="117">
        <f t="shared" ref="EN101:EN102" si="424">SUM(DI101:EM101)</f>
        <v>0</v>
      </c>
      <c r="EP101">
        <f ca="1">SUMIF(ES$3:FW$3,"&lt;="&amp;B5,ES101:FW101)</f>
        <v>0</v>
      </c>
      <c r="EQ101" s="157" t="str">
        <f>IF($C$3="Active",IF(Summary!$B62&lt;&gt;"",IF(AND(Summary!$F62&lt;&gt;"",DATE(YEAR(Summary!$F62),MONTH(Summary!$F62),1)&lt;DATE(YEAR(ES$3),MONTH(ES$3),1)),"not on board",IF(Summary!$B62&lt;&gt;"",IF(AND(Summary!$C62&lt;&gt;"",DATE(YEAR(Summary!$C62),MONTH(Summary!$C62),1)&lt;=DATE(YEAR(ES$3),MONTH(ES$3),1)),Summary!$B62,"not on board"),"")),""),"")</f>
        <v/>
      </c>
      <c r="ER101" s="115" t="s">
        <v>9</v>
      </c>
      <c r="ES101" s="43"/>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44"/>
      <c r="FX101" s="117">
        <f t="shared" ref="FX101:FX102" si="425">SUM(ES101:FW101)</f>
        <v>0</v>
      </c>
      <c r="FZ101">
        <f ca="1">SUMIF(GC$3:HG$3,"&lt;="&amp;B5,GC101:HG101)</f>
        <v>0</v>
      </c>
      <c r="GA101" s="157" t="str">
        <f>IF($C$3="Active",IF(Summary!$B62&lt;&gt;"",IF(AND(Summary!$F62&lt;&gt;"",DATE(YEAR(Summary!$F62),MONTH(Summary!$F62),1)&lt;DATE(YEAR(GC$3),MONTH(GC$3),1)),"not on board",IF(Summary!$B62&lt;&gt;"",IF(AND(Summary!$C62&lt;&gt;"",DATE(YEAR(Summary!$C62),MONTH(Summary!$C62),1)&lt;=DATE(YEAR(GC$3),MONTH(GC$3),1)),Summary!$B62,"not on board"),"")),""),"")</f>
        <v/>
      </c>
      <c r="GB101" s="115" t="s">
        <v>9</v>
      </c>
      <c r="GC101" s="43"/>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62"/>
      <c r="HG101" s="44"/>
      <c r="HH101" s="117">
        <f t="shared" ref="HH101:HH124" si="426">SUM(GC101:HG101)</f>
        <v>0</v>
      </c>
      <c r="HJ101">
        <f ca="1">SUMIF(HM$3:IQ$3,"&lt;="&amp;B5,HM101:IQ101)</f>
        <v>0</v>
      </c>
      <c r="HK101" s="157" t="str">
        <f>IF($C$3="Active",IF(Summary!$B62&lt;&gt;"",IF(AND(Summary!$F62&lt;&gt;"",DATE(YEAR(Summary!$F62),MONTH(Summary!$F62),1)&lt;DATE(YEAR(HM$3),MONTH(HM$3),1)),"not on board",IF(Summary!$B62&lt;&gt;"",IF(AND(Summary!$C62&lt;&gt;"",DATE(YEAR(Summary!$C62),MONTH(Summary!$C62),1)&lt;=DATE(YEAR(HM$3),MONTH(HM$3),1)),Summary!$B62,"not on board"),"")),""),"")</f>
        <v/>
      </c>
      <c r="HL101" s="115" t="s">
        <v>9</v>
      </c>
      <c r="HM101" s="43"/>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44"/>
      <c r="IR101" s="117">
        <f t="shared" ref="IR101:IR102" si="427">SUM(HM101:IQ101)</f>
        <v>0</v>
      </c>
      <c r="IT101">
        <f ca="1">SUMIF(IW$3:KA$3,"&lt;="&amp;B5,IW101:KA101)</f>
        <v>0</v>
      </c>
      <c r="IU101" s="157" t="str">
        <f>IF($C$3="Active",IF(Summary!$B62&lt;&gt;"",IF(AND(Summary!$F62&lt;&gt;"",DATE(YEAR(Summary!$F62),MONTH(Summary!$F62),1)&lt;DATE(YEAR(IW$3),MONTH(IW$3),1)),"not on board",IF(Summary!$B62&lt;&gt;"",IF(AND(Summary!$C62&lt;&gt;"",DATE(YEAR(Summary!$C62),MONTH(Summary!$C62),1)&lt;=DATE(YEAR(IW$3),MONTH(IW$3),1)),Summary!$B62,"not on board"),"")),""),"")</f>
        <v/>
      </c>
      <c r="IV101" s="115" t="s">
        <v>9</v>
      </c>
      <c r="IW101" s="43"/>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44"/>
      <c r="KB101" s="117">
        <f t="shared" ref="KB101:KB102" si="428">SUM(IW101:KA101)</f>
        <v>0</v>
      </c>
      <c r="KD101">
        <f ca="1">SUMIF(KG$3:LK$3,"&lt;="&amp;B5,KG101:LK101)</f>
        <v>0</v>
      </c>
      <c r="KE101" s="157" t="str">
        <f>IF($C$3="Active",IF(Summary!$B62&lt;&gt;"",IF(AND(Summary!$F62&lt;&gt;"",DATE(YEAR(Summary!$F62),MONTH(Summary!$F62),1)&lt;DATE(YEAR(KG$3),MONTH(KG$3),1)),"not on board",IF(Summary!$B62&lt;&gt;"",IF(AND(Summary!$C62&lt;&gt;"",DATE(YEAR(Summary!$C62),MONTH(Summary!$C62),1)&lt;=DATE(YEAR(KG$3),MONTH(KG$3),1)),Summary!$B62,"not on board"),"")),""),"")</f>
        <v/>
      </c>
      <c r="KF101" s="115" t="s">
        <v>9</v>
      </c>
      <c r="KG101" s="43"/>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44"/>
      <c r="LL101" s="117">
        <f t="shared" ref="LL101:LL124" si="429">SUM(KG101:LK101)</f>
        <v>0</v>
      </c>
      <c r="LN101">
        <f ca="1">SUMIF(LQ$3:MU$3,"&lt;="&amp;B5,LQ101:MU101)</f>
        <v>0</v>
      </c>
      <c r="LO101" s="157" t="str">
        <f>IF($C$3="Active",IF(Summary!$B62&lt;&gt;"",IF(AND(Summary!$F62&lt;&gt;"",DATE(YEAR(Summary!$F62),MONTH(Summary!$F62),1)&lt;DATE(YEAR(LQ$3),MONTH(LQ$3),1)),"not on board",IF(Summary!$B62&lt;&gt;"",IF(AND(Summary!$C62&lt;&gt;"",DATE(YEAR(Summary!$C62),MONTH(Summary!$C62),1)&lt;=DATE(YEAR(LQ$3),MONTH(LQ$3),1)),Summary!$B62,"not on board"),"")),""),"")</f>
        <v/>
      </c>
      <c r="LP101" s="115" t="s">
        <v>9</v>
      </c>
      <c r="LQ101" s="43"/>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44"/>
      <c r="MV101" s="117">
        <f t="shared" ref="MV101:MV102" si="430">SUM(LQ101:MU101)</f>
        <v>0</v>
      </c>
      <c r="MX101">
        <f ca="1">SUMIF(NA$3:OE$3,"&lt;="&amp;B5,NA101:OE101)</f>
        <v>0</v>
      </c>
      <c r="MY101" s="157" t="str">
        <f>IF($C$3="Active",IF(Summary!$B62&lt;&gt;"",IF(AND(Summary!$F62&lt;&gt;"",DATE(YEAR(Summary!$F62),MONTH(Summary!$F62),1)&lt;DATE(YEAR(NA$3),MONTH(NA$3),1)),"not on board",IF(Summary!$B62&lt;&gt;"",IF(AND(Summary!$C62&lt;&gt;"",DATE(YEAR(Summary!$C62),MONTH(Summary!$C62),1)&lt;=DATE(YEAR(NA$3),MONTH(NA$3),1)),Summary!$B62,"not on board"),"")),""),"")</f>
        <v/>
      </c>
      <c r="MZ101" s="115" t="s">
        <v>9</v>
      </c>
      <c r="NA101" s="43"/>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44"/>
      <c r="OF101" s="117">
        <f t="shared" ref="OF101:OF124" si="431">SUM(NA101:OE101)</f>
        <v>0</v>
      </c>
      <c r="OH101">
        <f ca="1">SUMIF(OK$3:PO$3,"&lt;="&amp;B5,OK101:PO101)</f>
        <v>0</v>
      </c>
      <c r="OI101" s="157" t="str">
        <f>IF($C$3="Active",IF(Summary!$B62&lt;&gt;"",IF(AND(Summary!$F62&lt;&gt;"",DATE(YEAR(Summary!$F62),MONTH(Summary!$F62),1)&lt;DATE(YEAR(OK$3),MONTH(OK$3),1)),"not on board",IF(Summary!$B62&lt;&gt;"",IF(AND(Summary!$C62&lt;&gt;"",DATE(YEAR(Summary!$C62),MONTH(Summary!$C62),1)&lt;=DATE(YEAR(OK$3),MONTH(OK$3),1)),Summary!$B62,"not on board"),"")),""),"")</f>
        <v/>
      </c>
      <c r="OJ101" s="115" t="s">
        <v>9</v>
      </c>
      <c r="OK101" s="43"/>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44"/>
      <c r="PP101" s="117">
        <f t="shared" ref="PP101:PP102" si="432">SUM(OK101:PO101)</f>
        <v>0</v>
      </c>
    </row>
    <row r="102" spans="2:432" x14ac:dyDescent="0.25">
      <c r="B102">
        <f t="shared" ca="1" si="300"/>
        <v>0</v>
      </c>
      <c r="C102" s="158"/>
      <c r="D102" s="116" t="s">
        <v>1</v>
      </c>
      <c r="E102" s="4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42"/>
      <c r="AJ102" s="118">
        <f t="shared" si="422"/>
        <v>0</v>
      </c>
      <c r="AM102" s="158"/>
      <c r="AN102" s="116" t="s">
        <v>1</v>
      </c>
      <c r="AO102" s="4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42"/>
      <c r="BT102" s="118">
        <f t="shared" si="302"/>
        <v>0</v>
      </c>
      <c r="BW102" s="158"/>
      <c r="BX102" s="116" t="s">
        <v>1</v>
      </c>
      <c r="BY102" s="4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42"/>
      <c r="DD102" s="118">
        <f t="shared" si="423"/>
        <v>0</v>
      </c>
      <c r="DG102" s="158"/>
      <c r="DH102" s="116" t="s">
        <v>1</v>
      </c>
      <c r="DI102" s="4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42"/>
      <c r="EN102" s="118">
        <f t="shared" si="424"/>
        <v>0</v>
      </c>
      <c r="EQ102" s="158"/>
      <c r="ER102" s="116" t="s">
        <v>1</v>
      </c>
      <c r="ES102" s="4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42"/>
      <c r="FX102" s="118">
        <f t="shared" si="425"/>
        <v>0</v>
      </c>
      <c r="GA102" s="158"/>
      <c r="GB102" s="116" t="s">
        <v>1</v>
      </c>
      <c r="GC102" s="4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61"/>
      <c r="HG102" s="42"/>
      <c r="HH102" s="118">
        <f t="shared" si="426"/>
        <v>0</v>
      </c>
      <c r="HK102" s="158"/>
      <c r="HL102" s="116" t="s">
        <v>1</v>
      </c>
      <c r="HM102" s="4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42"/>
      <c r="IR102" s="118">
        <f t="shared" si="427"/>
        <v>0</v>
      </c>
      <c r="IU102" s="158"/>
      <c r="IV102" s="116" t="s">
        <v>1</v>
      </c>
      <c r="IW102" s="4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42"/>
      <c r="KB102" s="118">
        <f t="shared" si="428"/>
        <v>0</v>
      </c>
      <c r="KE102" s="158"/>
      <c r="KF102" s="116" t="s">
        <v>1</v>
      </c>
      <c r="KG102" s="4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42"/>
      <c r="LL102" s="118">
        <f t="shared" si="429"/>
        <v>0</v>
      </c>
      <c r="LO102" s="158"/>
      <c r="LP102" s="116" t="s">
        <v>1</v>
      </c>
      <c r="LQ102" s="4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42"/>
      <c r="MV102" s="118">
        <f t="shared" si="430"/>
        <v>0</v>
      </c>
      <c r="MY102" s="158"/>
      <c r="MZ102" s="116" t="s">
        <v>1</v>
      </c>
      <c r="NA102" s="4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42"/>
      <c r="OF102" s="118">
        <f t="shared" si="431"/>
        <v>0</v>
      </c>
      <c r="OI102" s="158"/>
      <c r="OJ102" s="116" t="s">
        <v>1</v>
      </c>
      <c r="OK102" s="4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42"/>
      <c r="PP102" s="118">
        <f t="shared" si="432"/>
        <v>0</v>
      </c>
    </row>
    <row r="103" spans="2:432" ht="15" customHeight="1" x14ac:dyDescent="0.25">
      <c r="B103">
        <f t="shared" ref="B103:B123" ca="1" si="433">SUMIF($3:$3,"&lt;="&amp;B$5,103:103)</f>
        <v>0</v>
      </c>
      <c r="C103" s="157" t="str">
        <f>IF($C$3="Active",IF(Summary!$B63&lt;&gt;"",IF(AND(Summary!$F63&lt;&gt;"",DATE(YEAR(Summary!$F63),MONTH(Summary!$F63),1)&lt;DATE(YEAR(E$3),MONTH(E$3),1)),"not on board",IF(Summary!$B63&lt;&gt;"",IF(AND(Summary!$C63&lt;&gt;"",DATE(YEAR(Summary!$C63),MONTH(Summary!$C63),1)&lt;=DATE(YEAR(E$3),MONTH(E$3),1)),Summary!$B63,"not on board"),"")),""),"")</f>
        <v/>
      </c>
      <c r="D103" s="115" t="s">
        <v>9</v>
      </c>
      <c r="E103" s="43"/>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44"/>
      <c r="AJ103" s="117">
        <f t="shared" ref="AJ103:AJ104" si="434">SUM(E103:AI103)</f>
        <v>0</v>
      </c>
      <c r="AL103">
        <f ca="1">SUMIF(AO$3:BS$3,"&lt;="&amp;B5,AO103:BS103)</f>
        <v>0</v>
      </c>
      <c r="AM103" s="157" t="str">
        <f>IF($C$3="Active",IF(Summary!$B63&lt;&gt;"",IF(AND(Summary!$F63&lt;&gt;"",DATE(YEAR(Summary!$F63),MONTH(Summary!$F63),1)&lt;DATE(YEAR(AO$3),MONTH(AO$3),1)),"not on board",IF(Summary!$B63&lt;&gt;"",IF(AND(Summary!$C63&lt;&gt;"",DATE(YEAR(Summary!$C63),MONTH(Summary!$C63),1)&lt;=DATE(YEAR(AO$3),MONTH(AO$3),1)),Summary!$B63,"not on board"),"")),""),"")</f>
        <v/>
      </c>
      <c r="AN103" s="115" t="s">
        <v>9</v>
      </c>
      <c r="AO103" s="43"/>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44"/>
      <c r="BT103" s="117">
        <f t="shared" ref="BT103:BT124" si="435">SUM(AO103:BS103)</f>
        <v>0</v>
      </c>
      <c r="BV103">
        <f ca="1">SUMIF(BY$3:DC$3,"&lt;="&amp;B5,BY103:DC103)</f>
        <v>0</v>
      </c>
      <c r="BW103" s="157" t="str">
        <f>IF($C$3="Active",IF(Summary!$B63&lt;&gt;"",IF(AND(Summary!$F63&lt;&gt;"",DATE(YEAR(Summary!$F63),MONTH(Summary!$F63),1)&lt;DATE(YEAR(BY$3),MONTH(BY$3),1)),"not on board",IF(Summary!$B63&lt;&gt;"",IF(AND(Summary!$C63&lt;&gt;"",DATE(YEAR(Summary!$C63),MONTH(Summary!$C63),1)&lt;=DATE(YEAR(BY$3),MONTH(BY$3),1)),Summary!$B63,"not on board"),"")),""),"")</f>
        <v/>
      </c>
      <c r="BX103" s="115" t="s">
        <v>9</v>
      </c>
      <c r="BY103" s="43"/>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44"/>
      <c r="DD103" s="117">
        <f t="shared" ref="DD103:DD104" si="436">SUM(BY103:DC103)</f>
        <v>0</v>
      </c>
      <c r="DF103">
        <f ca="1">SUMIF(DI$3:EM$3,"&lt;="&amp;B5,DI103:EM103)</f>
        <v>0</v>
      </c>
      <c r="DG103" s="157" t="str">
        <f>IF($C$3="Active",IF(Summary!$B63&lt;&gt;"",IF(AND(Summary!$F63&lt;&gt;"",DATE(YEAR(Summary!$F63),MONTH(Summary!$F63),1)&lt;DATE(YEAR(DI$3),MONTH(DI$3),1)),"not on board",IF(Summary!$B63&lt;&gt;"",IF(AND(Summary!$C63&lt;&gt;"",DATE(YEAR(Summary!$C63),MONTH(Summary!$C63),1)&lt;=DATE(YEAR(DI$3),MONTH(DI$3),1)),Summary!$B63,"not on board"),"")),""),"")</f>
        <v/>
      </c>
      <c r="DH103" s="115" t="s">
        <v>9</v>
      </c>
      <c r="DI103" s="43"/>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44"/>
      <c r="EN103" s="117">
        <f t="shared" ref="EN103:EN104" si="437">SUM(DI103:EM103)</f>
        <v>0</v>
      </c>
      <c r="EP103">
        <f ca="1">SUMIF(ES$3:FW$3,"&lt;="&amp;B5,ES103:FW103)</f>
        <v>0</v>
      </c>
      <c r="EQ103" s="157" t="str">
        <f>IF($C$3="Active",IF(Summary!$B63&lt;&gt;"",IF(AND(Summary!$F63&lt;&gt;"",DATE(YEAR(Summary!$F63),MONTH(Summary!$F63),1)&lt;DATE(YEAR(ES$3),MONTH(ES$3),1)),"not on board",IF(Summary!$B63&lt;&gt;"",IF(AND(Summary!$C63&lt;&gt;"",DATE(YEAR(Summary!$C63),MONTH(Summary!$C63),1)&lt;=DATE(YEAR(ES$3),MONTH(ES$3),1)),Summary!$B63,"not on board"),"")),""),"")</f>
        <v/>
      </c>
      <c r="ER103" s="115" t="s">
        <v>9</v>
      </c>
      <c r="ES103" s="43"/>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44"/>
      <c r="FX103" s="117">
        <f t="shared" ref="FX103:FX104" si="438">SUM(ES103:FW103)</f>
        <v>0</v>
      </c>
      <c r="FZ103">
        <f ca="1">SUMIF(GC$3:HG$3,"&lt;="&amp;B5,GC103:HG103)</f>
        <v>0</v>
      </c>
      <c r="GA103" s="157" t="str">
        <f>IF($C$3="Active",IF(Summary!$B63&lt;&gt;"",IF(AND(Summary!$F63&lt;&gt;"",DATE(YEAR(Summary!$F63),MONTH(Summary!$F63),1)&lt;DATE(YEAR(GC$3),MONTH(GC$3),1)),"not on board",IF(Summary!$B63&lt;&gt;"",IF(AND(Summary!$C63&lt;&gt;"",DATE(YEAR(Summary!$C63),MONTH(Summary!$C63),1)&lt;=DATE(YEAR(GC$3),MONTH(GC$3),1)),Summary!$B63,"not on board"),"")),""),"")</f>
        <v/>
      </c>
      <c r="GB103" s="115" t="s">
        <v>9</v>
      </c>
      <c r="GC103" s="43"/>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62"/>
      <c r="HG103" s="44"/>
      <c r="HH103" s="117">
        <f t="shared" si="426"/>
        <v>0</v>
      </c>
      <c r="HJ103">
        <f ca="1">SUMIF(HM$3:IQ$3,"&lt;="&amp;B5,HM103:IQ103)</f>
        <v>0</v>
      </c>
      <c r="HK103" s="157" t="str">
        <f>IF($C$3="Active",IF(Summary!$B63&lt;&gt;"",IF(AND(Summary!$F63&lt;&gt;"",DATE(YEAR(Summary!$F63),MONTH(Summary!$F63),1)&lt;DATE(YEAR(HM$3),MONTH(HM$3),1)),"not on board",IF(Summary!$B63&lt;&gt;"",IF(AND(Summary!$C63&lt;&gt;"",DATE(YEAR(Summary!$C63),MONTH(Summary!$C63),1)&lt;=DATE(YEAR(HM$3),MONTH(HM$3),1)),Summary!$B63,"not on board"),"")),""),"")</f>
        <v/>
      </c>
      <c r="HL103" s="115" t="s">
        <v>9</v>
      </c>
      <c r="HM103" s="43"/>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44"/>
      <c r="IR103" s="117">
        <f t="shared" ref="IR103:IR104" si="439">SUM(HM103:IQ103)</f>
        <v>0</v>
      </c>
      <c r="IT103">
        <f ca="1">SUMIF(IW$3:KA$3,"&lt;="&amp;B5,IW103:KA103)</f>
        <v>0</v>
      </c>
      <c r="IU103" s="157" t="str">
        <f>IF($C$3="Active",IF(Summary!$B63&lt;&gt;"",IF(AND(Summary!$F63&lt;&gt;"",DATE(YEAR(Summary!$F63),MONTH(Summary!$F63),1)&lt;DATE(YEAR(IW$3),MONTH(IW$3),1)),"not on board",IF(Summary!$B63&lt;&gt;"",IF(AND(Summary!$C63&lt;&gt;"",DATE(YEAR(Summary!$C63),MONTH(Summary!$C63),1)&lt;=DATE(YEAR(IW$3),MONTH(IW$3),1)),Summary!$B63,"not on board"),"")),""),"")</f>
        <v/>
      </c>
      <c r="IV103" s="115" t="s">
        <v>9</v>
      </c>
      <c r="IW103" s="43"/>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44"/>
      <c r="KB103" s="117">
        <f t="shared" ref="KB103:KB104" si="440">SUM(IW103:KA103)</f>
        <v>0</v>
      </c>
      <c r="KD103">
        <f ca="1">SUMIF(KG$3:LK$3,"&lt;="&amp;B5,KG103:LK103)</f>
        <v>0</v>
      </c>
      <c r="KE103" s="157" t="str">
        <f>IF($C$3="Active",IF(Summary!$B63&lt;&gt;"",IF(AND(Summary!$F63&lt;&gt;"",DATE(YEAR(Summary!$F63),MONTH(Summary!$F63),1)&lt;DATE(YEAR(KG$3),MONTH(KG$3),1)),"not on board",IF(Summary!$B63&lt;&gt;"",IF(AND(Summary!$C63&lt;&gt;"",DATE(YEAR(Summary!$C63),MONTH(Summary!$C63),1)&lt;=DATE(YEAR(KG$3),MONTH(KG$3),1)),Summary!$B63,"not on board"),"")),""),"")</f>
        <v/>
      </c>
      <c r="KF103" s="115" t="s">
        <v>9</v>
      </c>
      <c r="KG103" s="43"/>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44"/>
      <c r="LL103" s="117">
        <f t="shared" si="429"/>
        <v>0</v>
      </c>
      <c r="LN103">
        <f ca="1">SUMIF(LQ$3:MU$3,"&lt;="&amp;B5,LQ103:MU103)</f>
        <v>0</v>
      </c>
      <c r="LO103" s="157" t="str">
        <f>IF($C$3="Active",IF(Summary!$B63&lt;&gt;"",IF(AND(Summary!$F63&lt;&gt;"",DATE(YEAR(Summary!$F63),MONTH(Summary!$F63),1)&lt;DATE(YEAR(LQ$3),MONTH(LQ$3),1)),"not on board",IF(Summary!$B63&lt;&gt;"",IF(AND(Summary!$C63&lt;&gt;"",DATE(YEAR(Summary!$C63),MONTH(Summary!$C63),1)&lt;=DATE(YEAR(LQ$3),MONTH(LQ$3),1)),Summary!$B63,"not on board"),"")),""),"")</f>
        <v/>
      </c>
      <c r="LP103" s="115" t="s">
        <v>9</v>
      </c>
      <c r="LQ103" s="43"/>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44"/>
      <c r="MV103" s="117">
        <f t="shared" ref="MV103:MV104" si="441">SUM(LQ103:MU103)</f>
        <v>0</v>
      </c>
      <c r="MX103">
        <f ca="1">SUMIF(NA$3:OE$3,"&lt;="&amp;B5,NA103:OE103)</f>
        <v>0</v>
      </c>
      <c r="MY103" s="157" t="str">
        <f>IF($C$3="Active",IF(Summary!$B63&lt;&gt;"",IF(AND(Summary!$F63&lt;&gt;"",DATE(YEAR(Summary!$F63),MONTH(Summary!$F63),1)&lt;DATE(YEAR(NA$3),MONTH(NA$3),1)),"not on board",IF(Summary!$B63&lt;&gt;"",IF(AND(Summary!$C63&lt;&gt;"",DATE(YEAR(Summary!$C63),MONTH(Summary!$C63),1)&lt;=DATE(YEAR(NA$3),MONTH(NA$3),1)),Summary!$B63,"not on board"),"")),""),"")</f>
        <v/>
      </c>
      <c r="MZ103" s="115" t="s">
        <v>9</v>
      </c>
      <c r="NA103" s="43"/>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44"/>
      <c r="OF103" s="117">
        <f t="shared" si="431"/>
        <v>0</v>
      </c>
      <c r="OH103">
        <f ca="1">SUMIF(OK$3:PO$3,"&lt;="&amp;B5,OK103:PO103)</f>
        <v>0</v>
      </c>
      <c r="OI103" s="157" t="str">
        <f>IF($C$3="Active",IF(Summary!$B63&lt;&gt;"",IF(AND(Summary!$F63&lt;&gt;"",DATE(YEAR(Summary!$F63),MONTH(Summary!$F63),1)&lt;DATE(YEAR(OK$3),MONTH(OK$3),1)),"not on board",IF(Summary!$B63&lt;&gt;"",IF(AND(Summary!$C63&lt;&gt;"",DATE(YEAR(Summary!$C63),MONTH(Summary!$C63),1)&lt;=DATE(YEAR(OK$3),MONTH(OK$3),1)),Summary!$B63,"not on board"),"")),""),"")</f>
        <v/>
      </c>
      <c r="OJ103" s="115" t="s">
        <v>9</v>
      </c>
      <c r="OK103" s="43"/>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44"/>
      <c r="PP103" s="117">
        <f t="shared" ref="PP103:PP104" si="442">SUM(OK103:PO103)</f>
        <v>0</v>
      </c>
    </row>
    <row r="104" spans="2:432" x14ac:dyDescent="0.25">
      <c r="B104">
        <f t="shared" ca="1" si="433"/>
        <v>0</v>
      </c>
      <c r="C104" s="158"/>
      <c r="D104" s="116" t="s">
        <v>1</v>
      </c>
      <c r="E104" s="4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42"/>
      <c r="AJ104" s="118">
        <f t="shared" si="434"/>
        <v>0</v>
      </c>
      <c r="AM104" s="158"/>
      <c r="AN104" s="116" t="s">
        <v>1</v>
      </c>
      <c r="AO104" s="4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42"/>
      <c r="BT104" s="118">
        <f t="shared" si="435"/>
        <v>0</v>
      </c>
      <c r="BW104" s="158"/>
      <c r="BX104" s="116" t="s">
        <v>1</v>
      </c>
      <c r="BY104" s="4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42"/>
      <c r="DD104" s="118">
        <f t="shared" si="436"/>
        <v>0</v>
      </c>
      <c r="DG104" s="158"/>
      <c r="DH104" s="116" t="s">
        <v>1</v>
      </c>
      <c r="DI104" s="4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42"/>
      <c r="EN104" s="118">
        <f t="shared" si="437"/>
        <v>0</v>
      </c>
      <c r="EQ104" s="158"/>
      <c r="ER104" s="116" t="s">
        <v>1</v>
      </c>
      <c r="ES104" s="4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42"/>
      <c r="FX104" s="118">
        <f t="shared" si="438"/>
        <v>0</v>
      </c>
      <c r="GA104" s="158"/>
      <c r="GB104" s="116" t="s">
        <v>1</v>
      </c>
      <c r="GC104" s="4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61"/>
      <c r="HG104" s="42"/>
      <c r="HH104" s="118">
        <f t="shared" si="426"/>
        <v>0</v>
      </c>
      <c r="HK104" s="158"/>
      <c r="HL104" s="116" t="s">
        <v>1</v>
      </c>
      <c r="HM104" s="4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42"/>
      <c r="IR104" s="118">
        <f t="shared" si="439"/>
        <v>0</v>
      </c>
      <c r="IU104" s="158"/>
      <c r="IV104" s="116" t="s">
        <v>1</v>
      </c>
      <c r="IW104" s="4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42"/>
      <c r="KB104" s="118">
        <f t="shared" si="440"/>
        <v>0</v>
      </c>
      <c r="KE104" s="158"/>
      <c r="KF104" s="116" t="s">
        <v>1</v>
      </c>
      <c r="KG104" s="4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42"/>
      <c r="LL104" s="118">
        <f t="shared" si="429"/>
        <v>0</v>
      </c>
      <c r="LO104" s="158"/>
      <c r="LP104" s="116" t="s">
        <v>1</v>
      </c>
      <c r="LQ104" s="4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42"/>
      <c r="MV104" s="118">
        <f t="shared" si="441"/>
        <v>0</v>
      </c>
      <c r="MY104" s="158"/>
      <c r="MZ104" s="116" t="s">
        <v>1</v>
      </c>
      <c r="NA104" s="4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42"/>
      <c r="OF104" s="118">
        <f t="shared" si="431"/>
        <v>0</v>
      </c>
      <c r="OI104" s="158"/>
      <c r="OJ104" s="116" t="s">
        <v>1</v>
      </c>
      <c r="OK104" s="4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42"/>
      <c r="PP104" s="118">
        <f t="shared" si="442"/>
        <v>0</v>
      </c>
    </row>
    <row r="105" spans="2:432" ht="15" customHeight="1" x14ac:dyDescent="0.25">
      <c r="B105">
        <f t="shared" ca="1" si="433"/>
        <v>0</v>
      </c>
      <c r="C105" s="157" t="str">
        <f>IF($C$3="Active",IF(Summary!$B64&lt;&gt;"",IF(AND(Summary!$F64&lt;&gt;"",DATE(YEAR(Summary!$F64),MONTH(Summary!$F64),1)&lt;DATE(YEAR(E$3),MONTH(E$3),1)),"not on board",IF(Summary!$B64&lt;&gt;"",IF(AND(Summary!$C64&lt;&gt;"",DATE(YEAR(Summary!$C64),MONTH(Summary!$C64),1)&lt;=DATE(YEAR(E$3),MONTH(E$3),1)),Summary!$B64,"not on board"),"")),""),"")</f>
        <v/>
      </c>
      <c r="D105" s="115" t="s">
        <v>9</v>
      </c>
      <c r="E105" s="43"/>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44"/>
      <c r="AJ105" s="117">
        <f t="shared" ref="AJ105:AJ106" si="443">SUM(E105:AI105)</f>
        <v>0</v>
      </c>
      <c r="AL105">
        <f ca="1">SUMIF(AO$3:BS$3,"&lt;="&amp;B5,AO105:BS105)</f>
        <v>0</v>
      </c>
      <c r="AM105" s="157" t="str">
        <f>IF($C$3="Active",IF(Summary!$B64&lt;&gt;"",IF(AND(Summary!$F64&lt;&gt;"",DATE(YEAR(Summary!$F64),MONTH(Summary!$F64),1)&lt;DATE(YEAR(AO$3),MONTH(AO$3),1)),"not on board",IF(Summary!$B64&lt;&gt;"",IF(AND(Summary!$C64&lt;&gt;"",DATE(YEAR(Summary!$C64),MONTH(Summary!$C64),1)&lt;=DATE(YEAR(AO$3),MONTH(AO$3),1)),Summary!$B64,"not on board"),"")),""),"")</f>
        <v/>
      </c>
      <c r="AN105" s="115" t="s">
        <v>9</v>
      </c>
      <c r="AO105" s="43"/>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44"/>
      <c r="BT105" s="117">
        <f t="shared" si="435"/>
        <v>0</v>
      </c>
      <c r="BV105">
        <f ca="1">SUMIF(BY$3:DC$3,"&lt;="&amp;B5,BY105:DC105)</f>
        <v>0</v>
      </c>
      <c r="BW105" s="157" t="str">
        <f>IF($C$3="Active",IF(Summary!$B64&lt;&gt;"",IF(AND(Summary!$F64&lt;&gt;"",DATE(YEAR(Summary!$F64),MONTH(Summary!$F64),1)&lt;DATE(YEAR(BY$3),MONTH(BY$3),1)),"not on board",IF(Summary!$B64&lt;&gt;"",IF(AND(Summary!$C64&lt;&gt;"",DATE(YEAR(Summary!$C64),MONTH(Summary!$C64),1)&lt;=DATE(YEAR(BY$3),MONTH(BY$3),1)),Summary!$B64,"not on board"),"")),""),"")</f>
        <v/>
      </c>
      <c r="BX105" s="115" t="s">
        <v>9</v>
      </c>
      <c r="BY105" s="43"/>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44"/>
      <c r="DD105" s="117">
        <f t="shared" ref="DD105:DD106" si="444">SUM(BY105:DC105)</f>
        <v>0</v>
      </c>
      <c r="DF105">
        <f ca="1">SUMIF(DI$3:EM$3,"&lt;="&amp;B5,DI105:EM105)</f>
        <v>0</v>
      </c>
      <c r="DG105" s="157" t="str">
        <f>IF($C$3="Active",IF(Summary!$B64&lt;&gt;"",IF(AND(Summary!$F64&lt;&gt;"",DATE(YEAR(Summary!$F64),MONTH(Summary!$F64),1)&lt;DATE(YEAR(DI$3),MONTH(DI$3),1)),"not on board",IF(Summary!$B64&lt;&gt;"",IF(AND(Summary!$C64&lt;&gt;"",DATE(YEAR(Summary!$C64),MONTH(Summary!$C64),1)&lt;=DATE(YEAR(DI$3),MONTH(DI$3),1)),Summary!$B64,"not on board"),"")),""),"")</f>
        <v/>
      </c>
      <c r="DH105" s="115" t="s">
        <v>9</v>
      </c>
      <c r="DI105" s="43"/>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44"/>
      <c r="EN105" s="117">
        <f t="shared" ref="EN105:EN106" si="445">SUM(DI105:EM105)</f>
        <v>0</v>
      </c>
      <c r="EP105">
        <f ca="1">SUMIF(ES$3:FW$3,"&lt;="&amp;B5,ES105:FW105)</f>
        <v>0</v>
      </c>
      <c r="EQ105" s="157" t="str">
        <f>IF($C$3="Active",IF(Summary!$B64&lt;&gt;"",IF(AND(Summary!$F64&lt;&gt;"",DATE(YEAR(Summary!$F64),MONTH(Summary!$F64),1)&lt;DATE(YEAR(ES$3),MONTH(ES$3),1)),"not on board",IF(Summary!$B64&lt;&gt;"",IF(AND(Summary!$C64&lt;&gt;"",DATE(YEAR(Summary!$C64),MONTH(Summary!$C64),1)&lt;=DATE(YEAR(ES$3),MONTH(ES$3),1)),Summary!$B64,"not on board"),"")),""),"")</f>
        <v/>
      </c>
      <c r="ER105" s="115" t="s">
        <v>9</v>
      </c>
      <c r="ES105" s="43"/>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44"/>
      <c r="FX105" s="117">
        <f t="shared" ref="FX105:FX106" si="446">SUM(ES105:FW105)</f>
        <v>0</v>
      </c>
      <c r="FZ105">
        <f ca="1">SUMIF(GC$3:HG$3,"&lt;="&amp;B5,GC105:HG105)</f>
        <v>0</v>
      </c>
      <c r="GA105" s="157" t="str">
        <f>IF($C$3="Active",IF(Summary!$B64&lt;&gt;"",IF(AND(Summary!$F64&lt;&gt;"",DATE(YEAR(Summary!$F64),MONTH(Summary!$F64),1)&lt;DATE(YEAR(GC$3),MONTH(GC$3),1)),"not on board",IF(Summary!$B64&lt;&gt;"",IF(AND(Summary!$C64&lt;&gt;"",DATE(YEAR(Summary!$C64),MONTH(Summary!$C64),1)&lt;=DATE(YEAR(GC$3),MONTH(GC$3),1)),Summary!$B64,"not on board"),"")),""),"")</f>
        <v/>
      </c>
      <c r="GB105" s="115" t="s">
        <v>9</v>
      </c>
      <c r="GC105" s="43"/>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62"/>
      <c r="HG105" s="44"/>
      <c r="HH105" s="117">
        <f t="shared" si="426"/>
        <v>0</v>
      </c>
      <c r="HJ105">
        <f ca="1">SUMIF(HM$3:IQ$3,"&lt;="&amp;B5,HM105:IQ105)</f>
        <v>0</v>
      </c>
      <c r="HK105" s="157" t="str">
        <f>IF($C$3="Active",IF(Summary!$B64&lt;&gt;"",IF(AND(Summary!$F64&lt;&gt;"",DATE(YEAR(Summary!$F64),MONTH(Summary!$F64),1)&lt;DATE(YEAR(HM$3),MONTH(HM$3),1)),"not on board",IF(Summary!$B64&lt;&gt;"",IF(AND(Summary!$C64&lt;&gt;"",DATE(YEAR(Summary!$C64),MONTH(Summary!$C64),1)&lt;=DATE(YEAR(HM$3),MONTH(HM$3),1)),Summary!$B64,"not on board"),"")),""),"")</f>
        <v/>
      </c>
      <c r="HL105" s="115" t="s">
        <v>9</v>
      </c>
      <c r="HM105" s="43"/>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44"/>
      <c r="IR105" s="117">
        <f t="shared" ref="IR105:IR106" si="447">SUM(HM105:IQ105)</f>
        <v>0</v>
      </c>
      <c r="IT105">
        <f ca="1">SUMIF(IW$3:KA$3,"&lt;="&amp;B5,IW105:KA105)</f>
        <v>0</v>
      </c>
      <c r="IU105" s="157" t="str">
        <f>IF($C$3="Active",IF(Summary!$B64&lt;&gt;"",IF(AND(Summary!$F64&lt;&gt;"",DATE(YEAR(Summary!$F64),MONTH(Summary!$F64),1)&lt;DATE(YEAR(IW$3),MONTH(IW$3),1)),"not on board",IF(Summary!$B64&lt;&gt;"",IF(AND(Summary!$C64&lt;&gt;"",DATE(YEAR(Summary!$C64),MONTH(Summary!$C64),1)&lt;=DATE(YEAR(IW$3),MONTH(IW$3),1)),Summary!$B64,"not on board"),"")),""),"")</f>
        <v/>
      </c>
      <c r="IV105" s="115" t="s">
        <v>9</v>
      </c>
      <c r="IW105" s="43"/>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44"/>
      <c r="KB105" s="117">
        <f t="shared" ref="KB105:KB106" si="448">SUM(IW105:KA105)</f>
        <v>0</v>
      </c>
      <c r="KD105">
        <f ca="1">SUMIF(KG$3:LK$3,"&lt;="&amp;B5,KG105:LK105)</f>
        <v>0</v>
      </c>
      <c r="KE105" s="157" t="str">
        <f>IF($C$3="Active",IF(Summary!$B64&lt;&gt;"",IF(AND(Summary!$F64&lt;&gt;"",DATE(YEAR(Summary!$F64),MONTH(Summary!$F64),1)&lt;DATE(YEAR(KG$3),MONTH(KG$3),1)),"not on board",IF(Summary!$B64&lt;&gt;"",IF(AND(Summary!$C64&lt;&gt;"",DATE(YEAR(Summary!$C64),MONTH(Summary!$C64),1)&lt;=DATE(YEAR(KG$3),MONTH(KG$3),1)),Summary!$B64,"not on board"),"")),""),"")</f>
        <v/>
      </c>
      <c r="KF105" s="115" t="s">
        <v>9</v>
      </c>
      <c r="KG105" s="43"/>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44"/>
      <c r="LL105" s="117">
        <f t="shared" si="429"/>
        <v>0</v>
      </c>
      <c r="LN105">
        <f ca="1">SUMIF(LQ$3:MU$3,"&lt;="&amp;B5,LQ105:MU105)</f>
        <v>0</v>
      </c>
      <c r="LO105" s="157" t="str">
        <f>IF($C$3="Active",IF(Summary!$B64&lt;&gt;"",IF(AND(Summary!$F64&lt;&gt;"",DATE(YEAR(Summary!$F64),MONTH(Summary!$F64),1)&lt;DATE(YEAR(LQ$3),MONTH(LQ$3),1)),"not on board",IF(Summary!$B64&lt;&gt;"",IF(AND(Summary!$C64&lt;&gt;"",DATE(YEAR(Summary!$C64),MONTH(Summary!$C64),1)&lt;=DATE(YEAR(LQ$3),MONTH(LQ$3),1)),Summary!$B64,"not on board"),"")),""),"")</f>
        <v/>
      </c>
      <c r="LP105" s="115" t="s">
        <v>9</v>
      </c>
      <c r="LQ105" s="43"/>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44"/>
      <c r="MV105" s="117">
        <f t="shared" ref="MV105:MV106" si="449">SUM(LQ105:MU105)</f>
        <v>0</v>
      </c>
      <c r="MX105">
        <f ca="1">SUMIF(NA$3:OE$3,"&lt;="&amp;B5,NA105:OE105)</f>
        <v>0</v>
      </c>
      <c r="MY105" s="157" t="str">
        <f>IF($C$3="Active",IF(Summary!$B64&lt;&gt;"",IF(AND(Summary!$F64&lt;&gt;"",DATE(YEAR(Summary!$F64),MONTH(Summary!$F64),1)&lt;DATE(YEAR(NA$3),MONTH(NA$3),1)),"not on board",IF(Summary!$B64&lt;&gt;"",IF(AND(Summary!$C64&lt;&gt;"",DATE(YEAR(Summary!$C64),MONTH(Summary!$C64),1)&lt;=DATE(YEAR(NA$3),MONTH(NA$3),1)),Summary!$B64,"not on board"),"")),""),"")</f>
        <v/>
      </c>
      <c r="MZ105" s="115" t="s">
        <v>9</v>
      </c>
      <c r="NA105" s="43"/>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44"/>
      <c r="OF105" s="117">
        <f t="shared" si="431"/>
        <v>0</v>
      </c>
      <c r="OH105">
        <f ca="1">SUMIF(OK$3:PO$3,"&lt;="&amp;B5,OK105:PO105)</f>
        <v>0</v>
      </c>
      <c r="OI105" s="157" t="str">
        <f>IF($C$3="Active",IF(Summary!$B64&lt;&gt;"",IF(AND(Summary!$F64&lt;&gt;"",DATE(YEAR(Summary!$F64),MONTH(Summary!$F64),1)&lt;DATE(YEAR(OK$3),MONTH(OK$3),1)),"not on board",IF(Summary!$B64&lt;&gt;"",IF(AND(Summary!$C64&lt;&gt;"",DATE(YEAR(Summary!$C64),MONTH(Summary!$C64),1)&lt;=DATE(YEAR(OK$3),MONTH(OK$3),1)),Summary!$B64,"not on board"),"")),""),"")</f>
        <v/>
      </c>
      <c r="OJ105" s="115" t="s">
        <v>9</v>
      </c>
      <c r="OK105" s="43"/>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44"/>
      <c r="PP105" s="117">
        <f t="shared" ref="PP105:PP106" si="450">SUM(OK105:PO105)</f>
        <v>0</v>
      </c>
    </row>
    <row r="106" spans="2:432" x14ac:dyDescent="0.25">
      <c r="B106">
        <f t="shared" ca="1" si="433"/>
        <v>0</v>
      </c>
      <c r="C106" s="158"/>
      <c r="D106" s="116" t="s">
        <v>1</v>
      </c>
      <c r="E106" s="4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42"/>
      <c r="AJ106" s="118">
        <f t="shared" si="443"/>
        <v>0</v>
      </c>
      <c r="AM106" s="158"/>
      <c r="AN106" s="116" t="s">
        <v>1</v>
      </c>
      <c r="AO106" s="4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42"/>
      <c r="BT106" s="118">
        <f t="shared" si="435"/>
        <v>0</v>
      </c>
      <c r="BW106" s="158"/>
      <c r="BX106" s="116" t="s">
        <v>1</v>
      </c>
      <c r="BY106" s="4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42"/>
      <c r="DD106" s="118">
        <f t="shared" si="444"/>
        <v>0</v>
      </c>
      <c r="DG106" s="158"/>
      <c r="DH106" s="116" t="s">
        <v>1</v>
      </c>
      <c r="DI106" s="4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42"/>
      <c r="EN106" s="118">
        <f t="shared" si="445"/>
        <v>0</v>
      </c>
      <c r="EQ106" s="158"/>
      <c r="ER106" s="116" t="s">
        <v>1</v>
      </c>
      <c r="ES106" s="4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42"/>
      <c r="FX106" s="118">
        <f t="shared" si="446"/>
        <v>0</v>
      </c>
      <c r="GA106" s="158"/>
      <c r="GB106" s="116" t="s">
        <v>1</v>
      </c>
      <c r="GC106" s="4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61"/>
      <c r="HG106" s="42"/>
      <c r="HH106" s="118">
        <f t="shared" si="426"/>
        <v>0</v>
      </c>
      <c r="HK106" s="158"/>
      <c r="HL106" s="116" t="s">
        <v>1</v>
      </c>
      <c r="HM106" s="4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42"/>
      <c r="IR106" s="118">
        <f t="shared" si="447"/>
        <v>0</v>
      </c>
      <c r="IU106" s="158"/>
      <c r="IV106" s="116" t="s">
        <v>1</v>
      </c>
      <c r="IW106" s="4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42"/>
      <c r="KB106" s="118">
        <f t="shared" si="448"/>
        <v>0</v>
      </c>
      <c r="KE106" s="158"/>
      <c r="KF106" s="116" t="s">
        <v>1</v>
      </c>
      <c r="KG106" s="4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42"/>
      <c r="LL106" s="118">
        <f t="shared" si="429"/>
        <v>0</v>
      </c>
      <c r="LO106" s="158"/>
      <c r="LP106" s="116" t="s">
        <v>1</v>
      </c>
      <c r="LQ106" s="4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42"/>
      <c r="MV106" s="118">
        <f t="shared" si="449"/>
        <v>0</v>
      </c>
      <c r="MY106" s="158"/>
      <c r="MZ106" s="116" t="s">
        <v>1</v>
      </c>
      <c r="NA106" s="4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42"/>
      <c r="OF106" s="118">
        <f t="shared" si="431"/>
        <v>0</v>
      </c>
      <c r="OI106" s="158"/>
      <c r="OJ106" s="116" t="s">
        <v>1</v>
      </c>
      <c r="OK106" s="4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42"/>
      <c r="PP106" s="118">
        <f t="shared" si="450"/>
        <v>0</v>
      </c>
    </row>
    <row r="107" spans="2:432" ht="15" customHeight="1" x14ac:dyDescent="0.25">
      <c r="B107">
        <f t="shared" ca="1" si="433"/>
        <v>0</v>
      </c>
      <c r="C107" s="157" t="str">
        <f>IF($C$3="Active",IF(Summary!$B65&lt;&gt;"",IF(AND(Summary!$F65&lt;&gt;"",DATE(YEAR(Summary!$F65),MONTH(Summary!$F65),1)&lt;DATE(YEAR(E$3),MONTH(E$3),1)),"not on board",IF(Summary!$B65&lt;&gt;"",IF(AND(Summary!$C65&lt;&gt;"",DATE(YEAR(Summary!$C65),MONTH(Summary!$C65),1)&lt;=DATE(YEAR(E$3),MONTH(E$3),1)),Summary!$B65,"not on board"),"")),""),"")</f>
        <v/>
      </c>
      <c r="D107" s="115" t="s">
        <v>9</v>
      </c>
      <c r="E107" s="43"/>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44"/>
      <c r="AJ107" s="117">
        <f t="shared" ref="AJ107:AJ108" si="451">SUM(E107:AI107)</f>
        <v>0</v>
      </c>
      <c r="AL107">
        <f ca="1">SUMIF(AO$3:BS$3,"&lt;="&amp;B5,AO107:BS107)</f>
        <v>0</v>
      </c>
      <c r="AM107" s="157" t="str">
        <f>IF($C$3="Active",IF(Summary!$B65&lt;&gt;"",IF(AND(Summary!$F65&lt;&gt;"",DATE(YEAR(Summary!$F65),MONTH(Summary!$F65),1)&lt;DATE(YEAR(AO$3),MONTH(AO$3),1)),"not on board",IF(Summary!$B65&lt;&gt;"",IF(AND(Summary!$C65&lt;&gt;"",DATE(YEAR(Summary!$C65),MONTH(Summary!$C65),1)&lt;=DATE(YEAR(AO$3),MONTH(AO$3),1)),Summary!$B65,"not on board"),"")),""),"")</f>
        <v/>
      </c>
      <c r="AN107" s="115" t="s">
        <v>9</v>
      </c>
      <c r="AO107" s="43"/>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44"/>
      <c r="BT107" s="117">
        <f t="shared" si="435"/>
        <v>0</v>
      </c>
      <c r="BV107">
        <f ca="1">SUMIF(BY$3:DC$3,"&lt;="&amp;B5,BY107:DC107)</f>
        <v>0</v>
      </c>
      <c r="BW107" s="157" t="str">
        <f>IF($C$3="Active",IF(Summary!$B65&lt;&gt;"",IF(AND(Summary!$F65&lt;&gt;"",DATE(YEAR(Summary!$F65),MONTH(Summary!$F65),1)&lt;DATE(YEAR(BY$3),MONTH(BY$3),1)),"not on board",IF(Summary!$B65&lt;&gt;"",IF(AND(Summary!$C65&lt;&gt;"",DATE(YEAR(Summary!$C65),MONTH(Summary!$C65),1)&lt;=DATE(YEAR(BY$3),MONTH(BY$3),1)),Summary!$B65,"not on board"),"")),""),"")</f>
        <v/>
      </c>
      <c r="BX107" s="115" t="s">
        <v>9</v>
      </c>
      <c r="BY107" s="43"/>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44"/>
      <c r="DD107" s="117">
        <f t="shared" ref="DD107:DD108" si="452">SUM(BY107:DC107)</f>
        <v>0</v>
      </c>
      <c r="DF107">
        <f ca="1">SUMIF(DI$3:EM$3,"&lt;="&amp;B5,DI107:EM107)</f>
        <v>0</v>
      </c>
      <c r="DG107" s="157" t="str">
        <f>IF($C$3="Active",IF(Summary!$B65&lt;&gt;"",IF(AND(Summary!$F65&lt;&gt;"",DATE(YEAR(Summary!$F65),MONTH(Summary!$F65),1)&lt;DATE(YEAR(DI$3),MONTH(DI$3),1)),"not on board",IF(Summary!$B65&lt;&gt;"",IF(AND(Summary!$C65&lt;&gt;"",DATE(YEAR(Summary!$C65),MONTH(Summary!$C65),1)&lt;=DATE(YEAR(DI$3),MONTH(DI$3),1)),Summary!$B65,"not on board"),"")),""),"")</f>
        <v/>
      </c>
      <c r="DH107" s="115" t="s">
        <v>9</v>
      </c>
      <c r="DI107" s="43"/>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44"/>
      <c r="EN107" s="117">
        <f t="shared" ref="EN107:EN108" si="453">SUM(DI107:EM107)</f>
        <v>0</v>
      </c>
      <c r="EP107">
        <f ca="1">SUMIF(ES$3:FW$3,"&lt;="&amp;B5,ES107:FW107)</f>
        <v>0</v>
      </c>
      <c r="EQ107" s="157" t="str">
        <f>IF($C$3="Active",IF(Summary!$B65&lt;&gt;"",IF(AND(Summary!$F65&lt;&gt;"",DATE(YEAR(Summary!$F65),MONTH(Summary!$F65),1)&lt;DATE(YEAR(ES$3),MONTH(ES$3),1)),"not on board",IF(Summary!$B65&lt;&gt;"",IF(AND(Summary!$C65&lt;&gt;"",DATE(YEAR(Summary!$C65),MONTH(Summary!$C65),1)&lt;=DATE(YEAR(ES$3),MONTH(ES$3),1)),Summary!$B65,"not on board"),"")),""),"")</f>
        <v/>
      </c>
      <c r="ER107" s="115" t="s">
        <v>9</v>
      </c>
      <c r="ES107" s="43"/>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44"/>
      <c r="FX107" s="117">
        <f t="shared" ref="FX107:FX108" si="454">SUM(ES107:FW107)</f>
        <v>0</v>
      </c>
      <c r="FZ107">
        <f ca="1">SUMIF(GC$3:HG$3,"&lt;="&amp;B5,GC107:HG107)</f>
        <v>0</v>
      </c>
      <c r="GA107" s="157" t="str">
        <f>IF($C$3="Active",IF(Summary!$B65&lt;&gt;"",IF(AND(Summary!$F65&lt;&gt;"",DATE(YEAR(Summary!$F65),MONTH(Summary!$F65),1)&lt;DATE(YEAR(GC$3),MONTH(GC$3),1)),"not on board",IF(Summary!$B65&lt;&gt;"",IF(AND(Summary!$C65&lt;&gt;"",DATE(YEAR(Summary!$C65),MONTH(Summary!$C65),1)&lt;=DATE(YEAR(GC$3),MONTH(GC$3),1)),Summary!$B65,"not on board"),"")),""),"")</f>
        <v/>
      </c>
      <c r="GB107" s="115" t="s">
        <v>9</v>
      </c>
      <c r="GC107" s="43"/>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62"/>
      <c r="HG107" s="44"/>
      <c r="HH107" s="117">
        <f t="shared" si="426"/>
        <v>0</v>
      </c>
      <c r="HJ107">
        <f ca="1">SUMIF(HM$3:IQ$3,"&lt;="&amp;B5,HM107:IQ107)</f>
        <v>0</v>
      </c>
      <c r="HK107" s="157" t="str">
        <f>IF($C$3="Active",IF(Summary!$B65&lt;&gt;"",IF(AND(Summary!$F65&lt;&gt;"",DATE(YEAR(Summary!$F65),MONTH(Summary!$F65),1)&lt;DATE(YEAR(HM$3),MONTH(HM$3),1)),"not on board",IF(Summary!$B65&lt;&gt;"",IF(AND(Summary!$C65&lt;&gt;"",DATE(YEAR(Summary!$C65),MONTH(Summary!$C65),1)&lt;=DATE(YEAR(HM$3),MONTH(HM$3),1)),Summary!$B65,"not on board"),"")),""),"")</f>
        <v/>
      </c>
      <c r="HL107" s="115" t="s">
        <v>9</v>
      </c>
      <c r="HM107" s="43"/>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44"/>
      <c r="IR107" s="117">
        <f t="shared" ref="IR107:IR108" si="455">SUM(HM107:IQ107)</f>
        <v>0</v>
      </c>
      <c r="IT107">
        <f ca="1">SUMIF(IW$3:KA$3,"&lt;="&amp;B5,IW107:KA107)</f>
        <v>0</v>
      </c>
      <c r="IU107" s="157" t="str">
        <f>IF($C$3="Active",IF(Summary!$B65&lt;&gt;"",IF(AND(Summary!$F65&lt;&gt;"",DATE(YEAR(Summary!$F65),MONTH(Summary!$F65),1)&lt;DATE(YEAR(IW$3),MONTH(IW$3),1)),"not on board",IF(Summary!$B65&lt;&gt;"",IF(AND(Summary!$C65&lt;&gt;"",DATE(YEAR(Summary!$C65),MONTH(Summary!$C65),1)&lt;=DATE(YEAR(IW$3),MONTH(IW$3),1)),Summary!$B65,"not on board"),"")),""),"")</f>
        <v/>
      </c>
      <c r="IV107" s="115" t="s">
        <v>9</v>
      </c>
      <c r="IW107" s="43"/>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44"/>
      <c r="KB107" s="117">
        <f t="shared" ref="KB107:KB108" si="456">SUM(IW107:KA107)</f>
        <v>0</v>
      </c>
      <c r="KD107">
        <f ca="1">SUMIF(KG$3:LK$3,"&lt;="&amp;B5,KG107:LK107)</f>
        <v>0</v>
      </c>
      <c r="KE107" s="157" t="str">
        <f>IF($C$3="Active",IF(Summary!$B65&lt;&gt;"",IF(AND(Summary!$F65&lt;&gt;"",DATE(YEAR(Summary!$F65),MONTH(Summary!$F65),1)&lt;DATE(YEAR(KG$3),MONTH(KG$3),1)),"not on board",IF(Summary!$B65&lt;&gt;"",IF(AND(Summary!$C65&lt;&gt;"",DATE(YEAR(Summary!$C65),MONTH(Summary!$C65),1)&lt;=DATE(YEAR(KG$3),MONTH(KG$3),1)),Summary!$B65,"not on board"),"")),""),"")</f>
        <v/>
      </c>
      <c r="KF107" s="115" t="s">
        <v>9</v>
      </c>
      <c r="KG107" s="43"/>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44"/>
      <c r="LL107" s="117">
        <f t="shared" si="429"/>
        <v>0</v>
      </c>
      <c r="LN107">
        <f ca="1">SUMIF(LQ$3:MU$3,"&lt;="&amp;B5,LQ107:MU107)</f>
        <v>0</v>
      </c>
      <c r="LO107" s="157" t="str">
        <f>IF($C$3="Active",IF(Summary!$B65&lt;&gt;"",IF(AND(Summary!$F65&lt;&gt;"",DATE(YEAR(Summary!$F65),MONTH(Summary!$F65),1)&lt;DATE(YEAR(LQ$3),MONTH(LQ$3),1)),"not on board",IF(Summary!$B65&lt;&gt;"",IF(AND(Summary!$C65&lt;&gt;"",DATE(YEAR(Summary!$C65),MONTH(Summary!$C65),1)&lt;=DATE(YEAR(LQ$3),MONTH(LQ$3),1)),Summary!$B65,"not on board"),"")),""),"")</f>
        <v/>
      </c>
      <c r="LP107" s="115" t="s">
        <v>9</v>
      </c>
      <c r="LQ107" s="43"/>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44"/>
      <c r="MV107" s="117">
        <f t="shared" ref="MV107:MV108" si="457">SUM(LQ107:MU107)</f>
        <v>0</v>
      </c>
      <c r="MX107">
        <f ca="1">SUMIF(NA$3:OE$3,"&lt;="&amp;B5,NA107:OE107)</f>
        <v>0</v>
      </c>
      <c r="MY107" s="157" t="str">
        <f>IF($C$3="Active",IF(Summary!$B65&lt;&gt;"",IF(AND(Summary!$F65&lt;&gt;"",DATE(YEAR(Summary!$F65),MONTH(Summary!$F65),1)&lt;DATE(YEAR(NA$3),MONTH(NA$3),1)),"not on board",IF(Summary!$B65&lt;&gt;"",IF(AND(Summary!$C65&lt;&gt;"",DATE(YEAR(Summary!$C65),MONTH(Summary!$C65),1)&lt;=DATE(YEAR(NA$3),MONTH(NA$3),1)),Summary!$B65,"not on board"),"")),""),"")</f>
        <v/>
      </c>
      <c r="MZ107" s="115" t="s">
        <v>9</v>
      </c>
      <c r="NA107" s="43"/>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44"/>
      <c r="OF107" s="117">
        <f t="shared" si="431"/>
        <v>0</v>
      </c>
      <c r="OH107">
        <f ca="1">SUMIF(OK$3:PO$3,"&lt;="&amp;B5,OK107:PO107)</f>
        <v>0</v>
      </c>
      <c r="OI107" s="157" t="str">
        <f>IF($C$3="Active",IF(Summary!$B65&lt;&gt;"",IF(AND(Summary!$F65&lt;&gt;"",DATE(YEAR(Summary!$F65),MONTH(Summary!$F65),1)&lt;DATE(YEAR(OK$3),MONTH(OK$3),1)),"not on board",IF(Summary!$B65&lt;&gt;"",IF(AND(Summary!$C65&lt;&gt;"",DATE(YEAR(Summary!$C65),MONTH(Summary!$C65),1)&lt;=DATE(YEAR(OK$3),MONTH(OK$3),1)),Summary!$B65,"not on board"),"")),""),"")</f>
        <v/>
      </c>
      <c r="OJ107" s="115" t="s">
        <v>9</v>
      </c>
      <c r="OK107" s="43"/>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44"/>
      <c r="PP107" s="117">
        <f t="shared" ref="PP107:PP108" si="458">SUM(OK107:PO107)</f>
        <v>0</v>
      </c>
    </row>
    <row r="108" spans="2:432" x14ac:dyDescent="0.25">
      <c r="B108">
        <f t="shared" ca="1" si="433"/>
        <v>0</v>
      </c>
      <c r="C108" s="158"/>
      <c r="D108" s="116" t="s">
        <v>1</v>
      </c>
      <c r="E108" s="4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42"/>
      <c r="AJ108" s="118">
        <f t="shared" si="451"/>
        <v>0</v>
      </c>
      <c r="AM108" s="158"/>
      <c r="AN108" s="116" t="s">
        <v>1</v>
      </c>
      <c r="AO108" s="4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42"/>
      <c r="BT108" s="118">
        <f t="shared" si="435"/>
        <v>0</v>
      </c>
      <c r="BW108" s="158"/>
      <c r="BX108" s="116" t="s">
        <v>1</v>
      </c>
      <c r="BY108" s="4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42"/>
      <c r="DD108" s="118">
        <f t="shared" si="452"/>
        <v>0</v>
      </c>
      <c r="DG108" s="158"/>
      <c r="DH108" s="116" t="s">
        <v>1</v>
      </c>
      <c r="DI108" s="4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42"/>
      <c r="EN108" s="118">
        <f t="shared" si="453"/>
        <v>0</v>
      </c>
      <c r="EQ108" s="158"/>
      <c r="ER108" s="116" t="s">
        <v>1</v>
      </c>
      <c r="ES108" s="4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42"/>
      <c r="FX108" s="118">
        <f t="shared" si="454"/>
        <v>0</v>
      </c>
      <c r="GA108" s="158"/>
      <c r="GB108" s="116" t="s">
        <v>1</v>
      </c>
      <c r="GC108" s="4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61"/>
      <c r="HG108" s="42"/>
      <c r="HH108" s="118">
        <f t="shared" si="426"/>
        <v>0</v>
      </c>
      <c r="HK108" s="158"/>
      <c r="HL108" s="116" t="s">
        <v>1</v>
      </c>
      <c r="HM108" s="4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42"/>
      <c r="IR108" s="118">
        <f t="shared" si="455"/>
        <v>0</v>
      </c>
      <c r="IU108" s="158"/>
      <c r="IV108" s="116" t="s">
        <v>1</v>
      </c>
      <c r="IW108" s="4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42"/>
      <c r="KB108" s="118">
        <f t="shared" si="456"/>
        <v>0</v>
      </c>
      <c r="KE108" s="158"/>
      <c r="KF108" s="116" t="s">
        <v>1</v>
      </c>
      <c r="KG108" s="4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42"/>
      <c r="LL108" s="118">
        <f t="shared" si="429"/>
        <v>0</v>
      </c>
      <c r="LO108" s="158"/>
      <c r="LP108" s="116" t="s">
        <v>1</v>
      </c>
      <c r="LQ108" s="4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42"/>
      <c r="MV108" s="118">
        <f t="shared" si="457"/>
        <v>0</v>
      </c>
      <c r="MY108" s="158"/>
      <c r="MZ108" s="116" t="s">
        <v>1</v>
      </c>
      <c r="NA108" s="4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42"/>
      <c r="OF108" s="118">
        <f t="shared" si="431"/>
        <v>0</v>
      </c>
      <c r="OI108" s="158"/>
      <c r="OJ108" s="116" t="s">
        <v>1</v>
      </c>
      <c r="OK108" s="4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42"/>
      <c r="PP108" s="118">
        <f t="shared" si="458"/>
        <v>0</v>
      </c>
    </row>
    <row r="109" spans="2:432" ht="15" customHeight="1" x14ac:dyDescent="0.25">
      <c r="B109">
        <f t="shared" ca="1" si="433"/>
        <v>0</v>
      </c>
      <c r="C109" s="157" t="str">
        <f>IF($C$3="Active",IF(Summary!$B66&lt;&gt;"",IF(AND(Summary!$F66&lt;&gt;"",DATE(YEAR(Summary!$F66),MONTH(Summary!$F66),1)&lt;DATE(YEAR(E$3),MONTH(E$3),1)),"not on board",IF(Summary!$B66&lt;&gt;"",IF(AND(Summary!$C66&lt;&gt;"",DATE(YEAR(Summary!$C66),MONTH(Summary!$C66),1)&lt;=DATE(YEAR(E$3),MONTH(E$3),1)),Summary!$B66,"not on board"),"")),""),"")</f>
        <v/>
      </c>
      <c r="D109" s="115" t="s">
        <v>9</v>
      </c>
      <c r="E109" s="43"/>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44"/>
      <c r="AJ109" s="117">
        <f t="shared" ref="AJ109:AJ110" si="459">SUM(E109:AI109)</f>
        <v>0</v>
      </c>
      <c r="AL109">
        <f ca="1">SUMIF(AO$3:BS$3,"&lt;="&amp;B5,AO109:BS109)</f>
        <v>0</v>
      </c>
      <c r="AM109" s="157" t="str">
        <f>IF($C$3="Active",IF(Summary!$B66&lt;&gt;"",IF(AND(Summary!$F66&lt;&gt;"",DATE(YEAR(Summary!$F66),MONTH(Summary!$F66),1)&lt;DATE(YEAR(AO$3),MONTH(AO$3),1)),"not on board",IF(Summary!$B66&lt;&gt;"",IF(AND(Summary!$C66&lt;&gt;"",DATE(YEAR(Summary!$C66),MONTH(Summary!$C66),1)&lt;=DATE(YEAR(AO$3),MONTH(AO$3),1)),Summary!$B66,"not on board"),"")),""),"")</f>
        <v/>
      </c>
      <c r="AN109" s="115" t="s">
        <v>9</v>
      </c>
      <c r="AO109" s="43"/>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44"/>
      <c r="BT109" s="117">
        <f t="shared" si="435"/>
        <v>0</v>
      </c>
      <c r="BV109">
        <f ca="1">SUMIF(BY$3:DC$3,"&lt;="&amp;B5,BY109:DC109)</f>
        <v>0</v>
      </c>
      <c r="BW109" s="157" t="str">
        <f>IF($C$3="Active",IF(Summary!$B66&lt;&gt;"",IF(AND(Summary!$F66&lt;&gt;"",DATE(YEAR(Summary!$F66),MONTH(Summary!$F66),1)&lt;DATE(YEAR(BY$3),MONTH(BY$3),1)),"not on board",IF(Summary!$B66&lt;&gt;"",IF(AND(Summary!$C66&lt;&gt;"",DATE(YEAR(Summary!$C66),MONTH(Summary!$C66),1)&lt;=DATE(YEAR(BY$3),MONTH(BY$3),1)),Summary!$B66,"not on board"),"")),""),"")</f>
        <v/>
      </c>
      <c r="BX109" s="115" t="s">
        <v>9</v>
      </c>
      <c r="BY109" s="43"/>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44"/>
      <c r="DD109" s="117">
        <f t="shared" ref="DD109:DD110" si="460">SUM(BY109:DC109)</f>
        <v>0</v>
      </c>
      <c r="DF109">
        <f ca="1">SUMIF(DI$3:EM$3,"&lt;="&amp;B5,DI109:EM109)</f>
        <v>0</v>
      </c>
      <c r="DG109" s="157" t="str">
        <f>IF($C$3="Active",IF(Summary!$B66&lt;&gt;"",IF(AND(Summary!$F66&lt;&gt;"",DATE(YEAR(Summary!$F66),MONTH(Summary!$F66),1)&lt;DATE(YEAR(DI$3),MONTH(DI$3),1)),"not on board",IF(Summary!$B66&lt;&gt;"",IF(AND(Summary!$C66&lt;&gt;"",DATE(YEAR(Summary!$C66),MONTH(Summary!$C66),1)&lt;=DATE(YEAR(DI$3),MONTH(DI$3),1)),Summary!$B66,"not on board"),"")),""),"")</f>
        <v/>
      </c>
      <c r="DH109" s="115" t="s">
        <v>9</v>
      </c>
      <c r="DI109" s="43"/>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44"/>
      <c r="EN109" s="117">
        <f t="shared" ref="EN109:EN110" si="461">SUM(DI109:EM109)</f>
        <v>0</v>
      </c>
      <c r="EP109">
        <f ca="1">SUMIF(ES$3:FW$3,"&lt;="&amp;B5,ES109:FW109)</f>
        <v>0</v>
      </c>
      <c r="EQ109" s="157" t="str">
        <f>IF($C$3="Active",IF(Summary!$B66&lt;&gt;"",IF(AND(Summary!$F66&lt;&gt;"",DATE(YEAR(Summary!$F66),MONTH(Summary!$F66),1)&lt;DATE(YEAR(ES$3),MONTH(ES$3),1)),"not on board",IF(Summary!$B66&lt;&gt;"",IF(AND(Summary!$C66&lt;&gt;"",DATE(YEAR(Summary!$C66),MONTH(Summary!$C66),1)&lt;=DATE(YEAR(ES$3),MONTH(ES$3),1)),Summary!$B66,"not on board"),"")),""),"")</f>
        <v/>
      </c>
      <c r="ER109" s="115" t="s">
        <v>9</v>
      </c>
      <c r="ES109" s="43"/>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44"/>
      <c r="FX109" s="117">
        <f t="shared" ref="FX109:FX110" si="462">SUM(ES109:FW109)</f>
        <v>0</v>
      </c>
      <c r="FZ109">
        <f ca="1">SUMIF(GC$3:HG$3,"&lt;="&amp;B5,GC109:HG109)</f>
        <v>0</v>
      </c>
      <c r="GA109" s="157" t="str">
        <f>IF($C$3="Active",IF(Summary!$B66&lt;&gt;"",IF(AND(Summary!$F66&lt;&gt;"",DATE(YEAR(Summary!$F66),MONTH(Summary!$F66),1)&lt;DATE(YEAR(GC$3),MONTH(GC$3),1)),"not on board",IF(Summary!$B66&lt;&gt;"",IF(AND(Summary!$C66&lt;&gt;"",DATE(YEAR(Summary!$C66),MONTH(Summary!$C66),1)&lt;=DATE(YEAR(GC$3),MONTH(GC$3),1)),Summary!$B66,"not on board"),"")),""),"")</f>
        <v/>
      </c>
      <c r="GB109" s="115" t="s">
        <v>9</v>
      </c>
      <c r="GC109" s="43"/>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62"/>
      <c r="HG109" s="44"/>
      <c r="HH109" s="117">
        <f t="shared" si="426"/>
        <v>0</v>
      </c>
      <c r="HJ109">
        <f ca="1">SUMIF(HM$3:IQ$3,"&lt;="&amp;B5,HM109:IQ109)</f>
        <v>0</v>
      </c>
      <c r="HK109" s="157" t="str">
        <f>IF($C$3="Active",IF(Summary!$B66&lt;&gt;"",IF(AND(Summary!$F66&lt;&gt;"",DATE(YEAR(Summary!$F66),MONTH(Summary!$F66),1)&lt;DATE(YEAR(HM$3),MONTH(HM$3),1)),"not on board",IF(Summary!$B66&lt;&gt;"",IF(AND(Summary!$C66&lt;&gt;"",DATE(YEAR(Summary!$C66),MONTH(Summary!$C66),1)&lt;=DATE(YEAR(HM$3),MONTH(HM$3),1)),Summary!$B66,"not on board"),"")),""),"")</f>
        <v/>
      </c>
      <c r="HL109" s="115" t="s">
        <v>9</v>
      </c>
      <c r="HM109" s="43"/>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44"/>
      <c r="IR109" s="117">
        <f t="shared" ref="IR109:IR110" si="463">SUM(HM109:IQ109)</f>
        <v>0</v>
      </c>
      <c r="IT109">
        <f ca="1">SUMIF(IW$3:KA$3,"&lt;="&amp;B5,IW109:KA109)</f>
        <v>0</v>
      </c>
      <c r="IU109" s="157" t="str">
        <f>IF($C$3="Active",IF(Summary!$B66&lt;&gt;"",IF(AND(Summary!$F66&lt;&gt;"",DATE(YEAR(Summary!$F66),MONTH(Summary!$F66),1)&lt;DATE(YEAR(IW$3),MONTH(IW$3),1)),"not on board",IF(Summary!$B66&lt;&gt;"",IF(AND(Summary!$C66&lt;&gt;"",DATE(YEAR(Summary!$C66),MONTH(Summary!$C66),1)&lt;=DATE(YEAR(IW$3),MONTH(IW$3),1)),Summary!$B66,"not on board"),"")),""),"")</f>
        <v/>
      </c>
      <c r="IV109" s="115" t="s">
        <v>9</v>
      </c>
      <c r="IW109" s="43"/>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44"/>
      <c r="KB109" s="117">
        <f t="shared" ref="KB109:KB110" si="464">SUM(IW109:KA109)</f>
        <v>0</v>
      </c>
      <c r="KD109">
        <f ca="1">SUMIF(KG$3:LK$3,"&lt;="&amp;B5,KG109:LK109)</f>
        <v>0</v>
      </c>
      <c r="KE109" s="157" t="str">
        <f>IF($C$3="Active",IF(Summary!$B66&lt;&gt;"",IF(AND(Summary!$F66&lt;&gt;"",DATE(YEAR(Summary!$F66),MONTH(Summary!$F66),1)&lt;DATE(YEAR(KG$3),MONTH(KG$3),1)),"not on board",IF(Summary!$B66&lt;&gt;"",IF(AND(Summary!$C66&lt;&gt;"",DATE(YEAR(Summary!$C66),MONTH(Summary!$C66),1)&lt;=DATE(YEAR(KG$3),MONTH(KG$3),1)),Summary!$B66,"not on board"),"")),""),"")</f>
        <v/>
      </c>
      <c r="KF109" s="115" t="s">
        <v>9</v>
      </c>
      <c r="KG109" s="43"/>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44"/>
      <c r="LL109" s="117">
        <f t="shared" si="429"/>
        <v>0</v>
      </c>
      <c r="LN109">
        <f ca="1">SUMIF(LQ$3:MU$3,"&lt;="&amp;B5,LQ109:MU109)</f>
        <v>0</v>
      </c>
      <c r="LO109" s="157" t="str">
        <f>IF($C$3="Active",IF(Summary!$B66&lt;&gt;"",IF(AND(Summary!$F66&lt;&gt;"",DATE(YEAR(Summary!$F66),MONTH(Summary!$F66),1)&lt;DATE(YEAR(LQ$3),MONTH(LQ$3),1)),"not on board",IF(Summary!$B66&lt;&gt;"",IF(AND(Summary!$C66&lt;&gt;"",DATE(YEAR(Summary!$C66),MONTH(Summary!$C66),1)&lt;=DATE(YEAR(LQ$3),MONTH(LQ$3),1)),Summary!$B66,"not on board"),"")),""),"")</f>
        <v/>
      </c>
      <c r="LP109" s="115" t="s">
        <v>9</v>
      </c>
      <c r="LQ109" s="43"/>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44"/>
      <c r="MV109" s="117">
        <f t="shared" ref="MV109:MV110" si="465">SUM(LQ109:MU109)</f>
        <v>0</v>
      </c>
      <c r="MX109">
        <f ca="1">SUMIF(NA$3:OE$3,"&lt;="&amp;B5,NA109:OE109)</f>
        <v>0</v>
      </c>
      <c r="MY109" s="157" t="str">
        <f>IF($C$3="Active",IF(Summary!$B66&lt;&gt;"",IF(AND(Summary!$F66&lt;&gt;"",DATE(YEAR(Summary!$F66),MONTH(Summary!$F66),1)&lt;DATE(YEAR(NA$3),MONTH(NA$3),1)),"not on board",IF(Summary!$B66&lt;&gt;"",IF(AND(Summary!$C66&lt;&gt;"",DATE(YEAR(Summary!$C66),MONTH(Summary!$C66),1)&lt;=DATE(YEAR(NA$3),MONTH(NA$3),1)),Summary!$B66,"not on board"),"")),""),"")</f>
        <v/>
      </c>
      <c r="MZ109" s="115" t="s">
        <v>9</v>
      </c>
      <c r="NA109" s="43"/>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44"/>
      <c r="OF109" s="117">
        <f t="shared" si="431"/>
        <v>0</v>
      </c>
      <c r="OH109">
        <f ca="1">SUMIF(OK$3:PO$3,"&lt;="&amp;B5,OK109:PO109)</f>
        <v>0</v>
      </c>
      <c r="OI109" s="157" t="str">
        <f>IF($C$3="Active",IF(Summary!$B66&lt;&gt;"",IF(AND(Summary!$F66&lt;&gt;"",DATE(YEAR(Summary!$F66),MONTH(Summary!$F66),1)&lt;DATE(YEAR(OK$3),MONTH(OK$3),1)),"not on board",IF(Summary!$B66&lt;&gt;"",IF(AND(Summary!$C66&lt;&gt;"",DATE(YEAR(Summary!$C66),MONTH(Summary!$C66),1)&lt;=DATE(YEAR(OK$3),MONTH(OK$3),1)),Summary!$B66,"not on board"),"")),""),"")</f>
        <v/>
      </c>
      <c r="OJ109" s="115" t="s">
        <v>9</v>
      </c>
      <c r="OK109" s="43"/>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44"/>
      <c r="PP109" s="117">
        <f t="shared" ref="PP109:PP110" si="466">SUM(OK109:PO109)</f>
        <v>0</v>
      </c>
    </row>
    <row r="110" spans="2:432" x14ac:dyDescent="0.25">
      <c r="B110">
        <f t="shared" ca="1" si="433"/>
        <v>0</v>
      </c>
      <c r="C110" s="158"/>
      <c r="D110" s="116" t="s">
        <v>1</v>
      </c>
      <c r="E110" s="4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42"/>
      <c r="AJ110" s="118">
        <f t="shared" si="459"/>
        <v>0</v>
      </c>
      <c r="AM110" s="158"/>
      <c r="AN110" s="116" t="s">
        <v>1</v>
      </c>
      <c r="AO110" s="4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42"/>
      <c r="BT110" s="118">
        <f t="shared" si="435"/>
        <v>0</v>
      </c>
      <c r="BW110" s="158"/>
      <c r="BX110" s="116" t="s">
        <v>1</v>
      </c>
      <c r="BY110" s="4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42"/>
      <c r="DD110" s="118">
        <f t="shared" si="460"/>
        <v>0</v>
      </c>
      <c r="DG110" s="158"/>
      <c r="DH110" s="116" t="s">
        <v>1</v>
      </c>
      <c r="DI110" s="4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42"/>
      <c r="EN110" s="118">
        <f t="shared" si="461"/>
        <v>0</v>
      </c>
      <c r="EQ110" s="158"/>
      <c r="ER110" s="116" t="s">
        <v>1</v>
      </c>
      <c r="ES110" s="4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42"/>
      <c r="FX110" s="118">
        <f t="shared" si="462"/>
        <v>0</v>
      </c>
      <c r="GA110" s="158"/>
      <c r="GB110" s="116" t="s">
        <v>1</v>
      </c>
      <c r="GC110" s="4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61"/>
      <c r="HG110" s="42"/>
      <c r="HH110" s="118">
        <f t="shared" si="426"/>
        <v>0</v>
      </c>
      <c r="HK110" s="158"/>
      <c r="HL110" s="116" t="s">
        <v>1</v>
      </c>
      <c r="HM110" s="4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42"/>
      <c r="IR110" s="118">
        <f t="shared" si="463"/>
        <v>0</v>
      </c>
      <c r="IU110" s="158"/>
      <c r="IV110" s="116" t="s">
        <v>1</v>
      </c>
      <c r="IW110" s="4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42"/>
      <c r="KB110" s="118">
        <f t="shared" si="464"/>
        <v>0</v>
      </c>
      <c r="KE110" s="158"/>
      <c r="KF110" s="116" t="s">
        <v>1</v>
      </c>
      <c r="KG110" s="4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42"/>
      <c r="LL110" s="118">
        <f t="shared" si="429"/>
        <v>0</v>
      </c>
      <c r="LO110" s="158"/>
      <c r="LP110" s="116" t="s">
        <v>1</v>
      </c>
      <c r="LQ110" s="4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42"/>
      <c r="MV110" s="118">
        <f t="shared" si="465"/>
        <v>0</v>
      </c>
      <c r="MY110" s="158"/>
      <c r="MZ110" s="116" t="s">
        <v>1</v>
      </c>
      <c r="NA110" s="4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42"/>
      <c r="OF110" s="118">
        <f t="shared" si="431"/>
        <v>0</v>
      </c>
      <c r="OI110" s="158"/>
      <c r="OJ110" s="116" t="s">
        <v>1</v>
      </c>
      <c r="OK110" s="4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42"/>
      <c r="PP110" s="118">
        <f t="shared" si="466"/>
        <v>0</v>
      </c>
    </row>
    <row r="111" spans="2:432" ht="15" customHeight="1" x14ac:dyDescent="0.25">
      <c r="B111">
        <f t="shared" ca="1" si="433"/>
        <v>0</v>
      </c>
      <c r="C111" s="157" t="str">
        <f>IF($C$3="Active",IF(Summary!$B67&lt;&gt;"",IF(AND(Summary!$F67&lt;&gt;"",DATE(YEAR(Summary!$F67),MONTH(Summary!$F67),1)&lt;DATE(YEAR(E$3),MONTH(E$3),1)),"not on board",IF(Summary!$B67&lt;&gt;"",IF(AND(Summary!$C67&lt;&gt;"",DATE(YEAR(Summary!$C67),MONTH(Summary!$C67),1)&lt;=DATE(YEAR(E$3),MONTH(E$3),1)),Summary!$B67,"not on board"),"")),""),"")</f>
        <v/>
      </c>
      <c r="D111" s="115" t="s">
        <v>9</v>
      </c>
      <c r="E111" s="43"/>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44"/>
      <c r="AJ111" s="117">
        <f t="shared" ref="AJ111:AJ112" si="467">SUM(E111:AI111)</f>
        <v>0</v>
      </c>
      <c r="AL111">
        <f ca="1">SUMIF(AO$3:BS$3,"&lt;="&amp;B5,AO111:BS111)</f>
        <v>0</v>
      </c>
      <c r="AM111" s="157" t="str">
        <f>IF($C$3="Active",IF(Summary!$B67&lt;&gt;"",IF(AND(Summary!$F67&lt;&gt;"",DATE(YEAR(Summary!$F67),MONTH(Summary!$F67),1)&lt;DATE(YEAR(AO$3),MONTH(AO$3),1)),"not on board",IF(Summary!$B67&lt;&gt;"",IF(AND(Summary!$C67&lt;&gt;"",DATE(YEAR(Summary!$C67),MONTH(Summary!$C67),1)&lt;=DATE(YEAR(AO$3),MONTH(AO$3),1)),Summary!$B67,"not on board"),"")),""),"")</f>
        <v/>
      </c>
      <c r="AN111" s="115" t="s">
        <v>9</v>
      </c>
      <c r="AO111" s="43"/>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44"/>
      <c r="BT111" s="117">
        <f t="shared" si="435"/>
        <v>0</v>
      </c>
      <c r="BV111">
        <f ca="1">SUMIF(BY$3:DC$3,"&lt;="&amp;B5,BY111:DC111)</f>
        <v>0</v>
      </c>
      <c r="BW111" s="157" t="str">
        <f>IF($C$3="Active",IF(Summary!$B67&lt;&gt;"",IF(AND(Summary!$F67&lt;&gt;"",DATE(YEAR(Summary!$F67),MONTH(Summary!$F67),1)&lt;DATE(YEAR(BY$3),MONTH(BY$3),1)),"not on board",IF(Summary!$B67&lt;&gt;"",IF(AND(Summary!$C67&lt;&gt;"",DATE(YEAR(Summary!$C67),MONTH(Summary!$C67),1)&lt;=DATE(YEAR(BY$3),MONTH(BY$3),1)),Summary!$B67,"not on board"),"")),""),"")</f>
        <v/>
      </c>
      <c r="BX111" s="115" t="s">
        <v>9</v>
      </c>
      <c r="BY111" s="43"/>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44"/>
      <c r="DD111" s="117">
        <f t="shared" ref="DD111:DD112" si="468">SUM(BY111:DC111)</f>
        <v>0</v>
      </c>
      <c r="DF111">
        <f ca="1">SUMIF(DI$3:EM$3,"&lt;="&amp;B5,DI111:EM111)</f>
        <v>0</v>
      </c>
      <c r="DG111" s="157" t="str">
        <f>IF($C$3="Active",IF(Summary!$B67&lt;&gt;"",IF(AND(Summary!$F67&lt;&gt;"",DATE(YEAR(Summary!$F67),MONTH(Summary!$F67),1)&lt;DATE(YEAR(DI$3),MONTH(DI$3),1)),"not on board",IF(Summary!$B67&lt;&gt;"",IF(AND(Summary!$C67&lt;&gt;"",DATE(YEAR(Summary!$C67),MONTH(Summary!$C67),1)&lt;=DATE(YEAR(DI$3),MONTH(DI$3),1)),Summary!$B67,"not on board"),"")),""),"")</f>
        <v/>
      </c>
      <c r="DH111" s="115" t="s">
        <v>9</v>
      </c>
      <c r="DI111" s="43"/>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44"/>
      <c r="EN111" s="117">
        <f t="shared" ref="EN111:EN112" si="469">SUM(DI111:EM111)</f>
        <v>0</v>
      </c>
      <c r="EP111">
        <f ca="1">SUMIF(ES$3:FW$3,"&lt;="&amp;B5,ES111:FW111)</f>
        <v>0</v>
      </c>
      <c r="EQ111" s="157" t="str">
        <f>IF($C$3="Active",IF(Summary!$B67&lt;&gt;"",IF(AND(Summary!$F67&lt;&gt;"",DATE(YEAR(Summary!$F67),MONTH(Summary!$F67),1)&lt;DATE(YEAR(ES$3),MONTH(ES$3),1)),"not on board",IF(Summary!$B67&lt;&gt;"",IF(AND(Summary!$C67&lt;&gt;"",DATE(YEAR(Summary!$C67),MONTH(Summary!$C67),1)&lt;=DATE(YEAR(ES$3),MONTH(ES$3),1)),Summary!$B67,"not on board"),"")),""),"")</f>
        <v/>
      </c>
      <c r="ER111" s="115" t="s">
        <v>9</v>
      </c>
      <c r="ES111" s="43"/>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44"/>
      <c r="FX111" s="117">
        <f t="shared" ref="FX111:FX112" si="470">SUM(ES111:FW111)</f>
        <v>0</v>
      </c>
      <c r="FZ111">
        <f ca="1">SUMIF(GC$3:HG$3,"&lt;="&amp;B5,GC111:HG111)</f>
        <v>0</v>
      </c>
      <c r="GA111" s="157" t="str">
        <f>IF($C$3="Active",IF(Summary!$B67&lt;&gt;"",IF(AND(Summary!$F67&lt;&gt;"",DATE(YEAR(Summary!$F67),MONTH(Summary!$F67),1)&lt;DATE(YEAR(GC$3),MONTH(GC$3),1)),"not on board",IF(Summary!$B67&lt;&gt;"",IF(AND(Summary!$C67&lt;&gt;"",DATE(YEAR(Summary!$C67),MONTH(Summary!$C67),1)&lt;=DATE(YEAR(GC$3),MONTH(GC$3),1)),Summary!$B67,"not on board"),"")),""),"")</f>
        <v/>
      </c>
      <c r="GB111" s="115" t="s">
        <v>9</v>
      </c>
      <c r="GC111" s="43"/>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62"/>
      <c r="HG111" s="44"/>
      <c r="HH111" s="117">
        <f t="shared" si="426"/>
        <v>0</v>
      </c>
      <c r="HJ111">
        <f ca="1">SUMIF(HM$3:IQ$3,"&lt;="&amp;B5,HM111:IQ111)</f>
        <v>0</v>
      </c>
      <c r="HK111" s="157" t="str">
        <f>IF($C$3="Active",IF(Summary!$B67&lt;&gt;"",IF(AND(Summary!$F67&lt;&gt;"",DATE(YEAR(Summary!$F67),MONTH(Summary!$F67),1)&lt;DATE(YEAR(HM$3),MONTH(HM$3),1)),"not on board",IF(Summary!$B67&lt;&gt;"",IF(AND(Summary!$C67&lt;&gt;"",DATE(YEAR(Summary!$C67),MONTH(Summary!$C67),1)&lt;=DATE(YEAR(HM$3),MONTH(HM$3),1)),Summary!$B67,"not on board"),"")),""),"")</f>
        <v/>
      </c>
      <c r="HL111" s="115" t="s">
        <v>9</v>
      </c>
      <c r="HM111" s="43"/>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44"/>
      <c r="IR111" s="117">
        <f t="shared" ref="IR111:IR112" si="471">SUM(HM111:IQ111)</f>
        <v>0</v>
      </c>
      <c r="IT111">
        <f ca="1">SUMIF(IW$3:KA$3,"&lt;="&amp;B5,IW111:KA111)</f>
        <v>0</v>
      </c>
      <c r="IU111" s="157" t="str">
        <f>IF($C$3="Active",IF(Summary!$B67&lt;&gt;"",IF(AND(Summary!$F67&lt;&gt;"",DATE(YEAR(Summary!$F67),MONTH(Summary!$F67),1)&lt;DATE(YEAR(IW$3),MONTH(IW$3),1)),"not on board",IF(Summary!$B67&lt;&gt;"",IF(AND(Summary!$C67&lt;&gt;"",DATE(YEAR(Summary!$C67),MONTH(Summary!$C67),1)&lt;=DATE(YEAR(IW$3),MONTH(IW$3),1)),Summary!$B67,"not on board"),"")),""),"")</f>
        <v/>
      </c>
      <c r="IV111" s="115" t="s">
        <v>9</v>
      </c>
      <c r="IW111" s="43"/>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44"/>
      <c r="KB111" s="117">
        <f t="shared" ref="KB111:KB112" si="472">SUM(IW111:KA111)</f>
        <v>0</v>
      </c>
      <c r="KD111">
        <f ca="1">SUMIF(KG$3:LK$3,"&lt;="&amp;B5,KG111:LK111)</f>
        <v>0</v>
      </c>
      <c r="KE111" s="157" t="str">
        <f>IF($C$3="Active",IF(Summary!$B67&lt;&gt;"",IF(AND(Summary!$F67&lt;&gt;"",DATE(YEAR(Summary!$F67),MONTH(Summary!$F67),1)&lt;DATE(YEAR(KG$3),MONTH(KG$3),1)),"not on board",IF(Summary!$B67&lt;&gt;"",IF(AND(Summary!$C67&lt;&gt;"",DATE(YEAR(Summary!$C67),MONTH(Summary!$C67),1)&lt;=DATE(YEAR(KG$3),MONTH(KG$3),1)),Summary!$B67,"not on board"),"")),""),"")</f>
        <v/>
      </c>
      <c r="KF111" s="115" t="s">
        <v>9</v>
      </c>
      <c r="KG111" s="43"/>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44"/>
      <c r="LL111" s="117">
        <f t="shared" si="429"/>
        <v>0</v>
      </c>
      <c r="LN111">
        <f ca="1">SUMIF(LQ$3:MU$3,"&lt;="&amp;B5,LQ111:MU111)</f>
        <v>0</v>
      </c>
      <c r="LO111" s="157" t="str">
        <f>IF($C$3="Active",IF(Summary!$B67&lt;&gt;"",IF(AND(Summary!$F67&lt;&gt;"",DATE(YEAR(Summary!$F67),MONTH(Summary!$F67),1)&lt;DATE(YEAR(LQ$3),MONTH(LQ$3),1)),"not on board",IF(Summary!$B67&lt;&gt;"",IF(AND(Summary!$C67&lt;&gt;"",DATE(YEAR(Summary!$C67),MONTH(Summary!$C67),1)&lt;=DATE(YEAR(LQ$3),MONTH(LQ$3),1)),Summary!$B67,"not on board"),"")),""),"")</f>
        <v/>
      </c>
      <c r="LP111" s="115" t="s">
        <v>9</v>
      </c>
      <c r="LQ111" s="43"/>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44"/>
      <c r="MV111" s="117">
        <f t="shared" ref="MV111:MV112" si="473">SUM(LQ111:MU111)</f>
        <v>0</v>
      </c>
      <c r="MX111">
        <f ca="1">SUMIF(NA$3:OE$3,"&lt;="&amp;B5,NA111:OE111)</f>
        <v>0</v>
      </c>
      <c r="MY111" s="157" t="str">
        <f>IF($C$3="Active",IF(Summary!$B67&lt;&gt;"",IF(AND(Summary!$F67&lt;&gt;"",DATE(YEAR(Summary!$F67),MONTH(Summary!$F67),1)&lt;DATE(YEAR(NA$3),MONTH(NA$3),1)),"not on board",IF(Summary!$B67&lt;&gt;"",IF(AND(Summary!$C67&lt;&gt;"",DATE(YEAR(Summary!$C67),MONTH(Summary!$C67),1)&lt;=DATE(YEAR(NA$3),MONTH(NA$3),1)),Summary!$B67,"not on board"),"")),""),"")</f>
        <v/>
      </c>
      <c r="MZ111" s="115" t="s">
        <v>9</v>
      </c>
      <c r="NA111" s="43"/>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44"/>
      <c r="OF111" s="117">
        <f t="shared" si="431"/>
        <v>0</v>
      </c>
      <c r="OH111">
        <f ca="1">SUMIF(OK$3:PO$3,"&lt;="&amp;B5,OK111:PO111)</f>
        <v>0</v>
      </c>
      <c r="OI111" s="157" t="str">
        <f>IF($C$3="Active",IF(Summary!$B67&lt;&gt;"",IF(AND(Summary!$F67&lt;&gt;"",DATE(YEAR(Summary!$F67),MONTH(Summary!$F67),1)&lt;DATE(YEAR(OK$3),MONTH(OK$3),1)),"not on board",IF(Summary!$B67&lt;&gt;"",IF(AND(Summary!$C67&lt;&gt;"",DATE(YEAR(Summary!$C67),MONTH(Summary!$C67),1)&lt;=DATE(YEAR(OK$3),MONTH(OK$3),1)),Summary!$B67,"not on board"),"")),""),"")</f>
        <v/>
      </c>
      <c r="OJ111" s="115" t="s">
        <v>9</v>
      </c>
      <c r="OK111" s="43"/>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44"/>
      <c r="PP111" s="117">
        <f t="shared" ref="PP111:PP112" si="474">SUM(OK111:PO111)</f>
        <v>0</v>
      </c>
    </row>
    <row r="112" spans="2:432" x14ac:dyDescent="0.25">
      <c r="B112">
        <f t="shared" ca="1" si="433"/>
        <v>0</v>
      </c>
      <c r="C112" s="158"/>
      <c r="D112" s="116" t="s">
        <v>1</v>
      </c>
      <c r="E112" s="4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42"/>
      <c r="AJ112" s="118">
        <f t="shared" si="467"/>
        <v>0</v>
      </c>
      <c r="AM112" s="158"/>
      <c r="AN112" s="116" t="s">
        <v>1</v>
      </c>
      <c r="AO112" s="4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42"/>
      <c r="BT112" s="118">
        <f t="shared" si="435"/>
        <v>0</v>
      </c>
      <c r="BW112" s="158"/>
      <c r="BX112" s="116" t="s">
        <v>1</v>
      </c>
      <c r="BY112" s="4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42"/>
      <c r="DD112" s="118">
        <f t="shared" si="468"/>
        <v>0</v>
      </c>
      <c r="DG112" s="158"/>
      <c r="DH112" s="116" t="s">
        <v>1</v>
      </c>
      <c r="DI112" s="4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42"/>
      <c r="EN112" s="118">
        <f t="shared" si="469"/>
        <v>0</v>
      </c>
      <c r="EQ112" s="158"/>
      <c r="ER112" s="116" t="s">
        <v>1</v>
      </c>
      <c r="ES112" s="4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42"/>
      <c r="FX112" s="118">
        <f t="shared" si="470"/>
        <v>0</v>
      </c>
      <c r="GA112" s="158"/>
      <c r="GB112" s="116" t="s">
        <v>1</v>
      </c>
      <c r="GC112" s="4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61"/>
      <c r="HG112" s="42"/>
      <c r="HH112" s="118">
        <f t="shared" si="426"/>
        <v>0</v>
      </c>
      <c r="HK112" s="158"/>
      <c r="HL112" s="116" t="s">
        <v>1</v>
      </c>
      <c r="HM112" s="4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42"/>
      <c r="IR112" s="118">
        <f t="shared" si="471"/>
        <v>0</v>
      </c>
      <c r="IU112" s="158"/>
      <c r="IV112" s="116" t="s">
        <v>1</v>
      </c>
      <c r="IW112" s="4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42"/>
      <c r="KB112" s="118">
        <f t="shared" si="472"/>
        <v>0</v>
      </c>
      <c r="KE112" s="158"/>
      <c r="KF112" s="116" t="s">
        <v>1</v>
      </c>
      <c r="KG112" s="4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42"/>
      <c r="LL112" s="118">
        <f t="shared" si="429"/>
        <v>0</v>
      </c>
      <c r="LO112" s="158"/>
      <c r="LP112" s="116" t="s">
        <v>1</v>
      </c>
      <c r="LQ112" s="4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42"/>
      <c r="MV112" s="118">
        <f t="shared" si="473"/>
        <v>0</v>
      </c>
      <c r="MY112" s="158"/>
      <c r="MZ112" s="116" t="s">
        <v>1</v>
      </c>
      <c r="NA112" s="4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42"/>
      <c r="OF112" s="118">
        <f t="shared" si="431"/>
        <v>0</v>
      </c>
      <c r="OI112" s="158"/>
      <c r="OJ112" s="116" t="s">
        <v>1</v>
      </c>
      <c r="OK112" s="4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42"/>
      <c r="PP112" s="118">
        <f t="shared" si="474"/>
        <v>0</v>
      </c>
    </row>
    <row r="113" spans="2:432" ht="15" customHeight="1" x14ac:dyDescent="0.25">
      <c r="B113">
        <f t="shared" ca="1" si="433"/>
        <v>0</v>
      </c>
      <c r="C113" s="157" t="str">
        <f>IF($C$3="Active",IF(Summary!$B68&lt;&gt;"",IF(AND(Summary!$F68&lt;&gt;"",DATE(YEAR(Summary!$F68),MONTH(Summary!$F68),1)&lt;DATE(YEAR(E$3),MONTH(E$3),1)),"not on board",IF(Summary!$B68&lt;&gt;"",IF(AND(Summary!$C68&lt;&gt;"",DATE(YEAR(Summary!$C68),MONTH(Summary!$C68),1)&lt;=DATE(YEAR(E$3),MONTH(E$3),1)),Summary!$B68,"not on board"),"")),""),"")</f>
        <v/>
      </c>
      <c r="D113" s="115" t="s">
        <v>9</v>
      </c>
      <c r="E113" s="43"/>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44"/>
      <c r="AJ113" s="117">
        <f t="shared" ref="AJ113:AJ114" si="475">SUM(E113:AI113)</f>
        <v>0</v>
      </c>
      <c r="AL113">
        <f ca="1">SUMIF(AO$3:BS$3,"&lt;="&amp;B5,AO113:BS113)</f>
        <v>0</v>
      </c>
      <c r="AM113" s="157" t="str">
        <f>IF($C$3="Active",IF(Summary!$B68&lt;&gt;"",IF(AND(Summary!$F68&lt;&gt;"",DATE(YEAR(Summary!$F68),MONTH(Summary!$F68),1)&lt;DATE(YEAR(AO$3),MONTH(AO$3),1)),"not on board",IF(Summary!$B68&lt;&gt;"",IF(AND(Summary!$C68&lt;&gt;"",DATE(YEAR(Summary!$C68),MONTH(Summary!$C68),1)&lt;=DATE(YEAR(AO$3),MONTH(AO$3),1)),Summary!$B68,"not on board"),"")),""),"")</f>
        <v/>
      </c>
      <c r="AN113" s="115" t="s">
        <v>9</v>
      </c>
      <c r="AO113" s="43"/>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44"/>
      <c r="BT113" s="117">
        <f t="shared" si="435"/>
        <v>0</v>
      </c>
      <c r="BV113">
        <f ca="1">SUMIF(BY$3:DC$3,"&lt;="&amp;B5,BY113:DC113)</f>
        <v>0</v>
      </c>
      <c r="BW113" s="157" t="str">
        <f>IF($C$3="Active",IF(Summary!$B68&lt;&gt;"",IF(AND(Summary!$F68&lt;&gt;"",DATE(YEAR(Summary!$F68),MONTH(Summary!$F68),1)&lt;DATE(YEAR(BY$3),MONTH(BY$3),1)),"not on board",IF(Summary!$B68&lt;&gt;"",IF(AND(Summary!$C68&lt;&gt;"",DATE(YEAR(Summary!$C68),MONTH(Summary!$C68),1)&lt;=DATE(YEAR(BY$3),MONTH(BY$3),1)),Summary!$B68,"not on board"),"")),""),"")</f>
        <v/>
      </c>
      <c r="BX113" s="115" t="s">
        <v>9</v>
      </c>
      <c r="BY113" s="43"/>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44"/>
      <c r="DD113" s="117">
        <f t="shared" ref="DD113:DD114" si="476">SUM(BY113:DC113)</f>
        <v>0</v>
      </c>
      <c r="DF113">
        <f ca="1">SUMIF(DI$3:EM$3,"&lt;="&amp;B5,DI113:EM113)</f>
        <v>0</v>
      </c>
      <c r="DG113" s="157" t="str">
        <f>IF($C$3="Active",IF(Summary!$B68&lt;&gt;"",IF(AND(Summary!$F68&lt;&gt;"",DATE(YEAR(Summary!$F68),MONTH(Summary!$F68),1)&lt;DATE(YEAR(DI$3),MONTH(DI$3),1)),"not on board",IF(Summary!$B68&lt;&gt;"",IF(AND(Summary!$C68&lt;&gt;"",DATE(YEAR(Summary!$C68),MONTH(Summary!$C68),1)&lt;=DATE(YEAR(DI$3),MONTH(DI$3),1)),Summary!$B68,"not on board"),"")),""),"")</f>
        <v/>
      </c>
      <c r="DH113" s="115" t="s">
        <v>9</v>
      </c>
      <c r="DI113" s="43"/>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44"/>
      <c r="EN113" s="117">
        <f t="shared" ref="EN113:EN114" si="477">SUM(DI113:EM113)</f>
        <v>0</v>
      </c>
      <c r="EP113">
        <f ca="1">SUMIF(ES$3:FW$3,"&lt;="&amp;B5,ES113:FW113)</f>
        <v>0</v>
      </c>
      <c r="EQ113" s="157" t="str">
        <f>IF($C$3="Active",IF(Summary!$B68&lt;&gt;"",IF(AND(Summary!$F68&lt;&gt;"",DATE(YEAR(Summary!$F68),MONTH(Summary!$F68),1)&lt;DATE(YEAR(ES$3),MONTH(ES$3),1)),"not on board",IF(Summary!$B68&lt;&gt;"",IF(AND(Summary!$C68&lt;&gt;"",DATE(YEAR(Summary!$C68),MONTH(Summary!$C68),1)&lt;=DATE(YEAR(ES$3),MONTH(ES$3),1)),Summary!$B68,"not on board"),"")),""),"")</f>
        <v/>
      </c>
      <c r="ER113" s="115" t="s">
        <v>9</v>
      </c>
      <c r="ES113" s="43"/>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44"/>
      <c r="FX113" s="117">
        <f t="shared" ref="FX113:FX114" si="478">SUM(ES113:FW113)</f>
        <v>0</v>
      </c>
      <c r="FZ113">
        <f ca="1">SUMIF(GC$3:HG$3,"&lt;="&amp;B5,GC113:HG113)</f>
        <v>0</v>
      </c>
      <c r="GA113" s="157" t="str">
        <f>IF($C$3="Active",IF(Summary!$B68&lt;&gt;"",IF(AND(Summary!$F68&lt;&gt;"",DATE(YEAR(Summary!$F68),MONTH(Summary!$F68),1)&lt;DATE(YEAR(GC$3),MONTH(GC$3),1)),"not on board",IF(Summary!$B68&lt;&gt;"",IF(AND(Summary!$C68&lt;&gt;"",DATE(YEAR(Summary!$C68),MONTH(Summary!$C68),1)&lt;=DATE(YEAR(GC$3),MONTH(GC$3),1)),Summary!$B68,"not on board"),"")),""),"")</f>
        <v/>
      </c>
      <c r="GB113" s="115" t="s">
        <v>9</v>
      </c>
      <c r="GC113" s="43"/>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62"/>
      <c r="HG113" s="44"/>
      <c r="HH113" s="117">
        <f t="shared" si="426"/>
        <v>0</v>
      </c>
      <c r="HJ113">
        <f ca="1">SUMIF(HM$3:IQ$3,"&lt;="&amp;B5,HM113:IQ113)</f>
        <v>0</v>
      </c>
      <c r="HK113" s="157" t="str">
        <f>IF($C$3="Active",IF(Summary!$B68&lt;&gt;"",IF(AND(Summary!$F68&lt;&gt;"",DATE(YEAR(Summary!$F68),MONTH(Summary!$F68),1)&lt;DATE(YEAR(HM$3),MONTH(HM$3),1)),"not on board",IF(Summary!$B68&lt;&gt;"",IF(AND(Summary!$C68&lt;&gt;"",DATE(YEAR(Summary!$C68),MONTH(Summary!$C68),1)&lt;=DATE(YEAR(HM$3),MONTH(HM$3),1)),Summary!$B68,"not on board"),"")),""),"")</f>
        <v/>
      </c>
      <c r="HL113" s="115" t="s">
        <v>9</v>
      </c>
      <c r="HM113" s="43"/>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44"/>
      <c r="IR113" s="117">
        <f t="shared" ref="IR113:IR114" si="479">SUM(HM113:IQ113)</f>
        <v>0</v>
      </c>
      <c r="IT113">
        <f ca="1">SUMIF(IW$3:KA$3,"&lt;="&amp;B5,IW113:KA113)</f>
        <v>0</v>
      </c>
      <c r="IU113" s="157" t="str">
        <f>IF($C$3="Active",IF(Summary!$B68&lt;&gt;"",IF(AND(Summary!$F68&lt;&gt;"",DATE(YEAR(Summary!$F68),MONTH(Summary!$F68),1)&lt;DATE(YEAR(IW$3),MONTH(IW$3),1)),"not on board",IF(Summary!$B68&lt;&gt;"",IF(AND(Summary!$C68&lt;&gt;"",DATE(YEAR(Summary!$C68),MONTH(Summary!$C68),1)&lt;=DATE(YEAR(IW$3),MONTH(IW$3),1)),Summary!$B68,"not on board"),"")),""),"")</f>
        <v/>
      </c>
      <c r="IV113" s="115" t="s">
        <v>9</v>
      </c>
      <c r="IW113" s="43"/>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44"/>
      <c r="KB113" s="117">
        <f t="shared" ref="KB113:KB114" si="480">SUM(IW113:KA113)</f>
        <v>0</v>
      </c>
      <c r="KD113">
        <f ca="1">SUMIF(KG$3:LK$3,"&lt;="&amp;B5,KG113:LK113)</f>
        <v>0</v>
      </c>
      <c r="KE113" s="157" t="str">
        <f>IF($C$3="Active",IF(Summary!$B68&lt;&gt;"",IF(AND(Summary!$F68&lt;&gt;"",DATE(YEAR(Summary!$F68),MONTH(Summary!$F68),1)&lt;DATE(YEAR(KG$3),MONTH(KG$3),1)),"not on board",IF(Summary!$B68&lt;&gt;"",IF(AND(Summary!$C68&lt;&gt;"",DATE(YEAR(Summary!$C68),MONTH(Summary!$C68),1)&lt;=DATE(YEAR(KG$3),MONTH(KG$3),1)),Summary!$B68,"not on board"),"")),""),"")</f>
        <v/>
      </c>
      <c r="KF113" s="115" t="s">
        <v>9</v>
      </c>
      <c r="KG113" s="43"/>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44"/>
      <c r="LL113" s="117">
        <f t="shared" si="429"/>
        <v>0</v>
      </c>
      <c r="LN113">
        <f ca="1">SUMIF(LQ$3:MU$3,"&lt;="&amp;B5,LQ113:MU113)</f>
        <v>0</v>
      </c>
      <c r="LO113" s="157" t="str">
        <f>IF($C$3="Active",IF(Summary!$B68&lt;&gt;"",IF(AND(Summary!$F68&lt;&gt;"",DATE(YEAR(Summary!$F68),MONTH(Summary!$F68),1)&lt;DATE(YEAR(LQ$3),MONTH(LQ$3),1)),"not on board",IF(Summary!$B68&lt;&gt;"",IF(AND(Summary!$C68&lt;&gt;"",DATE(YEAR(Summary!$C68),MONTH(Summary!$C68),1)&lt;=DATE(YEAR(LQ$3),MONTH(LQ$3),1)),Summary!$B68,"not on board"),"")),""),"")</f>
        <v/>
      </c>
      <c r="LP113" s="115" t="s">
        <v>9</v>
      </c>
      <c r="LQ113" s="43"/>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44"/>
      <c r="MV113" s="117">
        <f t="shared" ref="MV113:MV114" si="481">SUM(LQ113:MU113)</f>
        <v>0</v>
      </c>
      <c r="MX113">
        <f ca="1">SUMIF(NA$3:OE$3,"&lt;="&amp;B5,NA113:OE113)</f>
        <v>0</v>
      </c>
      <c r="MY113" s="157" t="str">
        <f>IF($C$3="Active",IF(Summary!$B68&lt;&gt;"",IF(AND(Summary!$F68&lt;&gt;"",DATE(YEAR(Summary!$F68),MONTH(Summary!$F68),1)&lt;DATE(YEAR(NA$3),MONTH(NA$3),1)),"not on board",IF(Summary!$B68&lt;&gt;"",IF(AND(Summary!$C68&lt;&gt;"",DATE(YEAR(Summary!$C68),MONTH(Summary!$C68),1)&lt;=DATE(YEAR(NA$3),MONTH(NA$3),1)),Summary!$B68,"not on board"),"")),""),"")</f>
        <v/>
      </c>
      <c r="MZ113" s="115" t="s">
        <v>9</v>
      </c>
      <c r="NA113" s="43"/>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44"/>
      <c r="OF113" s="117">
        <f t="shared" si="431"/>
        <v>0</v>
      </c>
      <c r="OH113">
        <f ca="1">SUMIF(OK$3:PO$3,"&lt;="&amp;B5,OK113:PO113)</f>
        <v>0</v>
      </c>
      <c r="OI113" s="157" t="str">
        <f>IF($C$3="Active",IF(Summary!$B68&lt;&gt;"",IF(AND(Summary!$F68&lt;&gt;"",DATE(YEAR(Summary!$F68),MONTH(Summary!$F68),1)&lt;DATE(YEAR(OK$3),MONTH(OK$3),1)),"not on board",IF(Summary!$B68&lt;&gt;"",IF(AND(Summary!$C68&lt;&gt;"",DATE(YEAR(Summary!$C68),MONTH(Summary!$C68),1)&lt;=DATE(YEAR(OK$3),MONTH(OK$3),1)),Summary!$B68,"not on board"),"")),""),"")</f>
        <v/>
      </c>
      <c r="OJ113" s="115" t="s">
        <v>9</v>
      </c>
      <c r="OK113" s="43"/>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44"/>
      <c r="PP113" s="117">
        <f t="shared" ref="PP113:PP114" si="482">SUM(OK113:PO113)</f>
        <v>0</v>
      </c>
    </row>
    <row r="114" spans="2:432" x14ac:dyDescent="0.25">
      <c r="B114">
        <f t="shared" ca="1" si="433"/>
        <v>0</v>
      </c>
      <c r="C114" s="158"/>
      <c r="D114" s="116" t="s">
        <v>1</v>
      </c>
      <c r="E114" s="4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42"/>
      <c r="AJ114" s="118">
        <f t="shared" si="475"/>
        <v>0</v>
      </c>
      <c r="AM114" s="158"/>
      <c r="AN114" s="116" t="s">
        <v>1</v>
      </c>
      <c r="AO114" s="4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42"/>
      <c r="BT114" s="118">
        <f t="shared" si="435"/>
        <v>0</v>
      </c>
      <c r="BW114" s="158"/>
      <c r="BX114" s="116" t="s">
        <v>1</v>
      </c>
      <c r="BY114" s="4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42"/>
      <c r="DD114" s="118">
        <f t="shared" si="476"/>
        <v>0</v>
      </c>
      <c r="DG114" s="158"/>
      <c r="DH114" s="116" t="s">
        <v>1</v>
      </c>
      <c r="DI114" s="4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42"/>
      <c r="EN114" s="118">
        <f t="shared" si="477"/>
        <v>0</v>
      </c>
      <c r="EQ114" s="158"/>
      <c r="ER114" s="116" t="s">
        <v>1</v>
      </c>
      <c r="ES114" s="4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42"/>
      <c r="FX114" s="118">
        <f t="shared" si="478"/>
        <v>0</v>
      </c>
      <c r="GA114" s="158"/>
      <c r="GB114" s="116" t="s">
        <v>1</v>
      </c>
      <c r="GC114" s="4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61"/>
      <c r="HG114" s="42"/>
      <c r="HH114" s="118">
        <f t="shared" si="426"/>
        <v>0</v>
      </c>
      <c r="HK114" s="158"/>
      <c r="HL114" s="116" t="s">
        <v>1</v>
      </c>
      <c r="HM114" s="4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42"/>
      <c r="IR114" s="118">
        <f t="shared" si="479"/>
        <v>0</v>
      </c>
      <c r="IU114" s="158"/>
      <c r="IV114" s="116" t="s">
        <v>1</v>
      </c>
      <c r="IW114" s="4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42"/>
      <c r="KB114" s="118">
        <f t="shared" si="480"/>
        <v>0</v>
      </c>
      <c r="KE114" s="158"/>
      <c r="KF114" s="116" t="s">
        <v>1</v>
      </c>
      <c r="KG114" s="4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42"/>
      <c r="LL114" s="118">
        <f t="shared" si="429"/>
        <v>0</v>
      </c>
      <c r="LO114" s="158"/>
      <c r="LP114" s="116" t="s">
        <v>1</v>
      </c>
      <c r="LQ114" s="4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42"/>
      <c r="MV114" s="118">
        <f t="shared" si="481"/>
        <v>0</v>
      </c>
      <c r="MY114" s="158"/>
      <c r="MZ114" s="116" t="s">
        <v>1</v>
      </c>
      <c r="NA114" s="4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42"/>
      <c r="OF114" s="118">
        <f t="shared" si="431"/>
        <v>0</v>
      </c>
      <c r="OI114" s="158"/>
      <c r="OJ114" s="116" t="s">
        <v>1</v>
      </c>
      <c r="OK114" s="4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42"/>
      <c r="PP114" s="118">
        <f t="shared" si="482"/>
        <v>0</v>
      </c>
    </row>
    <row r="115" spans="2:432" ht="15" customHeight="1" x14ac:dyDescent="0.25">
      <c r="B115">
        <f t="shared" ca="1" si="433"/>
        <v>0</v>
      </c>
      <c r="C115" s="157" t="str">
        <f>IF($C$3="Active",IF(Summary!$B69&lt;&gt;"",IF(AND(Summary!$F69&lt;&gt;"",DATE(YEAR(Summary!$F69),MONTH(Summary!$F69),1)&lt;DATE(YEAR(E$3),MONTH(E$3),1)),"not on board",IF(Summary!$B69&lt;&gt;"",IF(AND(Summary!$C69&lt;&gt;"",DATE(YEAR(Summary!$C69),MONTH(Summary!$C69),1)&lt;=DATE(YEAR(E$3),MONTH(E$3),1)),Summary!$B69,"not on board"),"")),""),"")</f>
        <v/>
      </c>
      <c r="D115" s="115" t="s">
        <v>9</v>
      </c>
      <c r="E115" s="43"/>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44"/>
      <c r="AJ115" s="117">
        <f t="shared" ref="AJ115:AJ116" si="483">SUM(E115:AI115)</f>
        <v>0</v>
      </c>
      <c r="AL115">
        <f ca="1">SUMIF(AO$3:BS$3,"&lt;="&amp;B5,AO115:BS115)</f>
        <v>0</v>
      </c>
      <c r="AM115" s="157" t="str">
        <f>IF($C$3="Active",IF(Summary!$B69&lt;&gt;"",IF(AND(Summary!$F69&lt;&gt;"",DATE(YEAR(Summary!$F69),MONTH(Summary!$F69),1)&lt;DATE(YEAR(AO$3),MONTH(AO$3),1)),"not on board",IF(Summary!$B69&lt;&gt;"",IF(AND(Summary!$C69&lt;&gt;"",DATE(YEAR(Summary!$C69),MONTH(Summary!$C69),1)&lt;=DATE(YEAR(AO$3),MONTH(AO$3),1)),Summary!$B69,"not on board"),"")),""),"")</f>
        <v/>
      </c>
      <c r="AN115" s="115" t="s">
        <v>9</v>
      </c>
      <c r="AO115" s="43"/>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44"/>
      <c r="BT115" s="117">
        <f t="shared" si="435"/>
        <v>0</v>
      </c>
      <c r="BV115">
        <f ca="1">SUMIF(BY$3:DC$3,"&lt;="&amp;B5,BY115:DC115)</f>
        <v>0</v>
      </c>
      <c r="BW115" s="157" t="str">
        <f>IF($C$3="Active",IF(Summary!$B69&lt;&gt;"",IF(AND(Summary!$F69&lt;&gt;"",DATE(YEAR(Summary!$F69),MONTH(Summary!$F69),1)&lt;DATE(YEAR(BY$3),MONTH(BY$3),1)),"not on board",IF(Summary!$B69&lt;&gt;"",IF(AND(Summary!$C69&lt;&gt;"",DATE(YEAR(Summary!$C69),MONTH(Summary!$C69),1)&lt;=DATE(YEAR(BY$3),MONTH(BY$3),1)),Summary!$B69,"not on board"),"")),""),"")</f>
        <v/>
      </c>
      <c r="BX115" s="115" t="s">
        <v>9</v>
      </c>
      <c r="BY115" s="43"/>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44"/>
      <c r="DD115" s="117">
        <f t="shared" ref="DD115:DD116" si="484">SUM(BY115:DC115)</f>
        <v>0</v>
      </c>
      <c r="DF115">
        <f ca="1">SUMIF(DI$3:EM$3,"&lt;="&amp;B5,DI115:EM115)</f>
        <v>0</v>
      </c>
      <c r="DG115" s="157" t="str">
        <f>IF($C$3="Active",IF(Summary!$B69&lt;&gt;"",IF(AND(Summary!$F69&lt;&gt;"",DATE(YEAR(Summary!$F69),MONTH(Summary!$F69),1)&lt;DATE(YEAR(DI$3),MONTH(DI$3),1)),"not on board",IF(Summary!$B69&lt;&gt;"",IF(AND(Summary!$C69&lt;&gt;"",DATE(YEAR(Summary!$C69),MONTH(Summary!$C69),1)&lt;=DATE(YEAR(DI$3),MONTH(DI$3),1)),Summary!$B69,"not on board"),"")),""),"")</f>
        <v/>
      </c>
      <c r="DH115" s="115" t="s">
        <v>9</v>
      </c>
      <c r="DI115" s="43"/>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44"/>
      <c r="EN115" s="117">
        <f t="shared" ref="EN115:EN116" si="485">SUM(DI115:EM115)</f>
        <v>0</v>
      </c>
      <c r="EP115">
        <f ca="1">SUMIF(ES$3:FW$3,"&lt;="&amp;B5,ES115:FW115)</f>
        <v>0</v>
      </c>
      <c r="EQ115" s="157" t="str">
        <f>IF($C$3="Active",IF(Summary!$B69&lt;&gt;"",IF(AND(Summary!$F69&lt;&gt;"",DATE(YEAR(Summary!$F69),MONTH(Summary!$F69),1)&lt;DATE(YEAR(ES$3),MONTH(ES$3),1)),"not on board",IF(Summary!$B69&lt;&gt;"",IF(AND(Summary!$C69&lt;&gt;"",DATE(YEAR(Summary!$C69),MONTH(Summary!$C69),1)&lt;=DATE(YEAR(ES$3),MONTH(ES$3),1)),Summary!$B69,"not on board"),"")),""),"")</f>
        <v/>
      </c>
      <c r="ER115" s="115" t="s">
        <v>9</v>
      </c>
      <c r="ES115" s="43"/>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44"/>
      <c r="FX115" s="117">
        <f t="shared" ref="FX115:FX116" si="486">SUM(ES115:FW115)</f>
        <v>0</v>
      </c>
      <c r="FZ115">
        <f ca="1">SUMIF(GC$3:HG$3,"&lt;="&amp;B5,GC115:HG115)</f>
        <v>0</v>
      </c>
      <c r="GA115" s="157" t="str">
        <f>IF($C$3="Active",IF(Summary!$B69&lt;&gt;"",IF(AND(Summary!$F69&lt;&gt;"",DATE(YEAR(Summary!$F69),MONTH(Summary!$F69),1)&lt;DATE(YEAR(GC$3),MONTH(GC$3),1)),"not on board",IF(Summary!$B69&lt;&gt;"",IF(AND(Summary!$C69&lt;&gt;"",DATE(YEAR(Summary!$C69),MONTH(Summary!$C69),1)&lt;=DATE(YEAR(GC$3),MONTH(GC$3),1)),Summary!$B69,"not on board"),"")),""),"")</f>
        <v/>
      </c>
      <c r="GB115" s="115" t="s">
        <v>9</v>
      </c>
      <c r="GC115" s="43"/>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62"/>
      <c r="HG115" s="44"/>
      <c r="HH115" s="117">
        <f t="shared" si="426"/>
        <v>0</v>
      </c>
      <c r="HJ115">
        <f ca="1">SUMIF(HM$3:IQ$3,"&lt;="&amp;B5,HM115:IQ115)</f>
        <v>0</v>
      </c>
      <c r="HK115" s="157" t="str">
        <f>IF($C$3="Active",IF(Summary!$B69&lt;&gt;"",IF(AND(Summary!$F69&lt;&gt;"",DATE(YEAR(Summary!$F69),MONTH(Summary!$F69),1)&lt;DATE(YEAR(HM$3),MONTH(HM$3),1)),"not on board",IF(Summary!$B69&lt;&gt;"",IF(AND(Summary!$C69&lt;&gt;"",DATE(YEAR(Summary!$C69),MONTH(Summary!$C69),1)&lt;=DATE(YEAR(HM$3),MONTH(HM$3),1)),Summary!$B69,"not on board"),"")),""),"")</f>
        <v/>
      </c>
      <c r="HL115" s="115" t="s">
        <v>9</v>
      </c>
      <c r="HM115" s="43"/>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44"/>
      <c r="IR115" s="117">
        <f t="shared" ref="IR115:IR116" si="487">SUM(HM115:IQ115)</f>
        <v>0</v>
      </c>
      <c r="IT115">
        <f ca="1">SUMIF(IW$3:KA$3,"&lt;="&amp;B5,IW115:KA115)</f>
        <v>0</v>
      </c>
      <c r="IU115" s="157" t="str">
        <f>IF($C$3="Active",IF(Summary!$B69&lt;&gt;"",IF(AND(Summary!$F69&lt;&gt;"",DATE(YEAR(Summary!$F69),MONTH(Summary!$F69),1)&lt;DATE(YEAR(IW$3),MONTH(IW$3),1)),"not on board",IF(Summary!$B69&lt;&gt;"",IF(AND(Summary!$C69&lt;&gt;"",DATE(YEAR(Summary!$C69),MONTH(Summary!$C69),1)&lt;=DATE(YEAR(IW$3),MONTH(IW$3),1)),Summary!$B69,"not on board"),"")),""),"")</f>
        <v/>
      </c>
      <c r="IV115" s="115" t="s">
        <v>9</v>
      </c>
      <c r="IW115" s="43"/>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44"/>
      <c r="KB115" s="117">
        <f t="shared" ref="KB115:KB116" si="488">SUM(IW115:KA115)</f>
        <v>0</v>
      </c>
      <c r="KD115">
        <f ca="1">SUMIF(KG$3:LK$3,"&lt;="&amp;B5,KG115:LK115)</f>
        <v>0</v>
      </c>
      <c r="KE115" s="157" t="str">
        <f>IF($C$3="Active",IF(Summary!$B69&lt;&gt;"",IF(AND(Summary!$F69&lt;&gt;"",DATE(YEAR(Summary!$F69),MONTH(Summary!$F69),1)&lt;DATE(YEAR(KG$3),MONTH(KG$3),1)),"not on board",IF(Summary!$B69&lt;&gt;"",IF(AND(Summary!$C69&lt;&gt;"",DATE(YEAR(Summary!$C69),MONTH(Summary!$C69),1)&lt;=DATE(YEAR(KG$3),MONTH(KG$3),1)),Summary!$B69,"not on board"),"")),""),"")</f>
        <v/>
      </c>
      <c r="KF115" s="115" t="s">
        <v>9</v>
      </c>
      <c r="KG115" s="43"/>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44"/>
      <c r="LL115" s="117">
        <f t="shared" si="429"/>
        <v>0</v>
      </c>
      <c r="LN115">
        <f ca="1">SUMIF(LQ$3:MU$3,"&lt;="&amp;B5,LQ115:MU115)</f>
        <v>0</v>
      </c>
      <c r="LO115" s="157" t="str">
        <f>IF($C$3="Active",IF(Summary!$B69&lt;&gt;"",IF(AND(Summary!$F69&lt;&gt;"",DATE(YEAR(Summary!$F69),MONTH(Summary!$F69),1)&lt;DATE(YEAR(LQ$3),MONTH(LQ$3),1)),"not on board",IF(Summary!$B69&lt;&gt;"",IF(AND(Summary!$C69&lt;&gt;"",DATE(YEAR(Summary!$C69),MONTH(Summary!$C69),1)&lt;=DATE(YEAR(LQ$3),MONTH(LQ$3),1)),Summary!$B69,"not on board"),"")),""),"")</f>
        <v/>
      </c>
      <c r="LP115" s="115" t="s">
        <v>9</v>
      </c>
      <c r="LQ115" s="43"/>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44"/>
      <c r="MV115" s="117">
        <f t="shared" ref="MV115:MV116" si="489">SUM(LQ115:MU115)</f>
        <v>0</v>
      </c>
      <c r="MX115">
        <f ca="1">SUMIF(NA$3:OE$3,"&lt;="&amp;B5,NA115:OE115)</f>
        <v>0</v>
      </c>
      <c r="MY115" s="157" t="str">
        <f>IF($C$3="Active",IF(Summary!$B69&lt;&gt;"",IF(AND(Summary!$F69&lt;&gt;"",DATE(YEAR(Summary!$F69),MONTH(Summary!$F69),1)&lt;DATE(YEAR(NA$3),MONTH(NA$3),1)),"not on board",IF(Summary!$B69&lt;&gt;"",IF(AND(Summary!$C69&lt;&gt;"",DATE(YEAR(Summary!$C69),MONTH(Summary!$C69),1)&lt;=DATE(YEAR(NA$3),MONTH(NA$3),1)),Summary!$B69,"not on board"),"")),""),"")</f>
        <v/>
      </c>
      <c r="MZ115" s="115" t="s">
        <v>9</v>
      </c>
      <c r="NA115" s="43"/>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44"/>
      <c r="OF115" s="117">
        <f t="shared" si="431"/>
        <v>0</v>
      </c>
      <c r="OH115">
        <f ca="1">SUMIF(OK$3:PO$3,"&lt;="&amp;B5,OK115:PO115)</f>
        <v>0</v>
      </c>
      <c r="OI115" s="157" t="str">
        <f>IF($C$3="Active",IF(Summary!$B69&lt;&gt;"",IF(AND(Summary!$F69&lt;&gt;"",DATE(YEAR(Summary!$F69),MONTH(Summary!$F69),1)&lt;DATE(YEAR(OK$3),MONTH(OK$3),1)),"not on board",IF(Summary!$B69&lt;&gt;"",IF(AND(Summary!$C69&lt;&gt;"",DATE(YEAR(Summary!$C69),MONTH(Summary!$C69),1)&lt;=DATE(YEAR(OK$3),MONTH(OK$3),1)),Summary!$B69,"not on board"),"")),""),"")</f>
        <v/>
      </c>
      <c r="OJ115" s="115" t="s">
        <v>9</v>
      </c>
      <c r="OK115" s="43"/>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44"/>
      <c r="PP115" s="117">
        <f t="shared" ref="PP115:PP116" si="490">SUM(OK115:PO115)</f>
        <v>0</v>
      </c>
    </row>
    <row r="116" spans="2:432" x14ac:dyDescent="0.25">
      <c r="B116">
        <f t="shared" ca="1" si="433"/>
        <v>0</v>
      </c>
      <c r="C116" s="158"/>
      <c r="D116" s="116" t="s">
        <v>1</v>
      </c>
      <c r="E116" s="4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42"/>
      <c r="AJ116" s="118">
        <f t="shared" si="483"/>
        <v>0</v>
      </c>
      <c r="AM116" s="158"/>
      <c r="AN116" s="116" t="s">
        <v>1</v>
      </c>
      <c r="AO116" s="4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42"/>
      <c r="BT116" s="118">
        <f t="shared" si="435"/>
        <v>0</v>
      </c>
      <c r="BW116" s="158"/>
      <c r="BX116" s="116" t="s">
        <v>1</v>
      </c>
      <c r="BY116" s="4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42"/>
      <c r="DD116" s="118">
        <f t="shared" si="484"/>
        <v>0</v>
      </c>
      <c r="DG116" s="158"/>
      <c r="DH116" s="116" t="s">
        <v>1</v>
      </c>
      <c r="DI116" s="4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42"/>
      <c r="EN116" s="118">
        <f t="shared" si="485"/>
        <v>0</v>
      </c>
      <c r="EQ116" s="158"/>
      <c r="ER116" s="116" t="s">
        <v>1</v>
      </c>
      <c r="ES116" s="4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42"/>
      <c r="FX116" s="118">
        <f t="shared" si="486"/>
        <v>0</v>
      </c>
      <c r="GA116" s="158"/>
      <c r="GB116" s="116" t="s">
        <v>1</v>
      </c>
      <c r="GC116" s="4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61"/>
      <c r="HG116" s="42"/>
      <c r="HH116" s="118">
        <f t="shared" si="426"/>
        <v>0</v>
      </c>
      <c r="HK116" s="158"/>
      <c r="HL116" s="116" t="s">
        <v>1</v>
      </c>
      <c r="HM116" s="4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42"/>
      <c r="IR116" s="118">
        <f t="shared" si="487"/>
        <v>0</v>
      </c>
      <c r="IU116" s="158"/>
      <c r="IV116" s="116" t="s">
        <v>1</v>
      </c>
      <c r="IW116" s="4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42"/>
      <c r="KB116" s="118">
        <f t="shared" si="488"/>
        <v>0</v>
      </c>
      <c r="KE116" s="158"/>
      <c r="KF116" s="116" t="s">
        <v>1</v>
      </c>
      <c r="KG116" s="4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42"/>
      <c r="LL116" s="118">
        <f t="shared" si="429"/>
        <v>0</v>
      </c>
      <c r="LO116" s="158"/>
      <c r="LP116" s="116" t="s">
        <v>1</v>
      </c>
      <c r="LQ116" s="4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42"/>
      <c r="MV116" s="118">
        <f t="shared" si="489"/>
        <v>0</v>
      </c>
      <c r="MY116" s="158"/>
      <c r="MZ116" s="116" t="s">
        <v>1</v>
      </c>
      <c r="NA116" s="4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42"/>
      <c r="OF116" s="118">
        <f t="shared" si="431"/>
        <v>0</v>
      </c>
      <c r="OI116" s="158"/>
      <c r="OJ116" s="116" t="s">
        <v>1</v>
      </c>
      <c r="OK116" s="4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42"/>
      <c r="PP116" s="118">
        <f t="shared" si="490"/>
        <v>0</v>
      </c>
    </row>
    <row r="117" spans="2:432" ht="15" customHeight="1" x14ac:dyDescent="0.25">
      <c r="B117">
        <f t="shared" ca="1" si="433"/>
        <v>0</v>
      </c>
      <c r="C117" s="157" t="str">
        <f>IF($C$3="Active",IF(Summary!$B70&lt;&gt;"",IF(AND(Summary!$F70&lt;&gt;"",DATE(YEAR(Summary!$F70),MONTH(Summary!$F70),1)&lt;DATE(YEAR(E$3),MONTH(E$3),1)),"not on board",IF(Summary!$B70&lt;&gt;"",IF(AND(Summary!$C70&lt;&gt;"",DATE(YEAR(Summary!$C70),MONTH(Summary!$C70),1)&lt;=DATE(YEAR(E$3),MONTH(E$3),1)),Summary!$B70,"not on board"),"")),""),"")</f>
        <v/>
      </c>
      <c r="D117" s="115" t="s">
        <v>9</v>
      </c>
      <c r="E117" s="43"/>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44"/>
      <c r="AJ117" s="117">
        <f t="shared" ref="AJ117:AJ118" si="491">SUM(E117:AI117)</f>
        <v>0</v>
      </c>
      <c r="AL117">
        <f ca="1">SUMIF(AO$3:BS$3,"&lt;="&amp;B5,AO117:BS117)</f>
        <v>0</v>
      </c>
      <c r="AM117" s="157" t="str">
        <f>IF($C$3="Active",IF(Summary!$B70&lt;&gt;"",IF(AND(Summary!$F70&lt;&gt;"",DATE(YEAR(Summary!$F70),MONTH(Summary!$F70),1)&lt;DATE(YEAR(AO$3),MONTH(AO$3),1)),"not on board",IF(Summary!$B70&lt;&gt;"",IF(AND(Summary!$C70&lt;&gt;"",DATE(YEAR(Summary!$C70),MONTH(Summary!$C70),1)&lt;=DATE(YEAR(AO$3),MONTH(AO$3),1)),Summary!$B70,"not on board"),"")),""),"")</f>
        <v/>
      </c>
      <c r="AN117" s="115" t="s">
        <v>9</v>
      </c>
      <c r="AO117" s="43"/>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44"/>
      <c r="BT117" s="117">
        <f t="shared" si="435"/>
        <v>0</v>
      </c>
      <c r="BV117">
        <f ca="1">SUMIF(BY$3:DC$3,"&lt;="&amp;B5,BY117:DC117)</f>
        <v>0</v>
      </c>
      <c r="BW117" s="157" t="str">
        <f>IF($C$3="Active",IF(Summary!$B70&lt;&gt;"",IF(AND(Summary!$F70&lt;&gt;"",DATE(YEAR(Summary!$F70),MONTH(Summary!$F70),1)&lt;DATE(YEAR(BY$3),MONTH(BY$3),1)),"not on board",IF(Summary!$B70&lt;&gt;"",IF(AND(Summary!$C70&lt;&gt;"",DATE(YEAR(Summary!$C70),MONTH(Summary!$C70),1)&lt;=DATE(YEAR(BY$3),MONTH(BY$3),1)),Summary!$B70,"not on board"),"")),""),"")</f>
        <v/>
      </c>
      <c r="BX117" s="115" t="s">
        <v>9</v>
      </c>
      <c r="BY117" s="43"/>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44"/>
      <c r="DD117" s="117">
        <f t="shared" ref="DD117:DD118" si="492">SUM(BY117:DC117)</f>
        <v>0</v>
      </c>
      <c r="DF117">
        <f ca="1">SUMIF(DI$3:EM$3,"&lt;="&amp;B5,DI117:EM117)</f>
        <v>0</v>
      </c>
      <c r="DG117" s="157" t="str">
        <f>IF($C$3="Active",IF(Summary!$B70&lt;&gt;"",IF(AND(Summary!$F70&lt;&gt;"",DATE(YEAR(Summary!$F70),MONTH(Summary!$F70),1)&lt;DATE(YEAR(DI$3),MONTH(DI$3),1)),"not on board",IF(Summary!$B70&lt;&gt;"",IF(AND(Summary!$C70&lt;&gt;"",DATE(YEAR(Summary!$C70),MONTH(Summary!$C70),1)&lt;=DATE(YEAR(DI$3),MONTH(DI$3),1)),Summary!$B70,"not on board"),"")),""),"")</f>
        <v/>
      </c>
      <c r="DH117" s="115" t="s">
        <v>9</v>
      </c>
      <c r="DI117" s="43"/>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44"/>
      <c r="EN117" s="117">
        <f t="shared" ref="EN117:EN118" si="493">SUM(DI117:EM117)</f>
        <v>0</v>
      </c>
      <c r="EP117">
        <f ca="1">SUMIF(ES$3:FW$3,"&lt;="&amp;B5,ES117:FW117)</f>
        <v>0</v>
      </c>
      <c r="EQ117" s="157" t="str">
        <f>IF($C$3="Active",IF(Summary!$B70&lt;&gt;"",IF(AND(Summary!$F70&lt;&gt;"",DATE(YEAR(Summary!$F70),MONTH(Summary!$F70),1)&lt;DATE(YEAR(ES$3),MONTH(ES$3),1)),"not on board",IF(Summary!$B70&lt;&gt;"",IF(AND(Summary!$C70&lt;&gt;"",DATE(YEAR(Summary!$C70),MONTH(Summary!$C70),1)&lt;=DATE(YEAR(ES$3),MONTH(ES$3),1)),Summary!$B70,"not on board"),"")),""),"")</f>
        <v/>
      </c>
      <c r="ER117" s="115" t="s">
        <v>9</v>
      </c>
      <c r="ES117" s="43"/>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44"/>
      <c r="FX117" s="117">
        <f t="shared" ref="FX117:FX118" si="494">SUM(ES117:FW117)</f>
        <v>0</v>
      </c>
      <c r="FZ117">
        <f ca="1">SUMIF(GC$3:HG$3,"&lt;="&amp;B5,GC117:HG117)</f>
        <v>0</v>
      </c>
      <c r="GA117" s="157" t="str">
        <f>IF($C$3="Active",IF(Summary!$B70&lt;&gt;"",IF(AND(Summary!$F70&lt;&gt;"",DATE(YEAR(Summary!$F70),MONTH(Summary!$F70),1)&lt;DATE(YEAR(GC$3),MONTH(GC$3),1)),"not on board",IF(Summary!$B70&lt;&gt;"",IF(AND(Summary!$C70&lt;&gt;"",DATE(YEAR(Summary!$C70),MONTH(Summary!$C70),1)&lt;=DATE(YEAR(GC$3),MONTH(GC$3),1)),Summary!$B70,"not on board"),"")),""),"")</f>
        <v/>
      </c>
      <c r="GB117" s="115" t="s">
        <v>9</v>
      </c>
      <c r="GC117" s="43"/>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62"/>
      <c r="HG117" s="44"/>
      <c r="HH117" s="117">
        <f t="shared" si="426"/>
        <v>0</v>
      </c>
      <c r="HJ117">
        <f ca="1">SUMIF(HM$3:IQ$3,"&lt;="&amp;B5,HM117:IQ117)</f>
        <v>0</v>
      </c>
      <c r="HK117" s="157" t="str">
        <f>IF($C$3="Active",IF(Summary!$B70&lt;&gt;"",IF(AND(Summary!$F70&lt;&gt;"",DATE(YEAR(Summary!$F70),MONTH(Summary!$F70),1)&lt;DATE(YEAR(HM$3),MONTH(HM$3),1)),"not on board",IF(Summary!$B70&lt;&gt;"",IF(AND(Summary!$C70&lt;&gt;"",DATE(YEAR(Summary!$C70),MONTH(Summary!$C70),1)&lt;=DATE(YEAR(HM$3),MONTH(HM$3),1)),Summary!$B70,"not on board"),"")),""),"")</f>
        <v/>
      </c>
      <c r="HL117" s="115" t="s">
        <v>9</v>
      </c>
      <c r="HM117" s="43"/>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44"/>
      <c r="IR117" s="117">
        <f t="shared" ref="IR117:IR118" si="495">SUM(HM117:IQ117)</f>
        <v>0</v>
      </c>
      <c r="IT117">
        <f ca="1">SUMIF(IW$3:KA$3,"&lt;="&amp;B5,IW117:KA117)</f>
        <v>0</v>
      </c>
      <c r="IU117" s="157" t="str">
        <f>IF($C$3="Active",IF(Summary!$B70&lt;&gt;"",IF(AND(Summary!$F70&lt;&gt;"",DATE(YEAR(Summary!$F70),MONTH(Summary!$F70),1)&lt;DATE(YEAR(IW$3),MONTH(IW$3),1)),"not on board",IF(Summary!$B70&lt;&gt;"",IF(AND(Summary!$C70&lt;&gt;"",DATE(YEAR(Summary!$C70),MONTH(Summary!$C70),1)&lt;=DATE(YEAR(IW$3),MONTH(IW$3),1)),Summary!$B70,"not on board"),"")),""),"")</f>
        <v/>
      </c>
      <c r="IV117" s="115" t="s">
        <v>9</v>
      </c>
      <c r="IW117" s="43"/>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44"/>
      <c r="KB117" s="117">
        <f t="shared" ref="KB117:KB118" si="496">SUM(IW117:KA117)</f>
        <v>0</v>
      </c>
      <c r="KD117">
        <f ca="1">SUMIF(KG$3:LK$3,"&lt;="&amp;B5,KG117:LK117)</f>
        <v>0</v>
      </c>
      <c r="KE117" s="157" t="str">
        <f>IF($C$3="Active",IF(Summary!$B70&lt;&gt;"",IF(AND(Summary!$F70&lt;&gt;"",DATE(YEAR(Summary!$F70),MONTH(Summary!$F70),1)&lt;DATE(YEAR(KG$3),MONTH(KG$3),1)),"not on board",IF(Summary!$B70&lt;&gt;"",IF(AND(Summary!$C70&lt;&gt;"",DATE(YEAR(Summary!$C70),MONTH(Summary!$C70),1)&lt;=DATE(YEAR(KG$3),MONTH(KG$3),1)),Summary!$B70,"not on board"),"")),""),"")</f>
        <v/>
      </c>
      <c r="KF117" s="115" t="s">
        <v>9</v>
      </c>
      <c r="KG117" s="43"/>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44"/>
      <c r="LL117" s="117">
        <f t="shared" si="429"/>
        <v>0</v>
      </c>
      <c r="LN117">
        <f ca="1">SUMIF(LQ$3:MU$3,"&lt;="&amp;B5,LQ117:MU117)</f>
        <v>0</v>
      </c>
      <c r="LO117" s="157" t="str">
        <f>IF($C$3="Active",IF(Summary!$B70&lt;&gt;"",IF(AND(Summary!$F70&lt;&gt;"",DATE(YEAR(Summary!$F70),MONTH(Summary!$F70),1)&lt;DATE(YEAR(LQ$3),MONTH(LQ$3),1)),"not on board",IF(Summary!$B70&lt;&gt;"",IF(AND(Summary!$C70&lt;&gt;"",DATE(YEAR(Summary!$C70),MONTH(Summary!$C70),1)&lt;=DATE(YEAR(LQ$3),MONTH(LQ$3),1)),Summary!$B70,"not on board"),"")),""),"")</f>
        <v/>
      </c>
      <c r="LP117" s="115" t="s">
        <v>9</v>
      </c>
      <c r="LQ117" s="43"/>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44"/>
      <c r="MV117" s="117">
        <f t="shared" ref="MV117:MV118" si="497">SUM(LQ117:MU117)</f>
        <v>0</v>
      </c>
      <c r="MX117">
        <f ca="1">SUMIF(NA$3:OE$3,"&lt;="&amp;B5,NA117:OE117)</f>
        <v>0</v>
      </c>
      <c r="MY117" s="157" t="str">
        <f>IF($C$3="Active",IF(Summary!$B70&lt;&gt;"",IF(AND(Summary!$F70&lt;&gt;"",DATE(YEAR(Summary!$F70),MONTH(Summary!$F70),1)&lt;DATE(YEAR(NA$3),MONTH(NA$3),1)),"not on board",IF(Summary!$B70&lt;&gt;"",IF(AND(Summary!$C70&lt;&gt;"",DATE(YEAR(Summary!$C70),MONTH(Summary!$C70),1)&lt;=DATE(YEAR(NA$3),MONTH(NA$3),1)),Summary!$B70,"not on board"),"")),""),"")</f>
        <v/>
      </c>
      <c r="MZ117" s="115" t="s">
        <v>9</v>
      </c>
      <c r="NA117" s="43"/>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44"/>
      <c r="OF117" s="117">
        <f t="shared" si="431"/>
        <v>0</v>
      </c>
      <c r="OH117">
        <f ca="1">SUMIF(OK$3:PO$3,"&lt;="&amp;B5,OK117:PO117)</f>
        <v>0</v>
      </c>
      <c r="OI117" s="157" t="str">
        <f>IF($C$3="Active",IF(Summary!$B70&lt;&gt;"",IF(AND(Summary!$F70&lt;&gt;"",DATE(YEAR(Summary!$F70),MONTH(Summary!$F70),1)&lt;DATE(YEAR(OK$3),MONTH(OK$3),1)),"not on board",IF(Summary!$B70&lt;&gt;"",IF(AND(Summary!$C70&lt;&gt;"",DATE(YEAR(Summary!$C70),MONTH(Summary!$C70),1)&lt;=DATE(YEAR(OK$3),MONTH(OK$3),1)),Summary!$B70,"not on board"),"")),""),"")</f>
        <v/>
      </c>
      <c r="OJ117" s="115" t="s">
        <v>9</v>
      </c>
      <c r="OK117" s="43"/>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44"/>
      <c r="PP117" s="117">
        <f t="shared" ref="PP117:PP118" si="498">SUM(OK117:PO117)</f>
        <v>0</v>
      </c>
    </row>
    <row r="118" spans="2:432" x14ac:dyDescent="0.25">
      <c r="B118">
        <f t="shared" ca="1" si="433"/>
        <v>0</v>
      </c>
      <c r="C118" s="158"/>
      <c r="D118" s="116" t="s">
        <v>1</v>
      </c>
      <c r="E118" s="4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42"/>
      <c r="AJ118" s="118">
        <f t="shared" si="491"/>
        <v>0</v>
      </c>
      <c r="AM118" s="158"/>
      <c r="AN118" s="116" t="s">
        <v>1</v>
      </c>
      <c r="AO118" s="4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42"/>
      <c r="BT118" s="118">
        <f t="shared" si="435"/>
        <v>0</v>
      </c>
      <c r="BW118" s="158"/>
      <c r="BX118" s="116" t="s">
        <v>1</v>
      </c>
      <c r="BY118" s="4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42"/>
      <c r="DD118" s="118">
        <f t="shared" si="492"/>
        <v>0</v>
      </c>
      <c r="DG118" s="158"/>
      <c r="DH118" s="116" t="s">
        <v>1</v>
      </c>
      <c r="DI118" s="4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42"/>
      <c r="EN118" s="118">
        <f t="shared" si="493"/>
        <v>0</v>
      </c>
      <c r="EQ118" s="158"/>
      <c r="ER118" s="116" t="s">
        <v>1</v>
      </c>
      <c r="ES118" s="4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42"/>
      <c r="FX118" s="118">
        <f t="shared" si="494"/>
        <v>0</v>
      </c>
      <c r="GA118" s="158"/>
      <c r="GB118" s="116" t="s">
        <v>1</v>
      </c>
      <c r="GC118" s="4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61"/>
      <c r="HG118" s="42"/>
      <c r="HH118" s="118">
        <f t="shared" si="426"/>
        <v>0</v>
      </c>
      <c r="HK118" s="158"/>
      <c r="HL118" s="116" t="s">
        <v>1</v>
      </c>
      <c r="HM118" s="4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42"/>
      <c r="IR118" s="118">
        <f t="shared" si="495"/>
        <v>0</v>
      </c>
      <c r="IU118" s="158"/>
      <c r="IV118" s="116" t="s">
        <v>1</v>
      </c>
      <c r="IW118" s="4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42"/>
      <c r="KB118" s="118">
        <f t="shared" si="496"/>
        <v>0</v>
      </c>
      <c r="KE118" s="158"/>
      <c r="KF118" s="116" t="s">
        <v>1</v>
      </c>
      <c r="KG118" s="4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42"/>
      <c r="LL118" s="118">
        <f t="shared" si="429"/>
        <v>0</v>
      </c>
      <c r="LO118" s="158"/>
      <c r="LP118" s="116" t="s">
        <v>1</v>
      </c>
      <c r="LQ118" s="4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42"/>
      <c r="MV118" s="118">
        <f t="shared" si="497"/>
        <v>0</v>
      </c>
      <c r="MY118" s="158"/>
      <c r="MZ118" s="116" t="s">
        <v>1</v>
      </c>
      <c r="NA118" s="4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42"/>
      <c r="OF118" s="118">
        <f t="shared" si="431"/>
        <v>0</v>
      </c>
      <c r="OI118" s="158"/>
      <c r="OJ118" s="116" t="s">
        <v>1</v>
      </c>
      <c r="OK118" s="4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42"/>
      <c r="PP118" s="118">
        <f t="shared" si="498"/>
        <v>0</v>
      </c>
    </row>
    <row r="119" spans="2:432" ht="15" customHeight="1" x14ac:dyDescent="0.25">
      <c r="B119">
        <f t="shared" ca="1" si="433"/>
        <v>0</v>
      </c>
      <c r="C119" s="157" t="str">
        <f>IF($C$3="Active",IF(Summary!$B71&lt;&gt;"",IF(AND(Summary!$F71&lt;&gt;"",DATE(YEAR(Summary!$F71),MONTH(Summary!$F71),1)&lt;DATE(YEAR(E$3),MONTH(E$3),1)),"not on board",IF(Summary!$B71&lt;&gt;"",IF(AND(Summary!$C71&lt;&gt;"",DATE(YEAR(Summary!$C71),MONTH(Summary!$C71),1)&lt;=DATE(YEAR(E$3),MONTH(E$3),1)),Summary!$B71,"not on board"),"")),""),"")</f>
        <v/>
      </c>
      <c r="D119" s="115" t="s">
        <v>9</v>
      </c>
      <c r="E119" s="43"/>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44"/>
      <c r="AJ119" s="117">
        <f t="shared" ref="AJ119:AJ120" si="499">SUM(E119:AI119)</f>
        <v>0</v>
      </c>
      <c r="AL119">
        <f ca="1">SUMIF(AO$3:BS$3,"&lt;="&amp;B5,AO119:BS119)</f>
        <v>0</v>
      </c>
      <c r="AM119" s="157" t="str">
        <f>IF($C$3="Active",IF(Summary!$B71&lt;&gt;"",IF(AND(Summary!$F71&lt;&gt;"",DATE(YEAR(Summary!$F71),MONTH(Summary!$F71),1)&lt;DATE(YEAR(AO$3),MONTH(AO$3),1)),"not on board",IF(Summary!$B71&lt;&gt;"",IF(AND(Summary!$C71&lt;&gt;"",DATE(YEAR(Summary!$C71),MONTH(Summary!$C71),1)&lt;=DATE(YEAR(AO$3),MONTH(AO$3),1)),Summary!$B71,"not on board"),"")),""),"")</f>
        <v/>
      </c>
      <c r="AN119" s="115" t="s">
        <v>9</v>
      </c>
      <c r="AO119" s="43"/>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44"/>
      <c r="BT119" s="117">
        <f t="shared" si="435"/>
        <v>0</v>
      </c>
      <c r="BV119">
        <f ca="1">SUMIF(BY$3:DC$3,"&lt;="&amp;B5,BY119:DC119)</f>
        <v>0</v>
      </c>
      <c r="BW119" s="157" t="str">
        <f>IF($C$3="Active",IF(Summary!$B71&lt;&gt;"",IF(AND(Summary!$F71&lt;&gt;"",DATE(YEAR(Summary!$F71),MONTH(Summary!$F71),1)&lt;DATE(YEAR(BY$3),MONTH(BY$3),1)),"not on board",IF(Summary!$B71&lt;&gt;"",IF(AND(Summary!$C71&lt;&gt;"",DATE(YEAR(Summary!$C71),MONTH(Summary!$C71),1)&lt;=DATE(YEAR(BY$3),MONTH(BY$3),1)),Summary!$B71,"not on board"),"")),""),"")</f>
        <v/>
      </c>
      <c r="BX119" s="115" t="s">
        <v>9</v>
      </c>
      <c r="BY119" s="43"/>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44"/>
      <c r="DD119" s="117">
        <f t="shared" ref="DD119:DD120" si="500">SUM(BY119:DC119)</f>
        <v>0</v>
      </c>
      <c r="DF119">
        <f ca="1">SUMIF(DI$3:EM$3,"&lt;="&amp;B5,DI119:EM119)</f>
        <v>0</v>
      </c>
      <c r="DG119" s="157" t="str">
        <f>IF($C$3="Active",IF(Summary!$B71&lt;&gt;"",IF(AND(Summary!$F71&lt;&gt;"",DATE(YEAR(Summary!$F71),MONTH(Summary!$F71),1)&lt;DATE(YEAR(DI$3),MONTH(DI$3),1)),"not on board",IF(Summary!$B71&lt;&gt;"",IF(AND(Summary!$C71&lt;&gt;"",DATE(YEAR(Summary!$C71),MONTH(Summary!$C71),1)&lt;=DATE(YEAR(DI$3),MONTH(DI$3),1)),Summary!$B71,"not on board"),"")),""),"")</f>
        <v/>
      </c>
      <c r="DH119" s="115" t="s">
        <v>9</v>
      </c>
      <c r="DI119" s="43"/>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44"/>
      <c r="EN119" s="117">
        <f t="shared" ref="EN119:EN120" si="501">SUM(DI119:EM119)</f>
        <v>0</v>
      </c>
      <c r="EP119">
        <f ca="1">SUMIF(ES$3:FW$3,"&lt;="&amp;B5,ES119:FW119)</f>
        <v>0</v>
      </c>
      <c r="EQ119" s="157" t="str">
        <f>IF($C$3="Active",IF(Summary!$B71&lt;&gt;"",IF(AND(Summary!$F71&lt;&gt;"",DATE(YEAR(Summary!$F71),MONTH(Summary!$F71),1)&lt;DATE(YEAR(ES$3),MONTH(ES$3),1)),"not on board",IF(Summary!$B71&lt;&gt;"",IF(AND(Summary!$C71&lt;&gt;"",DATE(YEAR(Summary!$C71),MONTH(Summary!$C71),1)&lt;=DATE(YEAR(ES$3),MONTH(ES$3),1)),Summary!$B71,"not on board"),"")),""),"")</f>
        <v/>
      </c>
      <c r="ER119" s="115" t="s">
        <v>9</v>
      </c>
      <c r="ES119" s="43"/>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44"/>
      <c r="FX119" s="117">
        <f t="shared" ref="FX119:FX120" si="502">SUM(ES119:FW119)</f>
        <v>0</v>
      </c>
      <c r="FZ119">
        <f ca="1">SUMIF(GC$3:HG$3,"&lt;="&amp;B5,GC119:HG119)</f>
        <v>0</v>
      </c>
      <c r="GA119" s="157" t="str">
        <f>IF($C$3="Active",IF(Summary!$B71&lt;&gt;"",IF(AND(Summary!$F71&lt;&gt;"",DATE(YEAR(Summary!$F71),MONTH(Summary!$F71),1)&lt;DATE(YEAR(GC$3),MONTH(GC$3),1)),"not on board",IF(Summary!$B71&lt;&gt;"",IF(AND(Summary!$C71&lt;&gt;"",DATE(YEAR(Summary!$C71),MONTH(Summary!$C71),1)&lt;=DATE(YEAR(GC$3),MONTH(GC$3),1)),Summary!$B71,"not on board"),"")),""),"")</f>
        <v/>
      </c>
      <c r="GB119" s="115" t="s">
        <v>9</v>
      </c>
      <c r="GC119" s="43"/>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62"/>
      <c r="HG119" s="44"/>
      <c r="HH119" s="117">
        <f t="shared" si="426"/>
        <v>0</v>
      </c>
      <c r="HJ119">
        <f ca="1">SUMIF(HM$3:IQ$3,"&lt;="&amp;B5,HM119:IQ119)</f>
        <v>0</v>
      </c>
      <c r="HK119" s="157" t="str">
        <f>IF($C$3="Active",IF(Summary!$B71&lt;&gt;"",IF(AND(Summary!$F71&lt;&gt;"",DATE(YEAR(Summary!$F71),MONTH(Summary!$F71),1)&lt;DATE(YEAR(HM$3),MONTH(HM$3),1)),"not on board",IF(Summary!$B71&lt;&gt;"",IF(AND(Summary!$C71&lt;&gt;"",DATE(YEAR(Summary!$C71),MONTH(Summary!$C71),1)&lt;=DATE(YEAR(HM$3),MONTH(HM$3),1)),Summary!$B71,"not on board"),"")),""),"")</f>
        <v/>
      </c>
      <c r="HL119" s="115" t="s">
        <v>9</v>
      </c>
      <c r="HM119" s="43"/>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44"/>
      <c r="IR119" s="117">
        <f t="shared" ref="IR119:IR120" si="503">SUM(HM119:IQ119)</f>
        <v>0</v>
      </c>
      <c r="IT119">
        <f ca="1">SUMIF(IW$3:KA$3,"&lt;="&amp;B5,IW119:KA119)</f>
        <v>0</v>
      </c>
      <c r="IU119" s="157" t="str">
        <f>IF($C$3="Active",IF(Summary!$B71&lt;&gt;"",IF(AND(Summary!$F71&lt;&gt;"",DATE(YEAR(Summary!$F71),MONTH(Summary!$F71),1)&lt;DATE(YEAR(IW$3),MONTH(IW$3),1)),"not on board",IF(Summary!$B71&lt;&gt;"",IF(AND(Summary!$C71&lt;&gt;"",DATE(YEAR(Summary!$C71),MONTH(Summary!$C71),1)&lt;=DATE(YEAR(IW$3),MONTH(IW$3),1)),Summary!$B71,"not on board"),"")),""),"")</f>
        <v/>
      </c>
      <c r="IV119" s="115" t="s">
        <v>9</v>
      </c>
      <c r="IW119" s="43"/>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44"/>
      <c r="KB119" s="117">
        <f t="shared" ref="KB119:KB120" si="504">SUM(IW119:KA119)</f>
        <v>0</v>
      </c>
      <c r="KD119">
        <f ca="1">SUMIF(KG$3:LK$3,"&lt;="&amp;B5,KG119:LK119)</f>
        <v>0</v>
      </c>
      <c r="KE119" s="157" t="str">
        <f>IF($C$3="Active",IF(Summary!$B71&lt;&gt;"",IF(AND(Summary!$F71&lt;&gt;"",DATE(YEAR(Summary!$F71),MONTH(Summary!$F71),1)&lt;DATE(YEAR(KG$3),MONTH(KG$3),1)),"not on board",IF(Summary!$B71&lt;&gt;"",IF(AND(Summary!$C71&lt;&gt;"",DATE(YEAR(Summary!$C71),MONTH(Summary!$C71),1)&lt;=DATE(YEAR(KG$3),MONTH(KG$3),1)),Summary!$B71,"not on board"),"")),""),"")</f>
        <v/>
      </c>
      <c r="KF119" s="115" t="s">
        <v>9</v>
      </c>
      <c r="KG119" s="43"/>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44"/>
      <c r="LL119" s="117">
        <f t="shared" si="429"/>
        <v>0</v>
      </c>
      <c r="LN119">
        <f ca="1">SUMIF(LQ$3:MU$3,"&lt;="&amp;B5,LQ119:MU119)</f>
        <v>0</v>
      </c>
      <c r="LO119" s="157" t="str">
        <f>IF($C$3="Active",IF(Summary!$B71&lt;&gt;"",IF(AND(Summary!$F71&lt;&gt;"",DATE(YEAR(Summary!$F71),MONTH(Summary!$F71),1)&lt;DATE(YEAR(LQ$3),MONTH(LQ$3),1)),"not on board",IF(Summary!$B71&lt;&gt;"",IF(AND(Summary!$C71&lt;&gt;"",DATE(YEAR(Summary!$C71),MONTH(Summary!$C71),1)&lt;=DATE(YEAR(LQ$3),MONTH(LQ$3),1)),Summary!$B71,"not on board"),"")),""),"")</f>
        <v/>
      </c>
      <c r="LP119" s="115" t="s">
        <v>9</v>
      </c>
      <c r="LQ119" s="43"/>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44"/>
      <c r="MV119" s="117">
        <f t="shared" ref="MV119:MV120" si="505">SUM(LQ119:MU119)</f>
        <v>0</v>
      </c>
      <c r="MX119">
        <f ca="1">SUMIF(NA$3:OE$3,"&lt;="&amp;B5,NA119:OE119)</f>
        <v>0</v>
      </c>
      <c r="MY119" s="157" t="str">
        <f>IF($C$3="Active",IF(Summary!$B71&lt;&gt;"",IF(AND(Summary!$F71&lt;&gt;"",DATE(YEAR(Summary!$F71),MONTH(Summary!$F71),1)&lt;DATE(YEAR(NA$3),MONTH(NA$3),1)),"not on board",IF(Summary!$B71&lt;&gt;"",IF(AND(Summary!$C71&lt;&gt;"",DATE(YEAR(Summary!$C71),MONTH(Summary!$C71),1)&lt;=DATE(YEAR(NA$3),MONTH(NA$3),1)),Summary!$B71,"not on board"),"")),""),"")</f>
        <v/>
      </c>
      <c r="MZ119" s="115" t="s">
        <v>9</v>
      </c>
      <c r="NA119" s="43"/>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44"/>
      <c r="OF119" s="117">
        <f t="shared" si="431"/>
        <v>0</v>
      </c>
      <c r="OH119">
        <f ca="1">SUMIF(OK$3:PO$3,"&lt;="&amp;B5,OK119:PO119)</f>
        <v>0</v>
      </c>
      <c r="OI119" s="157" t="str">
        <f>IF($C$3="Active",IF(Summary!$B71&lt;&gt;"",IF(AND(Summary!$F71&lt;&gt;"",DATE(YEAR(Summary!$F71),MONTH(Summary!$F71),1)&lt;DATE(YEAR(OK$3),MONTH(OK$3),1)),"not on board",IF(Summary!$B71&lt;&gt;"",IF(AND(Summary!$C71&lt;&gt;"",DATE(YEAR(Summary!$C71),MONTH(Summary!$C71),1)&lt;=DATE(YEAR(OK$3),MONTH(OK$3),1)),Summary!$B71,"not on board"),"")),""),"")</f>
        <v/>
      </c>
      <c r="OJ119" s="115" t="s">
        <v>9</v>
      </c>
      <c r="OK119" s="43"/>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44"/>
      <c r="PP119" s="117">
        <f t="shared" ref="PP119:PP120" si="506">SUM(OK119:PO119)</f>
        <v>0</v>
      </c>
    </row>
    <row r="120" spans="2:432" x14ac:dyDescent="0.25">
      <c r="B120">
        <f t="shared" ca="1" si="433"/>
        <v>0</v>
      </c>
      <c r="C120" s="158"/>
      <c r="D120" s="116" t="s">
        <v>1</v>
      </c>
      <c r="E120" s="4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42"/>
      <c r="AJ120" s="118">
        <f t="shared" si="499"/>
        <v>0</v>
      </c>
      <c r="AM120" s="158"/>
      <c r="AN120" s="116" t="s">
        <v>1</v>
      </c>
      <c r="AO120" s="4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42"/>
      <c r="BT120" s="118">
        <f t="shared" si="435"/>
        <v>0</v>
      </c>
      <c r="BW120" s="158"/>
      <c r="BX120" s="116" t="s">
        <v>1</v>
      </c>
      <c r="BY120" s="4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42"/>
      <c r="DD120" s="118">
        <f t="shared" si="500"/>
        <v>0</v>
      </c>
      <c r="DG120" s="158"/>
      <c r="DH120" s="116" t="s">
        <v>1</v>
      </c>
      <c r="DI120" s="4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42"/>
      <c r="EN120" s="118">
        <f t="shared" si="501"/>
        <v>0</v>
      </c>
      <c r="EQ120" s="158"/>
      <c r="ER120" s="116" t="s">
        <v>1</v>
      </c>
      <c r="ES120" s="4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42"/>
      <c r="FX120" s="118">
        <f t="shared" si="502"/>
        <v>0</v>
      </c>
      <c r="GA120" s="158"/>
      <c r="GB120" s="116" t="s">
        <v>1</v>
      </c>
      <c r="GC120" s="4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61"/>
      <c r="HG120" s="42"/>
      <c r="HH120" s="118">
        <f t="shared" si="426"/>
        <v>0</v>
      </c>
      <c r="HK120" s="158"/>
      <c r="HL120" s="116" t="s">
        <v>1</v>
      </c>
      <c r="HM120" s="4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42"/>
      <c r="IR120" s="118">
        <f t="shared" si="503"/>
        <v>0</v>
      </c>
      <c r="IU120" s="158"/>
      <c r="IV120" s="116" t="s">
        <v>1</v>
      </c>
      <c r="IW120" s="4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42"/>
      <c r="KB120" s="118">
        <f t="shared" si="504"/>
        <v>0</v>
      </c>
      <c r="KE120" s="158"/>
      <c r="KF120" s="116" t="s">
        <v>1</v>
      </c>
      <c r="KG120" s="4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42"/>
      <c r="LL120" s="118">
        <f t="shared" si="429"/>
        <v>0</v>
      </c>
      <c r="LO120" s="158"/>
      <c r="LP120" s="116" t="s">
        <v>1</v>
      </c>
      <c r="LQ120" s="4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42"/>
      <c r="MV120" s="118">
        <f t="shared" si="505"/>
        <v>0</v>
      </c>
      <c r="MY120" s="158"/>
      <c r="MZ120" s="116" t="s">
        <v>1</v>
      </c>
      <c r="NA120" s="4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42"/>
      <c r="OF120" s="118">
        <f t="shared" si="431"/>
        <v>0</v>
      </c>
      <c r="OI120" s="158"/>
      <c r="OJ120" s="116" t="s">
        <v>1</v>
      </c>
      <c r="OK120" s="4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42"/>
      <c r="PP120" s="118">
        <f t="shared" si="506"/>
        <v>0</v>
      </c>
    </row>
    <row r="121" spans="2:432" ht="15" customHeight="1" x14ac:dyDescent="0.25">
      <c r="B121">
        <f t="shared" ca="1" si="433"/>
        <v>0</v>
      </c>
      <c r="C121" s="157" t="str">
        <f>IF($C$3="Active",IF(Summary!$B72&lt;&gt;"",IF(AND(Summary!$F72&lt;&gt;"",DATE(YEAR(Summary!$F72),MONTH(Summary!$F72),1)&lt;DATE(YEAR(E$3),MONTH(E$3),1)),"not on board",IF(Summary!$B72&lt;&gt;"",IF(AND(Summary!$C72&lt;&gt;"",DATE(YEAR(Summary!$C72),MONTH(Summary!$C72),1)&lt;=DATE(YEAR(E$3),MONTH(E$3),1)),Summary!$B72,"not on board"),"")),""),"")</f>
        <v/>
      </c>
      <c r="D121" s="115" t="s">
        <v>9</v>
      </c>
      <c r="E121" s="43"/>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44"/>
      <c r="AJ121" s="117">
        <f t="shared" ref="AJ121:AJ122" si="507">SUM(E121:AI121)</f>
        <v>0</v>
      </c>
      <c r="AL121">
        <f ca="1">SUMIF(AO$3:BS$3,"&lt;="&amp;B5,AO121:BS121)</f>
        <v>0</v>
      </c>
      <c r="AM121" s="157" t="str">
        <f>IF($C$3="Active",IF(Summary!$B72&lt;&gt;"",IF(AND(Summary!$F72&lt;&gt;"",DATE(YEAR(Summary!$F72),MONTH(Summary!$F72),1)&lt;DATE(YEAR(AO$3),MONTH(AO$3),1)),"not on board",IF(Summary!$B72&lt;&gt;"",IF(AND(Summary!$C72&lt;&gt;"",DATE(YEAR(Summary!$C72),MONTH(Summary!$C72),1)&lt;=DATE(YEAR(AO$3),MONTH(AO$3),1)),Summary!$B72,"not on board"),"")),""),"")</f>
        <v/>
      </c>
      <c r="AN121" s="115" t="s">
        <v>9</v>
      </c>
      <c r="AO121" s="43"/>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44"/>
      <c r="BT121" s="117">
        <f t="shared" si="435"/>
        <v>0</v>
      </c>
      <c r="BV121">
        <f ca="1">SUMIF(BY$3:DC$3,"&lt;="&amp;B5,BY121:DC121)</f>
        <v>0</v>
      </c>
      <c r="BW121" s="157" t="str">
        <f>IF($C$3="Active",IF(Summary!$B72&lt;&gt;"",IF(AND(Summary!$F72&lt;&gt;"",DATE(YEAR(Summary!$F72),MONTH(Summary!$F72),1)&lt;DATE(YEAR(BY$3),MONTH(BY$3),1)),"not on board",IF(Summary!$B72&lt;&gt;"",IF(AND(Summary!$C72&lt;&gt;"",DATE(YEAR(Summary!$C72),MONTH(Summary!$C72),1)&lt;=DATE(YEAR(BY$3),MONTH(BY$3),1)),Summary!$B72,"not on board"),"")),""),"")</f>
        <v/>
      </c>
      <c r="BX121" s="115" t="s">
        <v>9</v>
      </c>
      <c r="BY121" s="43"/>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44"/>
      <c r="DD121" s="117">
        <f t="shared" ref="DD121:DD122" si="508">SUM(BY121:DC121)</f>
        <v>0</v>
      </c>
      <c r="DF121">
        <f ca="1">SUMIF(DI$3:EM$3,"&lt;="&amp;B5,DI121:EM121)</f>
        <v>0</v>
      </c>
      <c r="DG121" s="157" t="str">
        <f>IF($C$3="Active",IF(Summary!$B72&lt;&gt;"",IF(AND(Summary!$F72&lt;&gt;"",DATE(YEAR(Summary!$F72),MONTH(Summary!$F72),1)&lt;DATE(YEAR(DI$3),MONTH(DI$3),1)),"not on board",IF(Summary!$B72&lt;&gt;"",IF(AND(Summary!$C72&lt;&gt;"",DATE(YEAR(Summary!$C72),MONTH(Summary!$C72),1)&lt;=DATE(YEAR(DI$3),MONTH(DI$3),1)),Summary!$B72,"not on board"),"")),""),"")</f>
        <v/>
      </c>
      <c r="DH121" s="115" t="s">
        <v>9</v>
      </c>
      <c r="DI121" s="43"/>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44"/>
      <c r="EN121" s="117">
        <f t="shared" ref="EN121:EN122" si="509">SUM(DI121:EM121)</f>
        <v>0</v>
      </c>
      <c r="EP121">
        <f ca="1">SUMIF(ES$3:FW$3,"&lt;="&amp;B5,ES121:FW121)</f>
        <v>0</v>
      </c>
      <c r="EQ121" s="157" t="str">
        <f>IF($C$3="Active",IF(Summary!$B72&lt;&gt;"",IF(AND(Summary!$F72&lt;&gt;"",DATE(YEAR(Summary!$F72),MONTH(Summary!$F72),1)&lt;DATE(YEAR(ES$3),MONTH(ES$3),1)),"not on board",IF(Summary!$B72&lt;&gt;"",IF(AND(Summary!$C72&lt;&gt;"",DATE(YEAR(Summary!$C72),MONTH(Summary!$C72),1)&lt;=DATE(YEAR(ES$3),MONTH(ES$3),1)),Summary!$B72,"not on board"),"")),""),"")</f>
        <v/>
      </c>
      <c r="ER121" s="115" t="s">
        <v>9</v>
      </c>
      <c r="ES121" s="43"/>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44"/>
      <c r="FX121" s="117">
        <f t="shared" ref="FX121:FX122" si="510">SUM(ES121:FW121)</f>
        <v>0</v>
      </c>
      <c r="FZ121">
        <f ca="1">SUMIF(GC$3:HG$3,"&lt;="&amp;B5,GC121:HG121)</f>
        <v>0</v>
      </c>
      <c r="GA121" s="157" t="str">
        <f>IF($C$3="Active",IF(Summary!$B72&lt;&gt;"",IF(AND(Summary!$F72&lt;&gt;"",DATE(YEAR(Summary!$F72),MONTH(Summary!$F72),1)&lt;DATE(YEAR(GC$3),MONTH(GC$3),1)),"not on board",IF(Summary!$B72&lt;&gt;"",IF(AND(Summary!$C72&lt;&gt;"",DATE(YEAR(Summary!$C72),MONTH(Summary!$C72),1)&lt;=DATE(YEAR(GC$3),MONTH(GC$3),1)),Summary!$B72,"not on board"),"")),""),"")</f>
        <v/>
      </c>
      <c r="GB121" s="115" t="s">
        <v>9</v>
      </c>
      <c r="GC121" s="43"/>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62"/>
      <c r="HG121" s="44"/>
      <c r="HH121" s="117">
        <f t="shared" si="426"/>
        <v>0</v>
      </c>
      <c r="HJ121">
        <f ca="1">SUMIF(HM$3:IQ$3,"&lt;="&amp;B5,HM121:IQ121)</f>
        <v>0</v>
      </c>
      <c r="HK121" s="157" t="str">
        <f>IF($C$3="Active",IF(Summary!$B72&lt;&gt;"",IF(AND(Summary!$F72&lt;&gt;"",DATE(YEAR(Summary!$F72),MONTH(Summary!$F72),1)&lt;DATE(YEAR(HM$3),MONTH(HM$3),1)),"not on board",IF(Summary!$B72&lt;&gt;"",IF(AND(Summary!$C72&lt;&gt;"",DATE(YEAR(Summary!$C72),MONTH(Summary!$C72),1)&lt;=DATE(YEAR(HM$3),MONTH(HM$3),1)),Summary!$B72,"not on board"),"")),""),"")</f>
        <v/>
      </c>
      <c r="HL121" s="115" t="s">
        <v>9</v>
      </c>
      <c r="HM121" s="43"/>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44"/>
      <c r="IR121" s="117">
        <f t="shared" ref="IR121:IR122" si="511">SUM(HM121:IQ121)</f>
        <v>0</v>
      </c>
      <c r="IT121">
        <f ca="1">SUMIF(IW$3:KA$3,"&lt;="&amp;B5,IW121:KA121)</f>
        <v>0</v>
      </c>
      <c r="IU121" s="157" t="str">
        <f>IF($C$3="Active",IF(Summary!$B72&lt;&gt;"",IF(AND(Summary!$F72&lt;&gt;"",DATE(YEAR(Summary!$F72),MONTH(Summary!$F72),1)&lt;DATE(YEAR(IW$3),MONTH(IW$3),1)),"not on board",IF(Summary!$B72&lt;&gt;"",IF(AND(Summary!$C72&lt;&gt;"",DATE(YEAR(Summary!$C72),MONTH(Summary!$C72),1)&lt;=DATE(YEAR(IW$3),MONTH(IW$3),1)),Summary!$B72,"not on board"),"")),""),"")</f>
        <v/>
      </c>
      <c r="IV121" s="115" t="s">
        <v>9</v>
      </c>
      <c r="IW121" s="43"/>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44"/>
      <c r="KB121" s="117">
        <f t="shared" ref="KB121:KB122" si="512">SUM(IW121:KA121)</f>
        <v>0</v>
      </c>
      <c r="KD121">
        <f ca="1">SUMIF(KG$3:LK$3,"&lt;="&amp;B5,KG121:LK121)</f>
        <v>0</v>
      </c>
      <c r="KE121" s="157" t="str">
        <f>IF($C$3="Active",IF(Summary!$B72&lt;&gt;"",IF(AND(Summary!$F72&lt;&gt;"",DATE(YEAR(Summary!$F72),MONTH(Summary!$F72),1)&lt;DATE(YEAR(KG$3),MONTH(KG$3),1)),"not on board",IF(Summary!$B72&lt;&gt;"",IF(AND(Summary!$C72&lt;&gt;"",DATE(YEAR(Summary!$C72),MONTH(Summary!$C72),1)&lt;=DATE(YEAR(KG$3),MONTH(KG$3),1)),Summary!$B72,"not on board"),"")),""),"")</f>
        <v/>
      </c>
      <c r="KF121" s="115" t="s">
        <v>9</v>
      </c>
      <c r="KG121" s="43"/>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44"/>
      <c r="LL121" s="117">
        <f t="shared" si="429"/>
        <v>0</v>
      </c>
      <c r="LN121">
        <f ca="1">SUMIF(LQ$3:MU$3,"&lt;="&amp;B5,LQ121:MU121)</f>
        <v>0</v>
      </c>
      <c r="LO121" s="157" t="str">
        <f>IF($C$3="Active",IF(Summary!$B72&lt;&gt;"",IF(AND(Summary!$F72&lt;&gt;"",DATE(YEAR(Summary!$F72),MONTH(Summary!$F72),1)&lt;DATE(YEAR(LQ$3),MONTH(LQ$3),1)),"not on board",IF(Summary!$B72&lt;&gt;"",IF(AND(Summary!$C72&lt;&gt;"",DATE(YEAR(Summary!$C72),MONTH(Summary!$C72),1)&lt;=DATE(YEAR(LQ$3),MONTH(LQ$3),1)),Summary!$B72,"not on board"),"")),""),"")</f>
        <v/>
      </c>
      <c r="LP121" s="115" t="s">
        <v>9</v>
      </c>
      <c r="LQ121" s="43"/>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44"/>
      <c r="MV121" s="117">
        <f t="shared" ref="MV121:MV122" si="513">SUM(LQ121:MU121)</f>
        <v>0</v>
      </c>
      <c r="MX121">
        <f ca="1">SUMIF(NA$3:OE$3,"&lt;="&amp;B5,NA121:OE121)</f>
        <v>0</v>
      </c>
      <c r="MY121" s="157" t="str">
        <f>IF($C$3="Active",IF(Summary!$B72&lt;&gt;"",IF(AND(Summary!$F72&lt;&gt;"",DATE(YEAR(Summary!$F72),MONTH(Summary!$F72),1)&lt;DATE(YEAR(NA$3),MONTH(NA$3),1)),"not on board",IF(Summary!$B72&lt;&gt;"",IF(AND(Summary!$C72&lt;&gt;"",DATE(YEAR(Summary!$C72),MONTH(Summary!$C72),1)&lt;=DATE(YEAR(NA$3),MONTH(NA$3),1)),Summary!$B72,"not on board"),"")),""),"")</f>
        <v/>
      </c>
      <c r="MZ121" s="115" t="s">
        <v>9</v>
      </c>
      <c r="NA121" s="43"/>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44"/>
      <c r="OF121" s="117">
        <f t="shared" si="431"/>
        <v>0</v>
      </c>
      <c r="OH121">
        <f ca="1">SUMIF(OK$3:PO$3,"&lt;="&amp;B5,OK121:PO121)</f>
        <v>0</v>
      </c>
      <c r="OI121" s="157" t="str">
        <f>IF($C$3="Active",IF(Summary!$B72&lt;&gt;"",IF(AND(Summary!$F72&lt;&gt;"",DATE(YEAR(Summary!$F72),MONTH(Summary!$F72),1)&lt;DATE(YEAR(OK$3),MONTH(OK$3),1)),"not on board",IF(Summary!$B72&lt;&gt;"",IF(AND(Summary!$C72&lt;&gt;"",DATE(YEAR(Summary!$C72),MONTH(Summary!$C72),1)&lt;=DATE(YEAR(OK$3),MONTH(OK$3),1)),Summary!$B72,"not on board"),"")),""),"")</f>
        <v/>
      </c>
      <c r="OJ121" s="115" t="s">
        <v>9</v>
      </c>
      <c r="OK121" s="43"/>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44"/>
      <c r="PP121" s="117">
        <f t="shared" ref="PP121:PP122" si="514">SUM(OK121:PO121)</f>
        <v>0</v>
      </c>
    </row>
    <row r="122" spans="2:432" x14ac:dyDescent="0.25">
      <c r="B122">
        <f t="shared" ca="1" si="433"/>
        <v>0</v>
      </c>
      <c r="C122" s="158"/>
      <c r="D122" s="116" t="s">
        <v>1</v>
      </c>
      <c r="E122" s="4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42"/>
      <c r="AJ122" s="118">
        <f t="shared" si="507"/>
        <v>0</v>
      </c>
      <c r="AM122" s="158"/>
      <c r="AN122" s="116" t="s">
        <v>1</v>
      </c>
      <c r="AO122" s="4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42"/>
      <c r="BT122" s="118">
        <f t="shared" si="435"/>
        <v>0</v>
      </c>
      <c r="BW122" s="158"/>
      <c r="BX122" s="116" t="s">
        <v>1</v>
      </c>
      <c r="BY122" s="4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42"/>
      <c r="DD122" s="118">
        <f t="shared" si="508"/>
        <v>0</v>
      </c>
      <c r="DG122" s="158"/>
      <c r="DH122" s="116" t="s">
        <v>1</v>
      </c>
      <c r="DI122" s="4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42"/>
      <c r="EN122" s="118">
        <f t="shared" si="509"/>
        <v>0</v>
      </c>
      <c r="EQ122" s="158"/>
      <c r="ER122" s="116" t="s">
        <v>1</v>
      </c>
      <c r="ES122" s="4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42"/>
      <c r="FX122" s="118">
        <f t="shared" si="510"/>
        <v>0</v>
      </c>
      <c r="GA122" s="158"/>
      <c r="GB122" s="116" t="s">
        <v>1</v>
      </c>
      <c r="GC122" s="4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61"/>
      <c r="HG122" s="42"/>
      <c r="HH122" s="118">
        <f t="shared" si="426"/>
        <v>0</v>
      </c>
      <c r="HK122" s="158"/>
      <c r="HL122" s="116" t="s">
        <v>1</v>
      </c>
      <c r="HM122" s="4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42"/>
      <c r="IR122" s="118">
        <f t="shared" si="511"/>
        <v>0</v>
      </c>
      <c r="IU122" s="158"/>
      <c r="IV122" s="116" t="s">
        <v>1</v>
      </c>
      <c r="IW122" s="4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42"/>
      <c r="KB122" s="118">
        <f t="shared" si="512"/>
        <v>0</v>
      </c>
      <c r="KE122" s="158"/>
      <c r="KF122" s="116" t="s">
        <v>1</v>
      </c>
      <c r="KG122" s="4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42"/>
      <c r="LL122" s="118">
        <f t="shared" si="429"/>
        <v>0</v>
      </c>
      <c r="LO122" s="158"/>
      <c r="LP122" s="116" t="s">
        <v>1</v>
      </c>
      <c r="LQ122" s="4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42"/>
      <c r="MV122" s="118">
        <f t="shared" si="513"/>
        <v>0</v>
      </c>
      <c r="MY122" s="158"/>
      <c r="MZ122" s="116" t="s">
        <v>1</v>
      </c>
      <c r="NA122" s="4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42"/>
      <c r="OF122" s="118">
        <f t="shared" si="431"/>
        <v>0</v>
      </c>
      <c r="OI122" s="158"/>
      <c r="OJ122" s="116" t="s">
        <v>1</v>
      </c>
      <c r="OK122" s="4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42"/>
      <c r="PP122" s="118">
        <f t="shared" si="514"/>
        <v>0</v>
      </c>
    </row>
    <row r="123" spans="2:432" ht="15" customHeight="1" x14ac:dyDescent="0.25">
      <c r="B123">
        <f t="shared" ca="1" si="433"/>
        <v>0</v>
      </c>
      <c r="C123" s="157" t="str">
        <f>IF($C$3="Active",IF(Summary!$B73&lt;&gt;"",IF(AND(Summary!$F73&lt;&gt;"",DATE(YEAR(Summary!$F73),MONTH(Summary!$F73),1)&lt;DATE(YEAR(E$3),MONTH(E$3),1)),"not on board",IF(Summary!$B73&lt;&gt;"",IF(AND(Summary!$C73&lt;&gt;"",DATE(YEAR(Summary!$C73),MONTH(Summary!$C73),1)&lt;=DATE(YEAR(E$3),MONTH(E$3),1)),Summary!$B73,"not on board"),"")),""),"")</f>
        <v/>
      </c>
      <c r="D123" s="115" t="s">
        <v>9</v>
      </c>
      <c r="E123" s="43"/>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44"/>
      <c r="AJ123" s="117">
        <f t="shared" ref="AJ123:AJ124" si="515">SUM(E123:AI123)</f>
        <v>0</v>
      </c>
      <c r="AL123">
        <f ca="1">SUMIF(AO$3:BS$3,"&lt;="&amp;B5,AO123:BS123)</f>
        <v>0</v>
      </c>
      <c r="AM123" s="157" t="str">
        <f>IF($C$3="Active",IF(Summary!$B73&lt;&gt;"",IF(AND(Summary!$F73&lt;&gt;"",DATE(YEAR(Summary!$F73),MONTH(Summary!$F73),1)&lt;DATE(YEAR(AO$3),MONTH(AO$3),1)),"not on board",IF(Summary!$B73&lt;&gt;"",IF(AND(Summary!$C73&lt;&gt;"",DATE(YEAR(Summary!$C73),MONTH(Summary!$C73),1)&lt;=DATE(YEAR(AO$3),MONTH(AO$3),1)),Summary!$B73,"not on board"),"")),""),"")</f>
        <v/>
      </c>
      <c r="AN123" s="115" t="s">
        <v>9</v>
      </c>
      <c r="AO123" s="43"/>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44"/>
      <c r="BT123" s="117">
        <f t="shared" si="435"/>
        <v>0</v>
      </c>
      <c r="BV123">
        <f ca="1">SUMIF(BY$3:DC$3,"&lt;="&amp;B5,BY123:DC123)</f>
        <v>0</v>
      </c>
      <c r="BW123" s="157" t="str">
        <f>IF($C$3="Active",IF(Summary!$B73&lt;&gt;"",IF(AND(Summary!$F73&lt;&gt;"",DATE(YEAR(Summary!$F73),MONTH(Summary!$F73),1)&lt;DATE(YEAR(BY$3),MONTH(BY$3),1)),"not on board",IF(Summary!$B73&lt;&gt;"",IF(AND(Summary!$C73&lt;&gt;"",DATE(YEAR(Summary!$C73),MONTH(Summary!$C73),1)&lt;=DATE(YEAR(BY$3),MONTH(BY$3),1)),Summary!$B73,"not on board"),"")),""),"")</f>
        <v/>
      </c>
      <c r="BX123" s="115" t="s">
        <v>9</v>
      </c>
      <c r="BY123" s="43"/>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44"/>
      <c r="DD123" s="117">
        <f t="shared" ref="DD123:DD124" si="516">SUM(BY123:DC123)</f>
        <v>0</v>
      </c>
      <c r="DF123">
        <f ca="1">SUMIF(DI$3:EM$3,"&lt;="&amp;B5,DI123:EM123)</f>
        <v>0</v>
      </c>
      <c r="DG123" s="157" t="str">
        <f>IF($C$3="Active",IF(Summary!$B73&lt;&gt;"",IF(AND(Summary!$F73&lt;&gt;"",DATE(YEAR(Summary!$F73),MONTH(Summary!$F73),1)&lt;DATE(YEAR(DI$3),MONTH(DI$3),1)),"not on board",IF(Summary!$B73&lt;&gt;"",IF(AND(Summary!$C73&lt;&gt;"",DATE(YEAR(Summary!$C73),MONTH(Summary!$C73),1)&lt;=DATE(YEAR(DI$3),MONTH(DI$3),1)),Summary!$B73,"not on board"),"")),""),"")</f>
        <v/>
      </c>
      <c r="DH123" s="115" t="s">
        <v>9</v>
      </c>
      <c r="DI123" s="43"/>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44"/>
      <c r="EN123" s="117">
        <f t="shared" ref="EN123:EN124" si="517">SUM(DI123:EM123)</f>
        <v>0</v>
      </c>
      <c r="EP123">
        <f ca="1">SUMIF(ES$3:FW$3,"&lt;="&amp;B5,ES123:FW123)</f>
        <v>0</v>
      </c>
      <c r="EQ123" s="157" t="str">
        <f>IF($C$3="Active",IF(Summary!$B73&lt;&gt;"",IF(AND(Summary!$F73&lt;&gt;"",DATE(YEAR(Summary!$F73),MONTH(Summary!$F73),1)&lt;DATE(YEAR(ES$3),MONTH(ES$3),1)),"not on board",IF(Summary!$B73&lt;&gt;"",IF(AND(Summary!$C73&lt;&gt;"",DATE(YEAR(Summary!$C73),MONTH(Summary!$C73),1)&lt;=DATE(YEAR(ES$3),MONTH(ES$3),1)),Summary!$B73,"not on board"),"")),""),"")</f>
        <v/>
      </c>
      <c r="ER123" s="115" t="s">
        <v>9</v>
      </c>
      <c r="ES123" s="43"/>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44"/>
      <c r="FX123" s="117">
        <f t="shared" ref="FX123:FX124" si="518">SUM(ES123:FW123)</f>
        <v>0</v>
      </c>
      <c r="FZ123">
        <f ca="1">SUMIF(GC$3:HG$3,"&lt;="&amp;B5,GC123:HG123)</f>
        <v>0</v>
      </c>
      <c r="GA123" s="157" t="str">
        <f>IF($C$3="Active",IF(Summary!$B73&lt;&gt;"",IF(AND(Summary!$F73&lt;&gt;"",DATE(YEAR(Summary!$F73),MONTH(Summary!$F73),1)&lt;DATE(YEAR(GC$3),MONTH(GC$3),1)),"not on board",IF(Summary!$B73&lt;&gt;"",IF(AND(Summary!$C73&lt;&gt;"",DATE(YEAR(Summary!$C73),MONTH(Summary!$C73),1)&lt;=DATE(YEAR(GC$3),MONTH(GC$3),1)),Summary!$B73,"not on board"),"")),""),"")</f>
        <v/>
      </c>
      <c r="GB123" s="115" t="s">
        <v>9</v>
      </c>
      <c r="GC123" s="43"/>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62"/>
      <c r="HG123" s="44"/>
      <c r="HH123" s="117">
        <f t="shared" si="426"/>
        <v>0</v>
      </c>
      <c r="HJ123">
        <f ca="1">SUMIF(HM$3:IQ$3,"&lt;="&amp;B5,HM123:IQ123)</f>
        <v>0</v>
      </c>
      <c r="HK123" s="157" t="str">
        <f>IF($C$3="Active",IF(Summary!$B73&lt;&gt;"",IF(AND(Summary!$F73&lt;&gt;"",DATE(YEAR(Summary!$F73),MONTH(Summary!$F73),1)&lt;DATE(YEAR(HM$3),MONTH(HM$3),1)),"not on board",IF(Summary!$B73&lt;&gt;"",IF(AND(Summary!$C73&lt;&gt;"",DATE(YEAR(Summary!$C73),MONTH(Summary!$C73),1)&lt;=DATE(YEAR(HM$3),MONTH(HM$3),1)),Summary!$B73,"not on board"),"")),""),"")</f>
        <v/>
      </c>
      <c r="HL123" s="115" t="s">
        <v>9</v>
      </c>
      <c r="HM123" s="43"/>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44"/>
      <c r="IR123" s="117">
        <f t="shared" ref="IR123:IR124" si="519">SUM(HM123:IQ123)</f>
        <v>0</v>
      </c>
      <c r="IT123">
        <f ca="1">SUMIF(IW$3:KA$3,"&lt;="&amp;B5,IW123:KA123)</f>
        <v>0</v>
      </c>
      <c r="IU123" s="157" t="str">
        <f>IF($C$3="Active",IF(Summary!$B73&lt;&gt;"",IF(AND(Summary!$F73&lt;&gt;"",DATE(YEAR(Summary!$F73),MONTH(Summary!$F73),1)&lt;DATE(YEAR(IW$3),MONTH(IW$3),1)),"not on board",IF(Summary!$B73&lt;&gt;"",IF(AND(Summary!$C73&lt;&gt;"",DATE(YEAR(Summary!$C73),MONTH(Summary!$C73),1)&lt;=DATE(YEAR(IW$3),MONTH(IW$3),1)),Summary!$B73,"not on board"),"")),""),"")</f>
        <v/>
      </c>
      <c r="IV123" s="115" t="s">
        <v>9</v>
      </c>
      <c r="IW123" s="43"/>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44"/>
      <c r="KB123" s="117">
        <f t="shared" ref="KB123:KB124" si="520">SUM(IW123:KA123)</f>
        <v>0</v>
      </c>
      <c r="KD123">
        <f ca="1">SUMIF(KG$3:LK$3,"&lt;="&amp;B5,KG123:LK123)</f>
        <v>0</v>
      </c>
      <c r="KE123" s="157" t="str">
        <f>IF($C$3="Active",IF(Summary!$B73&lt;&gt;"",IF(AND(Summary!$F73&lt;&gt;"",DATE(YEAR(Summary!$F73),MONTH(Summary!$F73),1)&lt;DATE(YEAR(KG$3),MONTH(KG$3),1)),"not on board",IF(Summary!$B73&lt;&gt;"",IF(AND(Summary!$C73&lt;&gt;"",DATE(YEAR(Summary!$C73),MONTH(Summary!$C73),1)&lt;=DATE(YEAR(KG$3),MONTH(KG$3),1)),Summary!$B73,"not on board"),"")),""),"")</f>
        <v/>
      </c>
      <c r="KF123" s="115" t="s">
        <v>9</v>
      </c>
      <c r="KG123" s="43"/>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44"/>
      <c r="LL123" s="117">
        <f t="shared" si="429"/>
        <v>0</v>
      </c>
      <c r="LN123">
        <f ca="1">SUMIF(LQ$3:MU$3,"&lt;="&amp;B5,LQ123:MU123)</f>
        <v>0</v>
      </c>
      <c r="LO123" s="157" t="str">
        <f>IF($C$3="Active",IF(Summary!$B73&lt;&gt;"",IF(AND(Summary!$F73&lt;&gt;"",DATE(YEAR(Summary!$F73),MONTH(Summary!$F73),1)&lt;DATE(YEAR(LQ$3),MONTH(LQ$3),1)),"not on board",IF(Summary!$B73&lt;&gt;"",IF(AND(Summary!$C73&lt;&gt;"",DATE(YEAR(Summary!$C73),MONTH(Summary!$C73),1)&lt;=DATE(YEAR(LQ$3),MONTH(LQ$3),1)),Summary!$B73,"not on board"),"")),""),"")</f>
        <v/>
      </c>
      <c r="LP123" s="115" t="s">
        <v>9</v>
      </c>
      <c r="LQ123" s="43"/>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44"/>
      <c r="MV123" s="117">
        <f t="shared" ref="MV123:MV124" si="521">SUM(LQ123:MU123)</f>
        <v>0</v>
      </c>
      <c r="MX123">
        <f ca="1">SUMIF(NA$3:OE$3,"&lt;="&amp;B5,NA123:OE123)</f>
        <v>0</v>
      </c>
      <c r="MY123" s="157" t="str">
        <f>IF($C$3="Active",IF(Summary!$B73&lt;&gt;"",IF(AND(Summary!$F73&lt;&gt;"",DATE(YEAR(Summary!$F73),MONTH(Summary!$F73),1)&lt;DATE(YEAR(NA$3),MONTH(NA$3),1)),"not on board",IF(Summary!$B73&lt;&gt;"",IF(AND(Summary!$C73&lt;&gt;"",DATE(YEAR(Summary!$C73),MONTH(Summary!$C73),1)&lt;=DATE(YEAR(NA$3),MONTH(NA$3),1)),Summary!$B73,"not on board"),"")),""),"")</f>
        <v/>
      </c>
      <c r="MZ123" s="115" t="s">
        <v>9</v>
      </c>
      <c r="NA123" s="43"/>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44"/>
      <c r="OF123" s="117">
        <f t="shared" si="431"/>
        <v>0</v>
      </c>
      <c r="OH123">
        <f ca="1">SUMIF(OK$3:PO$3,"&lt;="&amp;B5,OK123:PO123)</f>
        <v>0</v>
      </c>
      <c r="OI123" s="157" t="str">
        <f>IF($C$3="Active",IF(Summary!$B73&lt;&gt;"",IF(AND(Summary!$F73&lt;&gt;"",DATE(YEAR(Summary!$F73),MONTH(Summary!$F73),1)&lt;DATE(YEAR(OK$3),MONTH(OK$3),1)),"not on board",IF(Summary!$B73&lt;&gt;"",IF(AND(Summary!$C73&lt;&gt;"",DATE(YEAR(Summary!$C73),MONTH(Summary!$C73),1)&lt;=DATE(YEAR(OK$3),MONTH(OK$3),1)),Summary!$B73,"not on board"),"")),""),"")</f>
        <v/>
      </c>
      <c r="OJ123" s="115" t="s">
        <v>9</v>
      </c>
      <c r="OK123" s="43"/>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44"/>
      <c r="PP123" s="117">
        <f t="shared" ref="PP123:PP124" si="522">SUM(OK123:PO123)</f>
        <v>0</v>
      </c>
    </row>
    <row r="124" spans="2:432" ht="15.75" thickBot="1" x14ac:dyDescent="0.3">
      <c r="B124">
        <f ca="1">SUM(B123,BV123,AL123,DF123,EP123,FZ123,HJ123,IT123,KD123,LN123,MX123,OH123)</f>
        <v>0</v>
      </c>
      <c r="C124" s="159"/>
      <c r="D124" s="116" t="s">
        <v>1</v>
      </c>
      <c r="E124" s="45"/>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7"/>
      <c r="AJ124" s="119">
        <f t="shared" si="515"/>
        <v>0</v>
      </c>
      <c r="AM124" s="159"/>
      <c r="AN124" s="116" t="s">
        <v>1</v>
      </c>
      <c r="AO124" s="45"/>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7"/>
      <c r="BT124" s="119">
        <f t="shared" si="435"/>
        <v>0</v>
      </c>
      <c r="BW124" s="159"/>
      <c r="BX124" s="116" t="s">
        <v>1</v>
      </c>
      <c r="BY124" s="45"/>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7"/>
      <c r="DD124" s="119">
        <f t="shared" si="516"/>
        <v>0</v>
      </c>
      <c r="DG124" s="159"/>
      <c r="DH124" s="116" t="s">
        <v>1</v>
      </c>
      <c r="DI124" s="45"/>
      <c r="DJ124" s="46"/>
      <c r="DK124" s="46"/>
      <c r="DL124" s="46"/>
      <c r="DM124" s="46"/>
      <c r="DN124" s="46"/>
      <c r="DO124" s="46"/>
      <c r="DP124" s="46"/>
      <c r="DQ124" s="46"/>
      <c r="DR124" s="46"/>
      <c r="DS124" s="46"/>
      <c r="DT124" s="46"/>
      <c r="DU124" s="46"/>
      <c r="DV124" s="46"/>
      <c r="DW124" s="46"/>
      <c r="DX124" s="46"/>
      <c r="DY124" s="46"/>
      <c r="DZ124" s="46"/>
      <c r="EA124" s="46"/>
      <c r="EB124" s="46"/>
      <c r="EC124" s="46"/>
      <c r="ED124" s="46"/>
      <c r="EE124" s="46"/>
      <c r="EF124" s="46"/>
      <c r="EG124" s="46"/>
      <c r="EH124" s="46"/>
      <c r="EI124" s="46"/>
      <c r="EJ124" s="46"/>
      <c r="EK124" s="46"/>
      <c r="EL124" s="46"/>
      <c r="EM124" s="47"/>
      <c r="EN124" s="119">
        <f t="shared" si="517"/>
        <v>0</v>
      </c>
      <c r="EQ124" s="159"/>
      <c r="ER124" s="116" t="s">
        <v>1</v>
      </c>
      <c r="ES124" s="45"/>
      <c r="ET124" s="46"/>
      <c r="EU124" s="46"/>
      <c r="EV124" s="46"/>
      <c r="EW124" s="46"/>
      <c r="EX124" s="46"/>
      <c r="EY124" s="46"/>
      <c r="EZ124" s="46"/>
      <c r="FA124" s="46"/>
      <c r="FB124" s="46"/>
      <c r="FC124" s="46"/>
      <c r="FD124" s="46"/>
      <c r="FE124" s="46"/>
      <c r="FF124" s="46"/>
      <c r="FG124" s="46"/>
      <c r="FH124" s="46"/>
      <c r="FI124" s="46"/>
      <c r="FJ124" s="46"/>
      <c r="FK124" s="46"/>
      <c r="FL124" s="46"/>
      <c r="FM124" s="46"/>
      <c r="FN124" s="46"/>
      <c r="FO124" s="46"/>
      <c r="FP124" s="46"/>
      <c r="FQ124" s="46"/>
      <c r="FR124" s="46"/>
      <c r="FS124" s="46"/>
      <c r="FT124" s="46"/>
      <c r="FU124" s="46"/>
      <c r="FV124" s="46"/>
      <c r="FW124" s="47"/>
      <c r="FX124" s="119">
        <f t="shared" si="518"/>
        <v>0</v>
      </c>
      <c r="GA124" s="159"/>
      <c r="GB124" s="116" t="s">
        <v>1</v>
      </c>
      <c r="GC124" s="45"/>
      <c r="GD124" s="46"/>
      <c r="GE124" s="46"/>
      <c r="GF124" s="46"/>
      <c r="GG124" s="46"/>
      <c r="GH124" s="46"/>
      <c r="GI124" s="46"/>
      <c r="GJ124" s="46"/>
      <c r="GK124" s="46"/>
      <c r="GL124" s="46"/>
      <c r="GM124" s="46"/>
      <c r="GN124" s="46"/>
      <c r="GO124" s="46"/>
      <c r="GP124" s="46"/>
      <c r="GQ124" s="46"/>
      <c r="GR124" s="46"/>
      <c r="GS124" s="46"/>
      <c r="GT124" s="46"/>
      <c r="GU124" s="46"/>
      <c r="GV124" s="46"/>
      <c r="GW124" s="46"/>
      <c r="GX124" s="46"/>
      <c r="GY124" s="46"/>
      <c r="GZ124" s="46"/>
      <c r="HA124" s="46"/>
      <c r="HB124" s="46"/>
      <c r="HC124" s="46"/>
      <c r="HD124" s="46"/>
      <c r="HE124" s="46"/>
      <c r="HF124" s="63"/>
      <c r="HG124" s="47"/>
      <c r="HH124" s="119">
        <f t="shared" si="426"/>
        <v>0</v>
      </c>
      <c r="HK124" s="159"/>
      <c r="HL124" s="116" t="s">
        <v>1</v>
      </c>
      <c r="HM124" s="45"/>
      <c r="HN124" s="46"/>
      <c r="HO124" s="46"/>
      <c r="HP124" s="46"/>
      <c r="HQ124" s="46"/>
      <c r="HR124" s="46"/>
      <c r="HS124" s="46"/>
      <c r="HT124" s="46"/>
      <c r="HU124" s="46"/>
      <c r="HV124" s="46"/>
      <c r="HW124" s="46"/>
      <c r="HX124" s="46"/>
      <c r="HY124" s="46"/>
      <c r="HZ124" s="46"/>
      <c r="IA124" s="46"/>
      <c r="IB124" s="46"/>
      <c r="IC124" s="46"/>
      <c r="ID124" s="46"/>
      <c r="IE124" s="46"/>
      <c r="IF124" s="46"/>
      <c r="IG124" s="46"/>
      <c r="IH124" s="46"/>
      <c r="II124" s="46"/>
      <c r="IJ124" s="46"/>
      <c r="IK124" s="46"/>
      <c r="IL124" s="46"/>
      <c r="IM124" s="46"/>
      <c r="IN124" s="46"/>
      <c r="IO124" s="46"/>
      <c r="IP124" s="46"/>
      <c r="IQ124" s="47"/>
      <c r="IR124" s="119">
        <f t="shared" si="519"/>
        <v>0</v>
      </c>
      <c r="IU124" s="159"/>
      <c r="IV124" s="116" t="s">
        <v>1</v>
      </c>
      <c r="IW124" s="45"/>
      <c r="IX124" s="46"/>
      <c r="IY124" s="46"/>
      <c r="IZ124" s="46"/>
      <c r="JA124" s="46"/>
      <c r="JB124" s="46"/>
      <c r="JC124" s="46"/>
      <c r="JD124" s="46"/>
      <c r="JE124" s="46"/>
      <c r="JF124" s="46"/>
      <c r="JG124" s="46"/>
      <c r="JH124" s="46"/>
      <c r="JI124" s="46"/>
      <c r="JJ124" s="46"/>
      <c r="JK124" s="46"/>
      <c r="JL124" s="46"/>
      <c r="JM124" s="46"/>
      <c r="JN124" s="46"/>
      <c r="JO124" s="46"/>
      <c r="JP124" s="46"/>
      <c r="JQ124" s="46"/>
      <c r="JR124" s="46"/>
      <c r="JS124" s="46"/>
      <c r="JT124" s="46"/>
      <c r="JU124" s="46"/>
      <c r="JV124" s="46"/>
      <c r="JW124" s="46"/>
      <c r="JX124" s="46"/>
      <c r="JY124" s="46"/>
      <c r="JZ124" s="46"/>
      <c r="KA124" s="47"/>
      <c r="KB124" s="119">
        <f t="shared" si="520"/>
        <v>0</v>
      </c>
      <c r="KE124" s="159"/>
      <c r="KF124" s="116" t="s">
        <v>1</v>
      </c>
      <c r="KG124" s="45"/>
      <c r="KH124" s="46"/>
      <c r="KI124" s="46"/>
      <c r="KJ124" s="46"/>
      <c r="KK124" s="46"/>
      <c r="KL124" s="46"/>
      <c r="KM124" s="46"/>
      <c r="KN124" s="46"/>
      <c r="KO124" s="46"/>
      <c r="KP124" s="46"/>
      <c r="KQ124" s="46"/>
      <c r="KR124" s="46"/>
      <c r="KS124" s="46"/>
      <c r="KT124" s="46"/>
      <c r="KU124" s="46"/>
      <c r="KV124" s="46"/>
      <c r="KW124" s="46"/>
      <c r="KX124" s="46"/>
      <c r="KY124" s="46"/>
      <c r="KZ124" s="46"/>
      <c r="LA124" s="46"/>
      <c r="LB124" s="46"/>
      <c r="LC124" s="46"/>
      <c r="LD124" s="46"/>
      <c r="LE124" s="46"/>
      <c r="LF124" s="46"/>
      <c r="LG124" s="46"/>
      <c r="LH124" s="46"/>
      <c r="LI124" s="46"/>
      <c r="LJ124" s="46"/>
      <c r="LK124" s="47"/>
      <c r="LL124" s="119">
        <f t="shared" si="429"/>
        <v>0</v>
      </c>
      <c r="LO124" s="159"/>
      <c r="LP124" s="116" t="s">
        <v>1</v>
      </c>
      <c r="LQ124" s="45"/>
      <c r="LR124" s="46"/>
      <c r="LS124" s="46"/>
      <c r="LT124" s="46"/>
      <c r="LU124" s="46"/>
      <c r="LV124" s="46"/>
      <c r="LW124" s="46"/>
      <c r="LX124" s="46"/>
      <c r="LY124" s="46"/>
      <c r="LZ124" s="46"/>
      <c r="MA124" s="46"/>
      <c r="MB124" s="46"/>
      <c r="MC124" s="46"/>
      <c r="MD124" s="46"/>
      <c r="ME124" s="46"/>
      <c r="MF124" s="46"/>
      <c r="MG124" s="46"/>
      <c r="MH124" s="46"/>
      <c r="MI124" s="46"/>
      <c r="MJ124" s="46"/>
      <c r="MK124" s="46"/>
      <c r="ML124" s="46"/>
      <c r="MM124" s="46"/>
      <c r="MN124" s="46"/>
      <c r="MO124" s="46"/>
      <c r="MP124" s="46"/>
      <c r="MQ124" s="46"/>
      <c r="MR124" s="46"/>
      <c r="MS124" s="46"/>
      <c r="MT124" s="46"/>
      <c r="MU124" s="47"/>
      <c r="MV124" s="119">
        <f t="shared" si="521"/>
        <v>0</v>
      </c>
      <c r="MY124" s="159"/>
      <c r="MZ124" s="116" t="s">
        <v>1</v>
      </c>
      <c r="NA124" s="45"/>
      <c r="NB124" s="46"/>
      <c r="NC124" s="46"/>
      <c r="ND124" s="46"/>
      <c r="NE124" s="46"/>
      <c r="NF124" s="46"/>
      <c r="NG124" s="46"/>
      <c r="NH124" s="46"/>
      <c r="NI124" s="46"/>
      <c r="NJ124" s="46"/>
      <c r="NK124" s="46"/>
      <c r="NL124" s="46"/>
      <c r="NM124" s="46"/>
      <c r="NN124" s="46"/>
      <c r="NO124" s="46"/>
      <c r="NP124" s="46"/>
      <c r="NQ124" s="46"/>
      <c r="NR124" s="46"/>
      <c r="NS124" s="46"/>
      <c r="NT124" s="46"/>
      <c r="NU124" s="46"/>
      <c r="NV124" s="46"/>
      <c r="NW124" s="46"/>
      <c r="NX124" s="46"/>
      <c r="NY124" s="46"/>
      <c r="NZ124" s="46"/>
      <c r="OA124" s="46"/>
      <c r="OB124" s="46"/>
      <c r="OC124" s="46"/>
      <c r="OD124" s="46"/>
      <c r="OE124" s="47"/>
      <c r="OF124" s="119">
        <f t="shared" si="431"/>
        <v>0</v>
      </c>
      <c r="OI124" s="159"/>
      <c r="OJ124" s="116" t="s">
        <v>1</v>
      </c>
      <c r="OK124" s="45"/>
      <c r="OL124" s="46"/>
      <c r="OM124" s="46"/>
      <c r="ON124" s="46"/>
      <c r="OO124" s="46"/>
      <c r="OP124" s="46"/>
      <c r="OQ124" s="46"/>
      <c r="OR124" s="46"/>
      <c r="OS124" s="46"/>
      <c r="OT124" s="46"/>
      <c r="OU124" s="46"/>
      <c r="OV124" s="46"/>
      <c r="OW124" s="46"/>
      <c r="OX124" s="46"/>
      <c r="OY124" s="46"/>
      <c r="OZ124" s="46"/>
      <c r="PA124" s="46"/>
      <c r="PB124" s="46"/>
      <c r="PC124" s="46"/>
      <c r="PD124" s="46"/>
      <c r="PE124" s="46"/>
      <c r="PF124" s="46"/>
      <c r="PG124" s="46"/>
      <c r="PH124" s="46"/>
      <c r="PI124" s="46"/>
      <c r="PJ124" s="46"/>
      <c r="PK124" s="46"/>
      <c r="PL124" s="46"/>
      <c r="PM124" s="46"/>
      <c r="PN124" s="46"/>
      <c r="PO124" s="47"/>
      <c r="PP124" s="119">
        <f t="shared" si="522"/>
        <v>0</v>
      </c>
    </row>
  </sheetData>
  <sheetProtection algorithmName="SHA-512" hashValue="cRLIVRvEJ6p6Ue0OREtHZrPA8U9dOEGa2AY2JpQO3sOfU0glF+GCQK7t35hxV4F+hU1LkJJg71vyIJFTjPbWpg==" saltValue="Zo1cock42w8NI47JmdlWwQ==" spinCount="100000" sheet="1" objects="1" scenarios="1"/>
  <protectedRanges>
    <protectedRange sqref="E7:AI124 AO7:BQ124 BY7:DC124 DI7:EL124 ES7:FW124 GC7:HF124 HM7:IQ124 IW7:KA124 KG7:LJ124 LQ7:MU124 NA7:OD124 OK7:PO124" name="Range2"/>
  </protectedRanges>
  <mergeCells count="732">
    <mergeCell ref="MK1:MV1"/>
    <mergeCell ref="NT1:OF1"/>
    <mergeCell ref="PE1:PP1"/>
    <mergeCell ref="Y1:AJ1"/>
    <mergeCell ref="BH1:BT1"/>
    <mergeCell ref="CS1:DD1"/>
    <mergeCell ref="EB1:EN1"/>
    <mergeCell ref="FM1:FX1"/>
    <mergeCell ref="GV1:HH1"/>
    <mergeCell ref="IG1:IR1"/>
    <mergeCell ref="KZ1:LL1"/>
    <mergeCell ref="JQ1:KB1"/>
    <mergeCell ref="LO5:LP6"/>
    <mergeCell ref="MY5:MZ6"/>
    <mergeCell ref="OI5:OJ6"/>
    <mergeCell ref="DG5:DH6"/>
    <mergeCell ref="EQ5:ER6"/>
    <mergeCell ref="GA5:GB6"/>
    <mergeCell ref="HK5:HL6"/>
    <mergeCell ref="IU5:IV6"/>
    <mergeCell ref="KE5:KF6"/>
    <mergeCell ref="DG7:DG8"/>
    <mergeCell ref="EQ7:EQ8"/>
    <mergeCell ref="GA7:GA8"/>
    <mergeCell ref="HK7:HK8"/>
    <mergeCell ref="IU7:IU8"/>
    <mergeCell ref="KE7:KE8"/>
    <mergeCell ref="LO7:LO8"/>
    <mergeCell ref="MY7:MY8"/>
    <mergeCell ref="OI7:OI8"/>
    <mergeCell ref="DG9:DG10"/>
    <mergeCell ref="EQ9:EQ10"/>
    <mergeCell ref="GA9:GA10"/>
    <mergeCell ref="HK9:HK10"/>
    <mergeCell ref="IU9:IU10"/>
    <mergeCell ref="KE9:KE10"/>
    <mergeCell ref="LO9:LO10"/>
    <mergeCell ref="MY9:MY10"/>
    <mergeCell ref="OI9:OI10"/>
    <mergeCell ref="LO11:LO12"/>
    <mergeCell ref="MY11:MY12"/>
    <mergeCell ref="OI11:OI12"/>
    <mergeCell ref="DG13:DG14"/>
    <mergeCell ref="EQ13:EQ14"/>
    <mergeCell ref="GA13:GA14"/>
    <mergeCell ref="HK13:HK14"/>
    <mergeCell ref="IU13:IU14"/>
    <mergeCell ref="KE13:KE14"/>
    <mergeCell ref="LO13:LO14"/>
    <mergeCell ref="DG11:DG12"/>
    <mergeCell ref="EQ11:EQ12"/>
    <mergeCell ref="GA11:GA12"/>
    <mergeCell ref="HK11:HK12"/>
    <mergeCell ref="IU11:IU12"/>
    <mergeCell ref="KE11:KE12"/>
    <mergeCell ref="MY13:MY14"/>
    <mergeCell ref="OI13:OI14"/>
    <mergeCell ref="DG15:DG16"/>
    <mergeCell ref="EQ15:EQ16"/>
    <mergeCell ref="GA15:GA16"/>
    <mergeCell ref="HK15:HK16"/>
    <mergeCell ref="IU15:IU16"/>
    <mergeCell ref="KE15:KE16"/>
    <mergeCell ref="LO15:LO16"/>
    <mergeCell ref="MY15:MY16"/>
    <mergeCell ref="OI15:OI16"/>
    <mergeCell ref="DG17:DG18"/>
    <mergeCell ref="EQ17:EQ18"/>
    <mergeCell ref="GA17:GA18"/>
    <mergeCell ref="HK17:HK18"/>
    <mergeCell ref="IU17:IU18"/>
    <mergeCell ref="KE17:KE18"/>
    <mergeCell ref="LO17:LO18"/>
    <mergeCell ref="MY17:MY18"/>
    <mergeCell ref="OI17:OI18"/>
    <mergeCell ref="LO19:LO20"/>
    <mergeCell ref="MY19:MY20"/>
    <mergeCell ref="OI19:OI20"/>
    <mergeCell ref="DG21:DG22"/>
    <mergeCell ref="EQ21:EQ22"/>
    <mergeCell ref="GA21:GA22"/>
    <mergeCell ref="HK21:HK22"/>
    <mergeCell ref="IU21:IU22"/>
    <mergeCell ref="KE21:KE22"/>
    <mergeCell ref="LO21:LO22"/>
    <mergeCell ref="DG19:DG20"/>
    <mergeCell ref="EQ19:EQ20"/>
    <mergeCell ref="GA19:GA20"/>
    <mergeCell ref="HK19:HK20"/>
    <mergeCell ref="IU19:IU20"/>
    <mergeCell ref="KE19:KE20"/>
    <mergeCell ref="MY21:MY22"/>
    <mergeCell ref="OI21:OI22"/>
    <mergeCell ref="DG23:DG24"/>
    <mergeCell ref="EQ23:EQ24"/>
    <mergeCell ref="GA23:GA24"/>
    <mergeCell ref="HK23:HK24"/>
    <mergeCell ref="IU23:IU24"/>
    <mergeCell ref="KE23:KE24"/>
    <mergeCell ref="LO23:LO24"/>
    <mergeCell ref="MY23:MY24"/>
    <mergeCell ref="OI23:OI24"/>
    <mergeCell ref="DG25:DG26"/>
    <mergeCell ref="EQ25:EQ26"/>
    <mergeCell ref="GA25:GA26"/>
    <mergeCell ref="HK25:HK26"/>
    <mergeCell ref="IU25:IU26"/>
    <mergeCell ref="KE25:KE26"/>
    <mergeCell ref="LO25:LO26"/>
    <mergeCell ref="MY25:MY26"/>
    <mergeCell ref="OI25:OI26"/>
    <mergeCell ref="LO27:LO28"/>
    <mergeCell ref="MY27:MY28"/>
    <mergeCell ref="OI27:OI28"/>
    <mergeCell ref="DG29:DG30"/>
    <mergeCell ref="EQ29:EQ30"/>
    <mergeCell ref="GA29:GA30"/>
    <mergeCell ref="HK29:HK30"/>
    <mergeCell ref="IU29:IU30"/>
    <mergeCell ref="KE29:KE30"/>
    <mergeCell ref="LO29:LO30"/>
    <mergeCell ref="DG27:DG28"/>
    <mergeCell ref="EQ27:EQ28"/>
    <mergeCell ref="GA27:GA28"/>
    <mergeCell ref="HK27:HK28"/>
    <mergeCell ref="IU27:IU28"/>
    <mergeCell ref="KE27:KE28"/>
    <mergeCell ref="MY29:MY30"/>
    <mergeCell ref="OI29:OI30"/>
    <mergeCell ref="DG31:DG32"/>
    <mergeCell ref="EQ31:EQ32"/>
    <mergeCell ref="GA31:GA32"/>
    <mergeCell ref="HK31:HK32"/>
    <mergeCell ref="IU31:IU32"/>
    <mergeCell ref="KE31:KE32"/>
    <mergeCell ref="LO31:LO32"/>
    <mergeCell ref="MY31:MY32"/>
    <mergeCell ref="OI31:OI32"/>
    <mergeCell ref="DG33:DG34"/>
    <mergeCell ref="EQ33:EQ34"/>
    <mergeCell ref="GA33:GA34"/>
    <mergeCell ref="HK33:HK34"/>
    <mergeCell ref="IU33:IU34"/>
    <mergeCell ref="KE33:KE34"/>
    <mergeCell ref="LO33:LO34"/>
    <mergeCell ref="MY33:MY34"/>
    <mergeCell ref="OI33:OI34"/>
    <mergeCell ref="LO35:LO36"/>
    <mergeCell ref="MY35:MY36"/>
    <mergeCell ref="OI35:OI36"/>
    <mergeCell ref="DG37:DG38"/>
    <mergeCell ref="EQ37:EQ38"/>
    <mergeCell ref="GA37:GA38"/>
    <mergeCell ref="HK37:HK38"/>
    <mergeCell ref="IU37:IU38"/>
    <mergeCell ref="KE37:KE38"/>
    <mergeCell ref="LO37:LO38"/>
    <mergeCell ref="DG35:DG36"/>
    <mergeCell ref="EQ35:EQ36"/>
    <mergeCell ref="GA35:GA36"/>
    <mergeCell ref="HK35:HK36"/>
    <mergeCell ref="IU35:IU36"/>
    <mergeCell ref="KE35:KE36"/>
    <mergeCell ref="MY37:MY38"/>
    <mergeCell ref="OI37:OI38"/>
    <mergeCell ref="DG39:DG40"/>
    <mergeCell ref="EQ39:EQ40"/>
    <mergeCell ref="GA39:GA40"/>
    <mergeCell ref="HK39:HK40"/>
    <mergeCell ref="IU39:IU40"/>
    <mergeCell ref="KE39:KE40"/>
    <mergeCell ref="LO39:LO40"/>
    <mergeCell ref="MY39:MY40"/>
    <mergeCell ref="OI39:OI40"/>
    <mergeCell ref="DG41:DG42"/>
    <mergeCell ref="EQ41:EQ42"/>
    <mergeCell ref="GA41:GA42"/>
    <mergeCell ref="HK41:HK42"/>
    <mergeCell ref="IU41:IU42"/>
    <mergeCell ref="KE41:KE42"/>
    <mergeCell ref="LO41:LO42"/>
    <mergeCell ref="MY41:MY42"/>
    <mergeCell ref="OI41:OI42"/>
    <mergeCell ref="LO43:LO44"/>
    <mergeCell ref="MY43:MY44"/>
    <mergeCell ref="OI43:OI44"/>
    <mergeCell ref="DG45:DG46"/>
    <mergeCell ref="EQ45:EQ46"/>
    <mergeCell ref="GA45:GA46"/>
    <mergeCell ref="HK45:HK46"/>
    <mergeCell ref="IU45:IU46"/>
    <mergeCell ref="KE45:KE46"/>
    <mergeCell ref="LO45:LO46"/>
    <mergeCell ref="DG43:DG44"/>
    <mergeCell ref="EQ43:EQ44"/>
    <mergeCell ref="GA43:GA44"/>
    <mergeCell ref="HK43:HK44"/>
    <mergeCell ref="IU43:IU44"/>
    <mergeCell ref="KE43:KE44"/>
    <mergeCell ref="MY45:MY46"/>
    <mergeCell ref="OI45:OI46"/>
    <mergeCell ref="DG47:DG48"/>
    <mergeCell ref="EQ47:EQ48"/>
    <mergeCell ref="GA47:GA48"/>
    <mergeCell ref="HK47:HK48"/>
    <mergeCell ref="IU47:IU48"/>
    <mergeCell ref="KE47:KE48"/>
    <mergeCell ref="LO47:LO48"/>
    <mergeCell ref="MY47:MY48"/>
    <mergeCell ref="OI47:OI48"/>
    <mergeCell ref="DG49:DG50"/>
    <mergeCell ref="EQ49:EQ50"/>
    <mergeCell ref="GA49:GA50"/>
    <mergeCell ref="HK49:HK50"/>
    <mergeCell ref="IU49:IU50"/>
    <mergeCell ref="KE49:KE50"/>
    <mergeCell ref="LO49:LO50"/>
    <mergeCell ref="MY49:MY50"/>
    <mergeCell ref="OI49:OI50"/>
    <mergeCell ref="LO51:LO52"/>
    <mergeCell ref="MY51:MY52"/>
    <mergeCell ref="OI51:OI52"/>
    <mergeCell ref="DG53:DG54"/>
    <mergeCell ref="EQ53:EQ54"/>
    <mergeCell ref="GA53:GA54"/>
    <mergeCell ref="HK53:HK54"/>
    <mergeCell ref="IU53:IU54"/>
    <mergeCell ref="KE53:KE54"/>
    <mergeCell ref="LO53:LO54"/>
    <mergeCell ref="DG51:DG52"/>
    <mergeCell ref="EQ51:EQ52"/>
    <mergeCell ref="GA51:GA52"/>
    <mergeCell ref="HK51:HK52"/>
    <mergeCell ref="IU51:IU52"/>
    <mergeCell ref="KE51:KE52"/>
    <mergeCell ref="MY53:MY54"/>
    <mergeCell ref="OI53:OI54"/>
    <mergeCell ref="DG55:DG56"/>
    <mergeCell ref="EQ55:EQ56"/>
    <mergeCell ref="GA55:GA56"/>
    <mergeCell ref="HK55:HK56"/>
    <mergeCell ref="IU55:IU56"/>
    <mergeCell ref="KE55:KE56"/>
    <mergeCell ref="LO55:LO56"/>
    <mergeCell ref="MY55:MY56"/>
    <mergeCell ref="OI55:OI56"/>
    <mergeCell ref="DG57:DG58"/>
    <mergeCell ref="EQ57:EQ58"/>
    <mergeCell ref="GA57:GA58"/>
    <mergeCell ref="HK57:HK58"/>
    <mergeCell ref="IU57:IU58"/>
    <mergeCell ref="KE57:KE58"/>
    <mergeCell ref="LO57:LO58"/>
    <mergeCell ref="MY57:MY58"/>
    <mergeCell ref="OI57:OI58"/>
    <mergeCell ref="OI59:OI60"/>
    <mergeCell ref="DG61:DG62"/>
    <mergeCell ref="EQ61:EQ62"/>
    <mergeCell ref="GA61:GA62"/>
    <mergeCell ref="HK61:HK62"/>
    <mergeCell ref="IU61:IU62"/>
    <mergeCell ref="KE61:KE62"/>
    <mergeCell ref="LO61:LO62"/>
    <mergeCell ref="DG59:DG60"/>
    <mergeCell ref="EQ59:EQ60"/>
    <mergeCell ref="GA59:GA60"/>
    <mergeCell ref="HK59:HK60"/>
    <mergeCell ref="IU59:IU60"/>
    <mergeCell ref="KE59:KE60"/>
    <mergeCell ref="BW27:BW28"/>
    <mergeCell ref="BW29:BW30"/>
    <mergeCell ref="BW31:BW32"/>
    <mergeCell ref="OI63:OI64"/>
    <mergeCell ref="BW5:BX6"/>
    <mergeCell ref="BW7:BW8"/>
    <mergeCell ref="BW9:BW10"/>
    <mergeCell ref="BW11:BW12"/>
    <mergeCell ref="BW13:BW14"/>
    <mergeCell ref="BW15:BW16"/>
    <mergeCell ref="BW17:BW18"/>
    <mergeCell ref="BW19:BW20"/>
    <mergeCell ref="MY61:MY62"/>
    <mergeCell ref="OI61:OI62"/>
    <mergeCell ref="DG63:DG64"/>
    <mergeCell ref="EQ63:EQ64"/>
    <mergeCell ref="GA63:GA64"/>
    <mergeCell ref="HK63:HK64"/>
    <mergeCell ref="IU63:IU64"/>
    <mergeCell ref="KE63:KE64"/>
    <mergeCell ref="LO63:LO64"/>
    <mergeCell ref="MY63:MY64"/>
    <mergeCell ref="LO59:LO60"/>
    <mergeCell ref="MY59:MY60"/>
    <mergeCell ref="BW57:BW58"/>
    <mergeCell ref="BW59:BW60"/>
    <mergeCell ref="BW61:BW62"/>
    <mergeCell ref="BW63:BW64"/>
    <mergeCell ref="AM5:AN6"/>
    <mergeCell ref="AM7:AM8"/>
    <mergeCell ref="AM9:AM10"/>
    <mergeCell ref="AM11:AM12"/>
    <mergeCell ref="AM13:AM14"/>
    <mergeCell ref="BW45:BW46"/>
    <mergeCell ref="BW47:BW48"/>
    <mergeCell ref="BW49:BW50"/>
    <mergeCell ref="BW51:BW52"/>
    <mergeCell ref="BW53:BW54"/>
    <mergeCell ref="BW55:BW56"/>
    <mergeCell ref="BW33:BW34"/>
    <mergeCell ref="BW35:BW36"/>
    <mergeCell ref="BW37:BW38"/>
    <mergeCell ref="BW39:BW40"/>
    <mergeCell ref="BW41:BW42"/>
    <mergeCell ref="BW43:BW44"/>
    <mergeCell ref="BW21:BW22"/>
    <mergeCell ref="BW23:BW24"/>
    <mergeCell ref="BW25:BW26"/>
    <mergeCell ref="AM33:AM34"/>
    <mergeCell ref="AM35:AM36"/>
    <mergeCell ref="AM37:AM38"/>
    <mergeCell ref="AM15:AM16"/>
    <mergeCell ref="AM17:AM18"/>
    <mergeCell ref="AM19:AM20"/>
    <mergeCell ref="AM21:AM22"/>
    <mergeCell ref="AM23:AM24"/>
    <mergeCell ref="AM25:AM26"/>
    <mergeCell ref="AM63:AM64"/>
    <mergeCell ref="C5:D6"/>
    <mergeCell ref="C7:C8"/>
    <mergeCell ref="C9:C10"/>
    <mergeCell ref="C11:C12"/>
    <mergeCell ref="C13:C14"/>
    <mergeCell ref="C15:C16"/>
    <mergeCell ref="C17:C18"/>
    <mergeCell ref="C19:C20"/>
    <mergeCell ref="AM51:AM52"/>
    <mergeCell ref="AM53:AM54"/>
    <mergeCell ref="AM55:AM56"/>
    <mergeCell ref="AM57:AM58"/>
    <mergeCell ref="AM59:AM60"/>
    <mergeCell ref="AM61:AM62"/>
    <mergeCell ref="AM39:AM40"/>
    <mergeCell ref="AM41:AM42"/>
    <mergeCell ref="AM43:AM44"/>
    <mergeCell ref="AM45:AM46"/>
    <mergeCell ref="AM47:AM48"/>
    <mergeCell ref="AM49:AM50"/>
    <mergeCell ref="AM27:AM28"/>
    <mergeCell ref="AM29:AM30"/>
    <mergeCell ref="AM31:AM32"/>
    <mergeCell ref="C33:C34"/>
    <mergeCell ref="C35:C36"/>
    <mergeCell ref="C37:C38"/>
    <mergeCell ref="C39:C40"/>
    <mergeCell ref="C41:C42"/>
    <mergeCell ref="C43:C44"/>
    <mergeCell ref="C21:C22"/>
    <mergeCell ref="C23:C24"/>
    <mergeCell ref="C25:C26"/>
    <mergeCell ref="C27:C28"/>
    <mergeCell ref="C29:C30"/>
    <mergeCell ref="C31:C32"/>
    <mergeCell ref="C57:C58"/>
    <mergeCell ref="C59:C60"/>
    <mergeCell ref="C61:C62"/>
    <mergeCell ref="C63:C64"/>
    <mergeCell ref="C45:C46"/>
    <mergeCell ref="C47:C48"/>
    <mergeCell ref="C49:C50"/>
    <mergeCell ref="C51:C52"/>
    <mergeCell ref="C53:C54"/>
    <mergeCell ref="C55:C56"/>
    <mergeCell ref="LO65:LO66"/>
    <mergeCell ref="MY65:MY66"/>
    <mergeCell ref="OI65:OI66"/>
    <mergeCell ref="C67:C68"/>
    <mergeCell ref="AM67:AM68"/>
    <mergeCell ref="BW67:BW68"/>
    <mergeCell ref="DG67:DG68"/>
    <mergeCell ref="EQ67:EQ68"/>
    <mergeCell ref="GA67:GA68"/>
    <mergeCell ref="HK67:HK68"/>
    <mergeCell ref="IU67:IU68"/>
    <mergeCell ref="KE67:KE68"/>
    <mergeCell ref="LO67:LO68"/>
    <mergeCell ref="MY67:MY68"/>
    <mergeCell ref="OI67:OI68"/>
    <mergeCell ref="C65:C66"/>
    <mergeCell ref="AM65:AM66"/>
    <mergeCell ref="BW65:BW66"/>
    <mergeCell ref="DG65:DG66"/>
    <mergeCell ref="EQ65:EQ66"/>
    <mergeCell ref="GA65:GA66"/>
    <mergeCell ref="HK65:HK66"/>
    <mergeCell ref="IU65:IU66"/>
    <mergeCell ref="KE65:KE66"/>
    <mergeCell ref="LO69:LO70"/>
    <mergeCell ref="MY69:MY70"/>
    <mergeCell ref="OI69:OI70"/>
    <mergeCell ref="C71:C72"/>
    <mergeCell ref="AM71:AM72"/>
    <mergeCell ref="BW71:BW72"/>
    <mergeCell ref="DG71:DG72"/>
    <mergeCell ref="EQ71:EQ72"/>
    <mergeCell ref="GA71:GA72"/>
    <mergeCell ref="HK71:HK72"/>
    <mergeCell ref="IU71:IU72"/>
    <mergeCell ref="KE71:KE72"/>
    <mergeCell ref="LO71:LO72"/>
    <mergeCell ref="MY71:MY72"/>
    <mergeCell ref="OI71:OI72"/>
    <mergeCell ref="C69:C70"/>
    <mergeCell ref="AM69:AM70"/>
    <mergeCell ref="BW69:BW70"/>
    <mergeCell ref="DG69:DG70"/>
    <mergeCell ref="EQ69:EQ70"/>
    <mergeCell ref="GA69:GA70"/>
    <mergeCell ref="HK69:HK70"/>
    <mergeCell ref="IU69:IU70"/>
    <mergeCell ref="KE69:KE70"/>
    <mergeCell ref="LO73:LO74"/>
    <mergeCell ref="MY73:MY74"/>
    <mergeCell ref="OI73:OI74"/>
    <mergeCell ref="C75:C76"/>
    <mergeCell ref="AM75:AM76"/>
    <mergeCell ref="BW75:BW76"/>
    <mergeCell ref="DG75:DG76"/>
    <mergeCell ref="EQ75:EQ76"/>
    <mergeCell ref="GA75:GA76"/>
    <mergeCell ref="HK75:HK76"/>
    <mergeCell ref="IU75:IU76"/>
    <mergeCell ref="KE75:KE76"/>
    <mergeCell ref="LO75:LO76"/>
    <mergeCell ref="MY75:MY76"/>
    <mergeCell ref="OI75:OI76"/>
    <mergeCell ref="C73:C74"/>
    <mergeCell ref="AM73:AM74"/>
    <mergeCell ref="BW73:BW74"/>
    <mergeCell ref="DG73:DG74"/>
    <mergeCell ref="EQ73:EQ74"/>
    <mergeCell ref="GA73:GA74"/>
    <mergeCell ref="HK73:HK74"/>
    <mergeCell ref="IU73:IU74"/>
    <mergeCell ref="KE73:KE74"/>
    <mergeCell ref="LO77:LO78"/>
    <mergeCell ref="MY77:MY78"/>
    <mergeCell ref="OI77:OI78"/>
    <mergeCell ref="C79:C80"/>
    <mergeCell ref="AM79:AM80"/>
    <mergeCell ref="BW79:BW80"/>
    <mergeCell ref="DG79:DG80"/>
    <mergeCell ref="EQ79:EQ80"/>
    <mergeCell ref="GA79:GA80"/>
    <mergeCell ref="HK79:HK80"/>
    <mergeCell ref="IU79:IU80"/>
    <mergeCell ref="KE79:KE80"/>
    <mergeCell ref="LO79:LO80"/>
    <mergeCell ref="MY79:MY80"/>
    <mergeCell ref="OI79:OI80"/>
    <mergeCell ref="C77:C78"/>
    <mergeCell ref="AM77:AM78"/>
    <mergeCell ref="BW77:BW78"/>
    <mergeCell ref="DG77:DG78"/>
    <mergeCell ref="EQ77:EQ78"/>
    <mergeCell ref="GA77:GA78"/>
    <mergeCell ref="HK77:HK78"/>
    <mergeCell ref="IU77:IU78"/>
    <mergeCell ref="KE77:KE78"/>
    <mergeCell ref="LO81:LO82"/>
    <mergeCell ref="MY81:MY82"/>
    <mergeCell ref="OI81:OI82"/>
    <mergeCell ref="C83:C84"/>
    <mergeCell ref="AM83:AM84"/>
    <mergeCell ref="BW83:BW84"/>
    <mergeCell ref="DG83:DG84"/>
    <mergeCell ref="EQ83:EQ84"/>
    <mergeCell ref="GA83:GA84"/>
    <mergeCell ref="HK83:HK84"/>
    <mergeCell ref="IU83:IU84"/>
    <mergeCell ref="KE83:KE84"/>
    <mergeCell ref="LO83:LO84"/>
    <mergeCell ref="MY83:MY84"/>
    <mergeCell ref="OI83:OI84"/>
    <mergeCell ref="C81:C82"/>
    <mergeCell ref="AM81:AM82"/>
    <mergeCell ref="BW81:BW82"/>
    <mergeCell ref="DG81:DG82"/>
    <mergeCell ref="EQ81:EQ82"/>
    <mergeCell ref="GA81:GA82"/>
    <mergeCell ref="HK81:HK82"/>
    <mergeCell ref="IU81:IU82"/>
    <mergeCell ref="KE81:KE82"/>
    <mergeCell ref="LO85:LO86"/>
    <mergeCell ref="MY85:MY86"/>
    <mergeCell ref="OI85:OI86"/>
    <mergeCell ref="C87:C88"/>
    <mergeCell ref="AM87:AM88"/>
    <mergeCell ref="BW87:BW88"/>
    <mergeCell ref="DG87:DG88"/>
    <mergeCell ref="EQ87:EQ88"/>
    <mergeCell ref="GA87:GA88"/>
    <mergeCell ref="HK87:HK88"/>
    <mergeCell ref="IU87:IU88"/>
    <mergeCell ref="KE87:KE88"/>
    <mergeCell ref="LO87:LO88"/>
    <mergeCell ref="MY87:MY88"/>
    <mergeCell ref="OI87:OI88"/>
    <mergeCell ref="C85:C86"/>
    <mergeCell ref="AM85:AM86"/>
    <mergeCell ref="BW85:BW86"/>
    <mergeCell ref="DG85:DG86"/>
    <mergeCell ref="EQ85:EQ86"/>
    <mergeCell ref="GA85:GA86"/>
    <mergeCell ref="HK85:HK86"/>
    <mergeCell ref="IU85:IU86"/>
    <mergeCell ref="KE85:KE86"/>
    <mergeCell ref="LO89:LO90"/>
    <mergeCell ref="MY89:MY90"/>
    <mergeCell ref="OI89:OI90"/>
    <mergeCell ref="C91:C92"/>
    <mergeCell ref="AM91:AM92"/>
    <mergeCell ref="BW91:BW92"/>
    <mergeCell ref="DG91:DG92"/>
    <mergeCell ref="EQ91:EQ92"/>
    <mergeCell ref="GA91:GA92"/>
    <mergeCell ref="HK91:HK92"/>
    <mergeCell ref="IU91:IU92"/>
    <mergeCell ref="KE91:KE92"/>
    <mergeCell ref="LO91:LO92"/>
    <mergeCell ref="MY91:MY92"/>
    <mergeCell ref="OI91:OI92"/>
    <mergeCell ref="C89:C90"/>
    <mergeCell ref="AM89:AM90"/>
    <mergeCell ref="BW89:BW90"/>
    <mergeCell ref="DG89:DG90"/>
    <mergeCell ref="EQ89:EQ90"/>
    <mergeCell ref="GA89:GA90"/>
    <mergeCell ref="HK89:HK90"/>
    <mergeCell ref="IU89:IU90"/>
    <mergeCell ref="KE89:KE90"/>
    <mergeCell ref="LO93:LO94"/>
    <mergeCell ref="MY93:MY94"/>
    <mergeCell ref="OI93:OI94"/>
    <mergeCell ref="C95:C96"/>
    <mergeCell ref="AM95:AM96"/>
    <mergeCell ref="BW95:BW96"/>
    <mergeCell ref="DG95:DG96"/>
    <mergeCell ref="EQ95:EQ96"/>
    <mergeCell ref="GA95:GA96"/>
    <mergeCell ref="HK95:HK96"/>
    <mergeCell ref="IU95:IU96"/>
    <mergeCell ref="KE95:KE96"/>
    <mergeCell ref="LO95:LO96"/>
    <mergeCell ref="MY95:MY96"/>
    <mergeCell ref="OI95:OI96"/>
    <mergeCell ref="C93:C94"/>
    <mergeCell ref="AM93:AM94"/>
    <mergeCell ref="BW93:BW94"/>
    <mergeCell ref="DG93:DG94"/>
    <mergeCell ref="EQ93:EQ94"/>
    <mergeCell ref="GA93:GA94"/>
    <mergeCell ref="HK93:HK94"/>
    <mergeCell ref="IU93:IU94"/>
    <mergeCell ref="KE93:KE94"/>
    <mergeCell ref="LO97:LO98"/>
    <mergeCell ref="MY97:MY98"/>
    <mergeCell ref="OI97:OI98"/>
    <mergeCell ref="C99:C100"/>
    <mergeCell ref="AM99:AM100"/>
    <mergeCell ref="BW99:BW100"/>
    <mergeCell ref="DG99:DG100"/>
    <mergeCell ref="EQ99:EQ100"/>
    <mergeCell ref="GA99:GA100"/>
    <mergeCell ref="HK99:HK100"/>
    <mergeCell ref="IU99:IU100"/>
    <mergeCell ref="KE99:KE100"/>
    <mergeCell ref="LO99:LO100"/>
    <mergeCell ref="MY99:MY100"/>
    <mergeCell ref="OI99:OI100"/>
    <mergeCell ref="C97:C98"/>
    <mergeCell ref="AM97:AM98"/>
    <mergeCell ref="BW97:BW98"/>
    <mergeCell ref="DG97:DG98"/>
    <mergeCell ref="EQ97:EQ98"/>
    <mergeCell ref="GA97:GA98"/>
    <mergeCell ref="HK97:HK98"/>
    <mergeCell ref="IU97:IU98"/>
    <mergeCell ref="KE97:KE98"/>
    <mergeCell ref="LO101:LO102"/>
    <mergeCell ref="MY101:MY102"/>
    <mergeCell ref="OI101:OI102"/>
    <mergeCell ref="C103:C104"/>
    <mergeCell ref="AM103:AM104"/>
    <mergeCell ref="BW103:BW104"/>
    <mergeCell ref="DG103:DG104"/>
    <mergeCell ref="EQ103:EQ104"/>
    <mergeCell ref="GA103:GA104"/>
    <mergeCell ref="HK103:HK104"/>
    <mergeCell ref="IU103:IU104"/>
    <mergeCell ref="KE103:KE104"/>
    <mergeCell ref="LO103:LO104"/>
    <mergeCell ref="MY103:MY104"/>
    <mergeCell ref="OI103:OI104"/>
    <mergeCell ref="C101:C102"/>
    <mergeCell ref="AM101:AM102"/>
    <mergeCell ref="BW101:BW102"/>
    <mergeCell ref="DG101:DG102"/>
    <mergeCell ref="EQ101:EQ102"/>
    <mergeCell ref="GA101:GA102"/>
    <mergeCell ref="HK101:HK102"/>
    <mergeCell ref="IU101:IU102"/>
    <mergeCell ref="KE101:KE102"/>
    <mergeCell ref="LO105:LO106"/>
    <mergeCell ref="MY105:MY106"/>
    <mergeCell ref="OI105:OI106"/>
    <mergeCell ref="C107:C108"/>
    <mergeCell ref="AM107:AM108"/>
    <mergeCell ref="BW107:BW108"/>
    <mergeCell ref="DG107:DG108"/>
    <mergeCell ref="EQ107:EQ108"/>
    <mergeCell ref="GA107:GA108"/>
    <mergeCell ref="HK107:HK108"/>
    <mergeCell ref="IU107:IU108"/>
    <mergeCell ref="KE107:KE108"/>
    <mergeCell ref="LO107:LO108"/>
    <mergeCell ref="MY107:MY108"/>
    <mergeCell ref="OI107:OI108"/>
    <mergeCell ref="C105:C106"/>
    <mergeCell ref="AM105:AM106"/>
    <mergeCell ref="BW105:BW106"/>
    <mergeCell ref="DG105:DG106"/>
    <mergeCell ref="EQ105:EQ106"/>
    <mergeCell ref="GA105:GA106"/>
    <mergeCell ref="HK105:HK106"/>
    <mergeCell ref="IU105:IU106"/>
    <mergeCell ref="KE105:KE106"/>
    <mergeCell ref="LO109:LO110"/>
    <mergeCell ref="MY109:MY110"/>
    <mergeCell ref="OI109:OI110"/>
    <mergeCell ref="C111:C112"/>
    <mergeCell ref="AM111:AM112"/>
    <mergeCell ref="BW111:BW112"/>
    <mergeCell ref="DG111:DG112"/>
    <mergeCell ref="EQ111:EQ112"/>
    <mergeCell ref="GA111:GA112"/>
    <mergeCell ref="HK111:HK112"/>
    <mergeCell ref="IU111:IU112"/>
    <mergeCell ref="KE111:KE112"/>
    <mergeCell ref="LO111:LO112"/>
    <mergeCell ref="MY111:MY112"/>
    <mergeCell ref="OI111:OI112"/>
    <mergeCell ref="C109:C110"/>
    <mergeCell ref="AM109:AM110"/>
    <mergeCell ref="BW109:BW110"/>
    <mergeCell ref="DG109:DG110"/>
    <mergeCell ref="EQ109:EQ110"/>
    <mergeCell ref="GA109:GA110"/>
    <mergeCell ref="HK109:HK110"/>
    <mergeCell ref="IU109:IU110"/>
    <mergeCell ref="KE109:KE110"/>
    <mergeCell ref="LO113:LO114"/>
    <mergeCell ref="MY113:MY114"/>
    <mergeCell ref="OI113:OI114"/>
    <mergeCell ref="C115:C116"/>
    <mergeCell ref="AM115:AM116"/>
    <mergeCell ref="BW115:BW116"/>
    <mergeCell ref="DG115:DG116"/>
    <mergeCell ref="EQ115:EQ116"/>
    <mergeCell ref="GA115:GA116"/>
    <mergeCell ref="HK115:HK116"/>
    <mergeCell ref="IU115:IU116"/>
    <mergeCell ref="KE115:KE116"/>
    <mergeCell ref="LO115:LO116"/>
    <mergeCell ref="MY115:MY116"/>
    <mergeCell ref="OI115:OI116"/>
    <mergeCell ref="C113:C114"/>
    <mergeCell ref="AM113:AM114"/>
    <mergeCell ref="BW113:BW114"/>
    <mergeCell ref="DG113:DG114"/>
    <mergeCell ref="EQ113:EQ114"/>
    <mergeCell ref="GA113:GA114"/>
    <mergeCell ref="HK113:HK114"/>
    <mergeCell ref="IU113:IU114"/>
    <mergeCell ref="KE113:KE114"/>
    <mergeCell ref="LO117:LO118"/>
    <mergeCell ref="MY117:MY118"/>
    <mergeCell ref="OI117:OI118"/>
    <mergeCell ref="C119:C120"/>
    <mergeCell ref="AM119:AM120"/>
    <mergeCell ref="BW119:BW120"/>
    <mergeCell ref="DG119:DG120"/>
    <mergeCell ref="EQ119:EQ120"/>
    <mergeCell ref="GA119:GA120"/>
    <mergeCell ref="HK119:HK120"/>
    <mergeCell ref="IU119:IU120"/>
    <mergeCell ref="KE119:KE120"/>
    <mergeCell ref="LO119:LO120"/>
    <mergeCell ref="MY119:MY120"/>
    <mergeCell ref="OI119:OI120"/>
    <mergeCell ref="C117:C118"/>
    <mergeCell ref="AM117:AM118"/>
    <mergeCell ref="BW117:BW118"/>
    <mergeCell ref="DG117:DG118"/>
    <mergeCell ref="EQ117:EQ118"/>
    <mergeCell ref="GA117:GA118"/>
    <mergeCell ref="HK117:HK118"/>
    <mergeCell ref="IU117:IU118"/>
    <mergeCell ref="KE117:KE118"/>
    <mergeCell ref="LO121:LO122"/>
    <mergeCell ref="MY121:MY122"/>
    <mergeCell ref="OI121:OI122"/>
    <mergeCell ref="C123:C124"/>
    <mergeCell ref="AM123:AM124"/>
    <mergeCell ref="BW123:BW124"/>
    <mergeCell ref="DG123:DG124"/>
    <mergeCell ref="EQ123:EQ124"/>
    <mergeCell ref="GA123:GA124"/>
    <mergeCell ref="HK123:HK124"/>
    <mergeCell ref="IU123:IU124"/>
    <mergeCell ref="KE123:KE124"/>
    <mergeCell ref="LO123:LO124"/>
    <mergeCell ref="MY123:MY124"/>
    <mergeCell ref="OI123:OI124"/>
    <mergeCell ref="C121:C122"/>
    <mergeCell ref="AM121:AM122"/>
    <mergeCell ref="BW121:BW122"/>
    <mergeCell ref="DG121:DG122"/>
    <mergeCell ref="EQ121:EQ122"/>
    <mergeCell ref="GA121:GA122"/>
    <mergeCell ref="HK121:HK122"/>
    <mergeCell ref="IU121:IU122"/>
    <mergeCell ref="KE121:KE122"/>
  </mergeCells>
  <conditionalFormatting sqref="ES5:FT5 HM5:IN5 IW5:JX5 LQ5:MR5 OK5:PL5 BY5:CZ5 E5:AI5 AO5:BP5 GC5:HD5 DI5:EJ5 KG5:LH5 NA5:OB5">
    <cfRule type="expression" dxfId="1041" priority="991">
      <formula>OR(E5="sun",E5="sat")</formula>
    </cfRule>
  </conditionalFormatting>
  <conditionalFormatting sqref="AO7:BS8">
    <cfRule type="expression" dxfId="1040" priority="899">
      <formula>$AM$7="not on board"</formula>
    </cfRule>
  </conditionalFormatting>
  <conditionalFormatting sqref="AO9:BS10">
    <cfRule type="expression" dxfId="1039" priority="898">
      <formula>$AM$9="not on board"</formula>
    </cfRule>
  </conditionalFormatting>
  <conditionalFormatting sqref="AO11:BS12">
    <cfRule type="expression" dxfId="1038" priority="897">
      <formula>$AM$11="not on board"</formula>
    </cfRule>
  </conditionalFormatting>
  <conditionalFormatting sqref="AO13:BS14">
    <cfRule type="expression" dxfId="1037" priority="896">
      <formula>$AM$13="not on board"</formula>
    </cfRule>
  </conditionalFormatting>
  <conditionalFormatting sqref="AO15:BS16">
    <cfRule type="expression" dxfId="1036" priority="895">
      <formula>$AM$15="not on board"</formula>
    </cfRule>
  </conditionalFormatting>
  <conditionalFormatting sqref="AO17:BS18">
    <cfRule type="expression" dxfId="1035" priority="894">
      <formula>$AM$17="not on board"</formula>
    </cfRule>
  </conditionalFormatting>
  <conditionalFormatting sqref="AO19:BS20">
    <cfRule type="expression" dxfId="1034" priority="893">
      <formula>$AM$19="not on board"</formula>
    </cfRule>
  </conditionalFormatting>
  <conditionalFormatting sqref="AO21:BS22">
    <cfRule type="expression" dxfId="1033" priority="892">
      <formula>$AM$21="not on board"</formula>
    </cfRule>
  </conditionalFormatting>
  <conditionalFormatting sqref="AO23:BS24">
    <cfRule type="expression" dxfId="1032" priority="891">
      <formula>$AM$23="not on board"</formula>
    </cfRule>
  </conditionalFormatting>
  <conditionalFormatting sqref="AO25:BS26">
    <cfRule type="expression" dxfId="1031" priority="890">
      <formula>$AM$25="not on board"</formula>
    </cfRule>
  </conditionalFormatting>
  <conditionalFormatting sqref="AO27:BS28">
    <cfRule type="expression" dxfId="1030" priority="889">
      <formula>$AM$27="not on board"</formula>
    </cfRule>
  </conditionalFormatting>
  <conditionalFormatting sqref="AO29:BS30">
    <cfRule type="expression" dxfId="1029" priority="888">
      <formula>$AM$29="not on board"</formula>
    </cfRule>
  </conditionalFormatting>
  <conditionalFormatting sqref="AO31:BS32">
    <cfRule type="expression" dxfId="1028" priority="887">
      <formula>$AM$31="not on board"</formula>
    </cfRule>
  </conditionalFormatting>
  <conditionalFormatting sqref="AO33:BS34">
    <cfRule type="expression" dxfId="1027" priority="886">
      <formula>$AM$33="not on board"</formula>
    </cfRule>
  </conditionalFormatting>
  <conditionalFormatting sqref="AO35:BS36">
    <cfRule type="expression" dxfId="1026" priority="885">
      <formula>$AM$35="not on board"</formula>
    </cfRule>
  </conditionalFormatting>
  <conditionalFormatting sqref="AO37:BS38">
    <cfRule type="expression" dxfId="1025" priority="884">
      <formula>$AM$37="not on board"</formula>
    </cfRule>
  </conditionalFormatting>
  <conditionalFormatting sqref="AO39:BS40">
    <cfRule type="expression" dxfId="1024" priority="883">
      <formula>$AM$39="not on board"</formula>
    </cfRule>
  </conditionalFormatting>
  <conditionalFormatting sqref="AO41:BS42">
    <cfRule type="expression" dxfId="1023" priority="882">
      <formula>$AM$41="not on board"</formula>
    </cfRule>
  </conditionalFormatting>
  <conditionalFormatting sqref="AO43:BS44">
    <cfRule type="expression" dxfId="1022" priority="881">
      <formula>$AM$43="not on board"</formula>
    </cfRule>
  </conditionalFormatting>
  <conditionalFormatting sqref="AO45:BS46">
    <cfRule type="expression" dxfId="1021" priority="880">
      <formula>$AM$45="not on board"</formula>
    </cfRule>
  </conditionalFormatting>
  <conditionalFormatting sqref="AO47:BS48">
    <cfRule type="expression" dxfId="1020" priority="879">
      <formula>$AM$47="not on board"</formula>
    </cfRule>
  </conditionalFormatting>
  <conditionalFormatting sqref="AO49:BS50">
    <cfRule type="expression" dxfId="1019" priority="878">
      <formula>$AM$49="not on board"</formula>
    </cfRule>
  </conditionalFormatting>
  <conditionalFormatting sqref="AO51:BS52">
    <cfRule type="expression" dxfId="1018" priority="877">
      <formula>$AM$51="not on board"</formula>
    </cfRule>
  </conditionalFormatting>
  <conditionalFormatting sqref="AO53:BS54">
    <cfRule type="expression" dxfId="1017" priority="876">
      <formula>$AM$53="not on board"</formula>
    </cfRule>
  </conditionalFormatting>
  <conditionalFormatting sqref="AO55:BS56">
    <cfRule type="expression" dxfId="1016" priority="875">
      <formula>$AM$55="not on board"</formula>
    </cfRule>
  </conditionalFormatting>
  <conditionalFormatting sqref="AO57:BS58">
    <cfRule type="expression" dxfId="1015" priority="874">
      <formula>$AM$57="not on board"</formula>
    </cfRule>
  </conditionalFormatting>
  <conditionalFormatting sqref="AO59:BS60">
    <cfRule type="expression" dxfId="1014" priority="873">
      <formula>$AM$59="not on board"</formula>
    </cfRule>
  </conditionalFormatting>
  <conditionalFormatting sqref="AO61:BS62">
    <cfRule type="expression" dxfId="1013" priority="872">
      <formula>$AM$61="not on board"</formula>
    </cfRule>
  </conditionalFormatting>
  <conditionalFormatting sqref="AO63:BS64">
    <cfRule type="expression" dxfId="1012" priority="871">
      <formula>$AM$63="not on board"</formula>
    </cfRule>
  </conditionalFormatting>
  <conditionalFormatting sqref="AO65:BS66">
    <cfRule type="expression" dxfId="1011" priority="870">
      <formula>$AM$65="not on board"</formula>
    </cfRule>
  </conditionalFormatting>
  <conditionalFormatting sqref="AO67:BS68">
    <cfRule type="expression" dxfId="1010" priority="869">
      <formula>$AM$67="not on board"</formula>
    </cfRule>
  </conditionalFormatting>
  <conditionalFormatting sqref="AO69:BS70">
    <cfRule type="expression" dxfId="1009" priority="868">
      <formula>$AM$69="not on board"</formula>
    </cfRule>
  </conditionalFormatting>
  <conditionalFormatting sqref="AO71:BS72">
    <cfRule type="expression" dxfId="1008" priority="867">
      <formula>$AM$71="not on board"</formula>
    </cfRule>
  </conditionalFormatting>
  <conditionalFormatting sqref="AO73:BS74">
    <cfRule type="expression" dxfId="1007" priority="866">
      <formula>$AM$73="not on board"</formula>
    </cfRule>
  </conditionalFormatting>
  <conditionalFormatting sqref="AO75:BS76">
    <cfRule type="expression" dxfId="1006" priority="865">
      <formula>$AM$75="not on board"</formula>
    </cfRule>
  </conditionalFormatting>
  <conditionalFormatting sqref="AO77:BS78">
    <cfRule type="expression" dxfId="1005" priority="864">
      <formula>$AM$77="not on board"</formula>
    </cfRule>
  </conditionalFormatting>
  <conditionalFormatting sqref="AO79:BS80">
    <cfRule type="expression" dxfId="1004" priority="863">
      <formula>$AM$79="not on board"</formula>
    </cfRule>
  </conditionalFormatting>
  <conditionalFormatting sqref="AO81:BS82">
    <cfRule type="expression" dxfId="1003" priority="862">
      <formula>$AM$81="not on board"</formula>
    </cfRule>
  </conditionalFormatting>
  <conditionalFormatting sqref="AO83:BS84">
    <cfRule type="expression" dxfId="1002" priority="861">
      <formula>$AM$83="not on board"</formula>
    </cfRule>
  </conditionalFormatting>
  <conditionalFormatting sqref="AO85:BS86">
    <cfRule type="expression" dxfId="1001" priority="860">
      <formula>$AM$85="not on board"</formula>
    </cfRule>
  </conditionalFormatting>
  <conditionalFormatting sqref="AO87:BS88">
    <cfRule type="expression" dxfId="1000" priority="859">
      <formula>$AM$87="not on board"</formula>
    </cfRule>
  </conditionalFormatting>
  <conditionalFormatting sqref="AO89:BS90">
    <cfRule type="expression" dxfId="999" priority="858">
      <formula>$AM$89="not on board"</formula>
    </cfRule>
  </conditionalFormatting>
  <conditionalFormatting sqref="AO91:BS92">
    <cfRule type="expression" dxfId="998" priority="857">
      <formula>$AM$91="not on board"</formula>
    </cfRule>
  </conditionalFormatting>
  <conditionalFormatting sqref="AO93:BS94">
    <cfRule type="expression" dxfId="997" priority="856">
      <formula>$AM$93="not on board"</formula>
    </cfRule>
  </conditionalFormatting>
  <conditionalFormatting sqref="AO95:BS96">
    <cfRule type="expression" dxfId="996" priority="855">
      <formula>$AM$95="not on board"</formula>
    </cfRule>
  </conditionalFormatting>
  <conditionalFormatting sqref="AO97:BS98">
    <cfRule type="expression" dxfId="995" priority="854">
      <formula>$AM$97="not on board"</formula>
    </cfRule>
  </conditionalFormatting>
  <conditionalFormatting sqref="AO99:BS100">
    <cfRule type="expression" dxfId="994" priority="853">
      <formula>$AM$99="not on board"</formula>
    </cfRule>
  </conditionalFormatting>
  <conditionalFormatting sqref="AO101:BS102">
    <cfRule type="expression" dxfId="993" priority="852">
      <formula>$AM$101="not on board"</formula>
    </cfRule>
  </conditionalFormatting>
  <conditionalFormatting sqref="AO103:BS104">
    <cfRule type="expression" dxfId="992" priority="851">
      <formula>$AM$103="not on board"</formula>
    </cfRule>
  </conditionalFormatting>
  <conditionalFormatting sqref="AO105:BS106">
    <cfRule type="expression" dxfId="991" priority="850">
      <formula>$AM$105="not on board"</formula>
    </cfRule>
  </conditionalFormatting>
  <conditionalFormatting sqref="AO107:BS108">
    <cfRule type="expression" dxfId="990" priority="849">
      <formula>$AM$107="not on board"</formula>
    </cfRule>
  </conditionalFormatting>
  <conditionalFormatting sqref="AO109:BS110">
    <cfRule type="expression" dxfId="989" priority="848">
      <formula>$AM$109="not on board"</formula>
    </cfRule>
  </conditionalFormatting>
  <conditionalFormatting sqref="AO111:BS112">
    <cfRule type="expression" dxfId="988" priority="847">
      <formula>$AM$111="not on board"</formula>
    </cfRule>
  </conditionalFormatting>
  <conditionalFormatting sqref="AO113:BS114">
    <cfRule type="expression" dxfId="987" priority="846">
      <formula>$AM$113="not on board"</formula>
    </cfRule>
  </conditionalFormatting>
  <conditionalFormatting sqref="AO115:BS116">
    <cfRule type="expression" dxfId="986" priority="845">
      <formula>$AM$115="not on board"</formula>
    </cfRule>
  </conditionalFormatting>
  <conditionalFormatting sqref="AO117:BS118">
    <cfRule type="expression" dxfId="985" priority="844">
      <formula>$AM$117="not on board"</formula>
    </cfRule>
  </conditionalFormatting>
  <conditionalFormatting sqref="AO119:BS120">
    <cfRule type="expression" dxfId="984" priority="843">
      <formula>$AM$119="not on board"</formula>
    </cfRule>
  </conditionalFormatting>
  <conditionalFormatting sqref="AO121:BS122">
    <cfRule type="expression" dxfId="983" priority="842">
      <formula>$AM$121="not on board"</formula>
    </cfRule>
  </conditionalFormatting>
  <conditionalFormatting sqref="AO123:BS124">
    <cfRule type="expression" dxfId="982" priority="841">
      <formula>$AM$123="not on board"</formula>
    </cfRule>
  </conditionalFormatting>
  <conditionalFormatting sqref="BY7:DC8">
    <cfRule type="expression" dxfId="981" priority="839">
      <formula>$BW$7="not on board"</formula>
    </cfRule>
  </conditionalFormatting>
  <conditionalFormatting sqref="BY9:DC10">
    <cfRule type="expression" dxfId="980" priority="838">
      <formula>$BW$9="not on board"</formula>
    </cfRule>
  </conditionalFormatting>
  <conditionalFormatting sqref="BY11:DC12">
    <cfRule type="expression" dxfId="979" priority="837">
      <formula>$BW$11="not on board"</formula>
    </cfRule>
  </conditionalFormatting>
  <conditionalFormatting sqref="BY13:DC14">
    <cfRule type="expression" dxfId="978" priority="836">
      <formula>$BW$13="not on board"</formula>
    </cfRule>
  </conditionalFormatting>
  <conditionalFormatting sqref="BY15:DC16">
    <cfRule type="expression" dxfId="977" priority="835">
      <formula>$BW$15="not on board"</formula>
    </cfRule>
  </conditionalFormatting>
  <conditionalFormatting sqref="BY17:DC18">
    <cfRule type="expression" dxfId="976" priority="834">
      <formula>$BW$17="not on board"</formula>
    </cfRule>
  </conditionalFormatting>
  <conditionalFormatting sqref="BY19:DC20">
    <cfRule type="expression" dxfId="975" priority="833">
      <formula>$BW$19="not on board"</formula>
    </cfRule>
  </conditionalFormatting>
  <conditionalFormatting sqref="BY21:DC22">
    <cfRule type="expression" dxfId="974" priority="832">
      <formula>$BW$21="not on board"</formula>
    </cfRule>
  </conditionalFormatting>
  <conditionalFormatting sqref="BY23:DC24">
    <cfRule type="expression" dxfId="973" priority="831">
      <formula>$BW$23="not on board"</formula>
    </cfRule>
  </conditionalFormatting>
  <conditionalFormatting sqref="BY25:DC26">
    <cfRule type="expression" dxfId="972" priority="830">
      <formula>$BW$25="not on board"</formula>
    </cfRule>
  </conditionalFormatting>
  <conditionalFormatting sqref="BY27:DC28">
    <cfRule type="expression" dxfId="971" priority="829">
      <formula>$BW$27="not on board"</formula>
    </cfRule>
  </conditionalFormatting>
  <conditionalFormatting sqref="BY29:DC30">
    <cfRule type="expression" dxfId="970" priority="828">
      <formula>$BW$29="not on board"</formula>
    </cfRule>
  </conditionalFormatting>
  <conditionalFormatting sqref="BY31:DC32">
    <cfRule type="expression" dxfId="969" priority="827">
      <formula>$BW$31="not on board"</formula>
    </cfRule>
  </conditionalFormatting>
  <conditionalFormatting sqref="BY33:DC34">
    <cfRule type="expression" dxfId="968" priority="826">
      <formula>$BW$33="not on board"</formula>
    </cfRule>
  </conditionalFormatting>
  <conditionalFormatting sqref="BY35:DC36">
    <cfRule type="expression" dxfId="967" priority="825">
      <formula>$BW$35="not on board"</formula>
    </cfRule>
  </conditionalFormatting>
  <conditionalFormatting sqref="BY37:DC38">
    <cfRule type="expression" dxfId="966" priority="824">
      <formula>$BW$37="not on board"</formula>
    </cfRule>
  </conditionalFormatting>
  <conditionalFormatting sqref="BY39:DC40">
    <cfRule type="expression" dxfId="965" priority="823">
      <formula>$BW$39="not on board"</formula>
    </cfRule>
  </conditionalFormatting>
  <conditionalFormatting sqref="BY41:DC42">
    <cfRule type="expression" dxfId="964" priority="822">
      <formula>$BW$41="not on board"</formula>
    </cfRule>
  </conditionalFormatting>
  <conditionalFormatting sqref="BY43:DC44">
    <cfRule type="expression" dxfId="963" priority="821">
      <formula>$BW$43="not on board"</formula>
    </cfRule>
  </conditionalFormatting>
  <conditionalFormatting sqref="BY45:DC46">
    <cfRule type="expression" dxfId="962" priority="820">
      <formula>$BW$45="not on board"</formula>
    </cfRule>
  </conditionalFormatting>
  <conditionalFormatting sqref="BY47:DC48">
    <cfRule type="expression" dxfId="961" priority="819">
      <formula>$BW$47="not on board"</formula>
    </cfRule>
  </conditionalFormatting>
  <conditionalFormatting sqref="BY49:DC50">
    <cfRule type="expression" dxfId="960" priority="818">
      <formula>$BW$49="not on board"</formula>
    </cfRule>
  </conditionalFormatting>
  <conditionalFormatting sqref="BY51:DC52">
    <cfRule type="expression" dxfId="959" priority="817">
      <formula>$BW$51="not on board"</formula>
    </cfRule>
  </conditionalFormatting>
  <conditionalFormatting sqref="BY53:DC54">
    <cfRule type="expression" dxfId="958" priority="816">
      <formula>$BW$53="not on board"</formula>
    </cfRule>
  </conditionalFormatting>
  <conditionalFormatting sqref="BY55:DC56">
    <cfRule type="expression" dxfId="957" priority="815">
      <formula>$BW$55="not on board"</formula>
    </cfRule>
  </conditionalFormatting>
  <conditionalFormatting sqref="BY57:DC58">
    <cfRule type="expression" dxfId="956" priority="814">
      <formula>$BW$57="not on board"</formula>
    </cfRule>
  </conditionalFormatting>
  <conditionalFormatting sqref="BY59:DC60">
    <cfRule type="expression" dxfId="955" priority="813">
      <formula>$BW$59="not on board"</formula>
    </cfRule>
  </conditionalFormatting>
  <conditionalFormatting sqref="BY61:DC62">
    <cfRule type="expression" dxfId="954" priority="812">
      <formula>$BW$61="not on board"</formula>
    </cfRule>
  </conditionalFormatting>
  <conditionalFormatting sqref="BY63:DC64">
    <cfRule type="expression" dxfId="953" priority="811">
      <formula>$BW$63="not on board"</formula>
    </cfRule>
  </conditionalFormatting>
  <conditionalFormatting sqref="BY65:DC66">
    <cfRule type="expression" dxfId="952" priority="810">
      <formula>$BW$65="not on board"</formula>
    </cfRule>
  </conditionalFormatting>
  <conditionalFormatting sqref="BY67:DC68">
    <cfRule type="expression" dxfId="951" priority="809">
      <formula>$BW$67="not on board"</formula>
    </cfRule>
  </conditionalFormatting>
  <conditionalFormatting sqref="BY69:DC70">
    <cfRule type="expression" dxfId="950" priority="808">
      <formula>$BW$69="not on board"</formula>
    </cfRule>
  </conditionalFormatting>
  <conditionalFormatting sqref="BY71:DC72">
    <cfRule type="expression" dxfId="949" priority="807">
      <formula>$BW$71="not on board"</formula>
    </cfRule>
  </conditionalFormatting>
  <conditionalFormatting sqref="BY73:DC74">
    <cfRule type="expression" dxfId="948" priority="806">
      <formula>$BW$73="not on board"</formula>
    </cfRule>
  </conditionalFormatting>
  <conditionalFormatting sqref="BY75:DC76">
    <cfRule type="expression" dxfId="947" priority="805">
      <formula>$BW$75="not on board"</formula>
    </cfRule>
  </conditionalFormatting>
  <conditionalFormatting sqref="BY77:DC78">
    <cfRule type="expression" dxfId="946" priority="804">
      <formula>$BW$77="not on board"</formula>
    </cfRule>
  </conditionalFormatting>
  <conditionalFormatting sqref="BY79:DC80">
    <cfRule type="expression" dxfId="945" priority="803">
      <formula>$BW$79="not on board"</formula>
    </cfRule>
  </conditionalFormatting>
  <conditionalFormatting sqref="BY81:DC82">
    <cfRule type="expression" dxfId="944" priority="802">
      <formula>$BW$81="not on board"</formula>
    </cfRule>
  </conditionalFormatting>
  <conditionalFormatting sqref="BY83:DC84">
    <cfRule type="expression" dxfId="943" priority="801">
      <formula>$BW$83="not on board"</formula>
    </cfRule>
  </conditionalFormatting>
  <conditionalFormatting sqref="BY85:DC86">
    <cfRule type="expression" dxfId="942" priority="800">
      <formula>$BW$85="not on board"</formula>
    </cfRule>
  </conditionalFormatting>
  <conditionalFormatting sqref="BY87:DC88">
    <cfRule type="expression" dxfId="941" priority="799">
      <formula>$BW$87="not on board"</formula>
    </cfRule>
  </conditionalFormatting>
  <conditionalFormatting sqref="BY89:DC90">
    <cfRule type="expression" dxfId="940" priority="798">
      <formula>$BW$89="not on board"</formula>
    </cfRule>
  </conditionalFormatting>
  <conditionalFormatting sqref="BY91:DC92">
    <cfRule type="expression" dxfId="939" priority="797">
      <formula>$BW$91="not on board"</formula>
    </cfRule>
  </conditionalFormatting>
  <conditionalFormatting sqref="BY93:DC94">
    <cfRule type="expression" dxfId="938" priority="796">
      <formula>$BW$93="not on board"</formula>
    </cfRule>
  </conditionalFormatting>
  <conditionalFormatting sqref="BY95:DC96">
    <cfRule type="expression" dxfId="937" priority="795">
      <formula>$BW$95="not on board"</formula>
    </cfRule>
  </conditionalFormatting>
  <conditionalFormatting sqref="BY97:DC98">
    <cfRule type="expression" dxfId="936" priority="794">
      <formula>$BW$97="not on board"</formula>
    </cfRule>
  </conditionalFormatting>
  <conditionalFormatting sqref="BY99:DC100">
    <cfRule type="expression" dxfId="935" priority="793">
      <formula>$BW$99="not on board"</formula>
    </cfRule>
  </conditionalFormatting>
  <conditionalFormatting sqref="BY101:DC102">
    <cfRule type="expression" dxfId="934" priority="792">
      <formula>$BW$101="not on board"</formula>
    </cfRule>
  </conditionalFormatting>
  <conditionalFormatting sqref="BY103:DC104">
    <cfRule type="expression" dxfId="933" priority="791">
      <formula>$BW$103="not on board"</formula>
    </cfRule>
  </conditionalFormatting>
  <conditionalFormatting sqref="BY105:DC106">
    <cfRule type="expression" dxfId="932" priority="790">
      <formula>$BW$105="not on board"</formula>
    </cfRule>
  </conditionalFormatting>
  <conditionalFormatting sqref="BY107:DC108">
    <cfRule type="expression" dxfId="931" priority="789">
      <formula>$BW$107="not on board"</formula>
    </cfRule>
  </conditionalFormatting>
  <conditionalFormatting sqref="BY109:DC110">
    <cfRule type="expression" dxfId="930" priority="788">
      <formula>$BW$109="not on board"</formula>
    </cfRule>
  </conditionalFormatting>
  <conditionalFormatting sqref="BY111:DC112">
    <cfRule type="expression" dxfId="929" priority="787">
      <formula>$BW$111="not on board"</formula>
    </cfRule>
  </conditionalFormatting>
  <conditionalFormatting sqref="BY113:DC114">
    <cfRule type="expression" dxfId="928" priority="786">
      <formula>$BW$113="not on board"</formula>
    </cfRule>
  </conditionalFormatting>
  <conditionalFormatting sqref="BY115:DC116">
    <cfRule type="expression" dxfId="927" priority="785">
      <formula>$BW$115="not on board"</formula>
    </cfRule>
  </conditionalFormatting>
  <conditionalFormatting sqref="BY117:DC118">
    <cfRule type="expression" dxfId="926" priority="784">
      <formula>$BW$117="not on board"</formula>
    </cfRule>
  </conditionalFormatting>
  <conditionalFormatting sqref="BY119:DC120">
    <cfRule type="expression" dxfId="925" priority="783">
      <formula>$BW$119="not on board"</formula>
    </cfRule>
  </conditionalFormatting>
  <conditionalFormatting sqref="BY121:DC122">
    <cfRule type="expression" dxfId="924" priority="782">
      <formula>$BW$121="not on board"</formula>
    </cfRule>
  </conditionalFormatting>
  <conditionalFormatting sqref="BY123:DC124">
    <cfRule type="expression" dxfId="923" priority="781">
      <formula>$BW$123="not on board"</formula>
    </cfRule>
  </conditionalFormatting>
  <conditionalFormatting sqref="DI7:EM8">
    <cfRule type="expression" dxfId="922" priority="779">
      <formula>$DG$7="not on board"</formula>
    </cfRule>
  </conditionalFormatting>
  <conditionalFormatting sqref="DI9:EM10">
    <cfRule type="expression" dxfId="921" priority="778">
      <formula>$DG$9="not on board"</formula>
    </cfRule>
  </conditionalFormatting>
  <conditionalFormatting sqref="DI11:EM12">
    <cfRule type="expression" dxfId="920" priority="777">
      <formula>$DG$11="not on board"</formula>
    </cfRule>
  </conditionalFormatting>
  <conditionalFormatting sqref="DI13:EM14">
    <cfRule type="expression" dxfId="919" priority="776">
      <formula>$DG$13="not on board"</formula>
    </cfRule>
  </conditionalFormatting>
  <conditionalFormatting sqref="DI15:EM16">
    <cfRule type="expression" dxfId="918" priority="775">
      <formula>$DG$15="not on board"</formula>
    </cfRule>
  </conditionalFormatting>
  <conditionalFormatting sqref="DI17:EM18">
    <cfRule type="expression" dxfId="917" priority="774">
      <formula>$DG$17="not on board"</formula>
    </cfRule>
  </conditionalFormatting>
  <conditionalFormatting sqref="DI19:EM20">
    <cfRule type="expression" dxfId="916" priority="773">
      <formula>$DG$19="not on board"</formula>
    </cfRule>
  </conditionalFormatting>
  <conditionalFormatting sqref="DI21:EM22">
    <cfRule type="expression" dxfId="915" priority="772">
      <formula>$DG$21="not on board"</formula>
    </cfRule>
  </conditionalFormatting>
  <conditionalFormatting sqref="DI23:EM24">
    <cfRule type="expression" dxfId="914" priority="771">
      <formula>$DG$23="not on board"</formula>
    </cfRule>
  </conditionalFormatting>
  <conditionalFormatting sqref="DI25:EM26">
    <cfRule type="expression" dxfId="913" priority="770">
      <formula>$DG$25="not on board"</formula>
    </cfRule>
  </conditionalFormatting>
  <conditionalFormatting sqref="DI27:EM28">
    <cfRule type="expression" dxfId="912" priority="769">
      <formula>$DG$27="not on board"</formula>
    </cfRule>
  </conditionalFormatting>
  <conditionalFormatting sqref="DI29:EM30">
    <cfRule type="expression" dxfId="911" priority="768">
      <formula>$DG$29="not on board"</formula>
    </cfRule>
  </conditionalFormatting>
  <conditionalFormatting sqref="DI31:EM32">
    <cfRule type="expression" dxfId="910" priority="767">
      <formula>$DG$31="not on board"</formula>
    </cfRule>
  </conditionalFormatting>
  <conditionalFormatting sqref="DI33:EM34">
    <cfRule type="expression" dxfId="909" priority="766">
      <formula>$DG$33="not on board"</formula>
    </cfRule>
  </conditionalFormatting>
  <conditionalFormatting sqref="DI35:EM36">
    <cfRule type="expression" dxfId="908" priority="765">
      <formula>$DG$35="not on board"</formula>
    </cfRule>
  </conditionalFormatting>
  <conditionalFormatting sqref="DI37:EM38">
    <cfRule type="expression" dxfId="907" priority="764">
      <formula>$DG$37="not on board"</formula>
    </cfRule>
  </conditionalFormatting>
  <conditionalFormatting sqref="DI39:EM40">
    <cfRule type="expression" dxfId="906" priority="763">
      <formula>$DG$39="not on board"</formula>
    </cfRule>
  </conditionalFormatting>
  <conditionalFormatting sqref="DI41:EM42">
    <cfRule type="expression" dxfId="905" priority="762">
      <formula>$DG$41="not on board"</formula>
    </cfRule>
  </conditionalFormatting>
  <conditionalFormatting sqref="DI43:EM44">
    <cfRule type="expression" dxfId="904" priority="761">
      <formula>$DG$43="not on board"</formula>
    </cfRule>
  </conditionalFormatting>
  <conditionalFormatting sqref="DI45:EM46">
    <cfRule type="expression" dxfId="903" priority="760">
      <formula>$DG$45="not on board"</formula>
    </cfRule>
  </conditionalFormatting>
  <conditionalFormatting sqref="DI47:EM48">
    <cfRule type="expression" dxfId="902" priority="759">
      <formula>$DG$47="not on board"</formula>
    </cfRule>
  </conditionalFormatting>
  <conditionalFormatting sqref="DI49:EM50">
    <cfRule type="expression" dxfId="901" priority="758">
      <formula>$DG$49="not on board"</formula>
    </cfRule>
  </conditionalFormatting>
  <conditionalFormatting sqref="DI51:EM52">
    <cfRule type="expression" dxfId="900" priority="757">
      <formula>$DG$51="not on board"</formula>
    </cfRule>
  </conditionalFormatting>
  <conditionalFormatting sqref="DI53:EM54">
    <cfRule type="expression" dxfId="899" priority="756">
      <formula>$DG$53="not on board"</formula>
    </cfRule>
  </conditionalFormatting>
  <conditionalFormatting sqref="DI55:EM56">
    <cfRule type="expression" dxfId="898" priority="755">
      <formula>$DG$55="not on board"</formula>
    </cfRule>
  </conditionalFormatting>
  <conditionalFormatting sqref="DI57:EM58">
    <cfRule type="expression" dxfId="897" priority="754">
      <formula>$DG$57="not on board"</formula>
    </cfRule>
  </conditionalFormatting>
  <conditionalFormatting sqref="DI59:EM60">
    <cfRule type="expression" dxfId="896" priority="753">
      <formula>$DG$59="not on board"</formula>
    </cfRule>
  </conditionalFormatting>
  <conditionalFormatting sqref="DI61:EM62">
    <cfRule type="expression" dxfId="895" priority="752">
      <formula>$DG$61="not on board"</formula>
    </cfRule>
  </conditionalFormatting>
  <conditionalFormatting sqref="DI63:EM64">
    <cfRule type="expression" dxfId="894" priority="751">
      <formula>$DG$63="not on board"</formula>
    </cfRule>
  </conditionalFormatting>
  <conditionalFormatting sqref="DI65:EM66">
    <cfRule type="expression" dxfId="893" priority="750">
      <formula>$DG$65="not on board"</formula>
    </cfRule>
  </conditionalFormatting>
  <conditionalFormatting sqref="DI67:EM68">
    <cfRule type="expression" dxfId="892" priority="749">
      <formula>$DG$67="not on board"</formula>
    </cfRule>
  </conditionalFormatting>
  <conditionalFormatting sqref="DI69:EM70">
    <cfRule type="expression" dxfId="891" priority="748">
      <formula>$DG$69="not on board"</formula>
    </cfRule>
  </conditionalFormatting>
  <conditionalFormatting sqref="DI71:EM72">
    <cfRule type="expression" dxfId="890" priority="747">
      <formula>$DG$71="not on board"</formula>
    </cfRule>
  </conditionalFormatting>
  <conditionalFormatting sqref="DI73:EM74">
    <cfRule type="expression" dxfId="889" priority="746">
      <formula>$DG$73="not on board"</formula>
    </cfRule>
  </conditionalFormatting>
  <conditionalFormatting sqref="DI75:EM76">
    <cfRule type="expression" dxfId="888" priority="745">
      <formula>$DG$75="not on board"</formula>
    </cfRule>
  </conditionalFormatting>
  <conditionalFormatting sqref="DI77:EM78">
    <cfRule type="expression" dxfId="887" priority="744">
      <formula>$DG$77="not on board"</formula>
    </cfRule>
  </conditionalFormatting>
  <conditionalFormatting sqref="DI79:EM80">
    <cfRule type="expression" dxfId="886" priority="743">
      <formula>$DG$79="not on board"</formula>
    </cfRule>
  </conditionalFormatting>
  <conditionalFormatting sqref="DI81:EM82">
    <cfRule type="expression" dxfId="885" priority="742">
      <formula>$DG$81="not on board"</formula>
    </cfRule>
  </conditionalFormatting>
  <conditionalFormatting sqref="DI83:EM84">
    <cfRule type="expression" dxfId="884" priority="741">
      <formula>$DG$83="not on board"</formula>
    </cfRule>
  </conditionalFormatting>
  <conditionalFormatting sqref="DI85:EM86">
    <cfRule type="expression" dxfId="883" priority="740">
      <formula>$DG$85="not on board"</formula>
    </cfRule>
  </conditionalFormatting>
  <conditionalFormatting sqref="DI87:EM88">
    <cfRule type="expression" dxfId="882" priority="739">
      <formula>$DG$87="not on board"</formula>
    </cfRule>
  </conditionalFormatting>
  <conditionalFormatting sqref="DI89:EM90">
    <cfRule type="expression" dxfId="881" priority="738">
      <formula>$DG$89="not on board"</formula>
    </cfRule>
  </conditionalFormatting>
  <conditionalFormatting sqref="DI91:EM92">
    <cfRule type="expression" dxfId="880" priority="737">
      <formula>$DG$91="not on board"</formula>
    </cfRule>
  </conditionalFormatting>
  <conditionalFormatting sqref="DI93:EM94">
    <cfRule type="expression" dxfId="879" priority="736">
      <formula>$DG$93="not on board"</formula>
    </cfRule>
  </conditionalFormatting>
  <conditionalFormatting sqref="DI95:EM96">
    <cfRule type="expression" dxfId="878" priority="735">
      <formula>$DG$95="not on board"</formula>
    </cfRule>
  </conditionalFormatting>
  <conditionalFormatting sqref="DI97:EM98">
    <cfRule type="expression" dxfId="877" priority="734">
      <formula>$DG$97="not on board"</formula>
    </cfRule>
  </conditionalFormatting>
  <conditionalFormatting sqref="DI99:EM100">
    <cfRule type="expression" dxfId="876" priority="733">
      <formula>$DG$99="not on board"</formula>
    </cfRule>
  </conditionalFormatting>
  <conditionalFormatting sqref="DI101:EM102">
    <cfRule type="expression" dxfId="875" priority="732">
      <formula>$DG$101="not on board"</formula>
    </cfRule>
  </conditionalFormatting>
  <conditionalFormatting sqref="DI103:EM104">
    <cfRule type="expression" dxfId="874" priority="731">
      <formula>$DG$103="not on board"</formula>
    </cfRule>
  </conditionalFormatting>
  <conditionalFormatting sqref="DI105:EM106">
    <cfRule type="expression" dxfId="873" priority="730">
      <formula>$DG$105="not on board"</formula>
    </cfRule>
  </conditionalFormatting>
  <conditionalFormatting sqref="DI107:EM108">
    <cfRule type="expression" dxfId="872" priority="729">
      <formula>$DG$107="not on board"</formula>
    </cfRule>
  </conditionalFormatting>
  <conditionalFormatting sqref="DI109:EM110">
    <cfRule type="expression" dxfId="871" priority="728">
      <formula>$DG$109="not on board"</formula>
    </cfRule>
  </conditionalFormatting>
  <conditionalFormatting sqref="DI111:EM112">
    <cfRule type="expression" dxfId="870" priority="727">
      <formula>$DG$111="not on board"</formula>
    </cfRule>
  </conditionalFormatting>
  <conditionalFormatting sqref="DI113:EM114">
    <cfRule type="expression" dxfId="869" priority="726">
      <formula>$DG$113="not on board"</formula>
    </cfRule>
  </conditionalFormatting>
  <conditionalFormatting sqref="DI115:EM116">
    <cfRule type="expression" dxfId="868" priority="725">
      <formula>$DG$115="not on board"</formula>
    </cfRule>
  </conditionalFormatting>
  <conditionalFormatting sqref="DI117:EM118">
    <cfRule type="expression" dxfId="867" priority="724">
      <formula>$DG$117="not on board"</formula>
    </cfRule>
  </conditionalFormatting>
  <conditionalFormatting sqref="DI119:EM120">
    <cfRule type="expression" dxfId="866" priority="723">
      <formula>$DG$119="not on board"</formula>
    </cfRule>
  </conditionalFormatting>
  <conditionalFormatting sqref="DI121:EM122">
    <cfRule type="expression" dxfId="865" priority="722">
      <formula>$DG$121="not on board"</formula>
    </cfRule>
  </conditionalFormatting>
  <conditionalFormatting sqref="DI123:EM124">
    <cfRule type="expression" dxfId="864" priority="721">
      <formula>$DG$123="not on board"</formula>
    </cfRule>
  </conditionalFormatting>
  <conditionalFormatting sqref="ES7:FW8">
    <cfRule type="expression" dxfId="863" priority="719">
      <formula>$EQ$7="not on board"</formula>
    </cfRule>
  </conditionalFormatting>
  <conditionalFormatting sqref="ES9:FW10">
    <cfRule type="expression" dxfId="862" priority="718">
      <formula>$EQ$9="not on board"</formula>
    </cfRule>
  </conditionalFormatting>
  <conditionalFormatting sqref="ES11:FW12">
    <cfRule type="expression" dxfId="861" priority="717">
      <formula>$EQ$11="not on board"</formula>
    </cfRule>
  </conditionalFormatting>
  <conditionalFormatting sqref="ES13:FW14">
    <cfRule type="expression" dxfId="860" priority="716">
      <formula>$EQ$13="not on board"</formula>
    </cfRule>
  </conditionalFormatting>
  <conditionalFormatting sqref="ES15:FW16">
    <cfRule type="expression" dxfId="859" priority="715">
      <formula>$EQ$15="not on board"</formula>
    </cfRule>
  </conditionalFormatting>
  <conditionalFormatting sqref="ES17:FW18">
    <cfRule type="expression" dxfId="858" priority="714">
      <formula>$EQ$17="not on board"</formula>
    </cfRule>
  </conditionalFormatting>
  <conditionalFormatting sqref="ES19:FW20">
    <cfRule type="expression" dxfId="857" priority="713">
      <formula>$EQ$19="not on board"</formula>
    </cfRule>
  </conditionalFormatting>
  <conditionalFormatting sqref="ES21:FW22">
    <cfRule type="expression" dxfId="856" priority="712">
      <formula>$EQ$21="not on board"</formula>
    </cfRule>
  </conditionalFormatting>
  <conditionalFormatting sqref="ES23:FW24">
    <cfRule type="expression" dxfId="855" priority="711">
      <formula>$EQ$23="not on board"</formula>
    </cfRule>
  </conditionalFormatting>
  <conditionalFormatting sqref="ES25:FW26">
    <cfRule type="expression" dxfId="854" priority="710">
      <formula>$EQ$25="not on board"</formula>
    </cfRule>
  </conditionalFormatting>
  <conditionalFormatting sqref="ES27:FW28">
    <cfRule type="expression" dxfId="853" priority="709">
      <formula>$EQ$27="not on board"</formula>
    </cfRule>
  </conditionalFormatting>
  <conditionalFormatting sqref="ES29:FW30">
    <cfRule type="expression" dxfId="852" priority="708">
      <formula>$EQ$29="not on board"</formula>
    </cfRule>
  </conditionalFormatting>
  <conditionalFormatting sqref="ES31:FW32">
    <cfRule type="expression" dxfId="851" priority="707">
      <formula>$EQ$31="not on board"</formula>
    </cfRule>
  </conditionalFormatting>
  <conditionalFormatting sqref="ES33:FW34">
    <cfRule type="expression" dxfId="850" priority="706">
      <formula>$EQ$33="not on board"</formula>
    </cfRule>
  </conditionalFormatting>
  <conditionalFormatting sqref="ES35:FW36">
    <cfRule type="expression" dxfId="849" priority="705">
      <formula>$EQ$35="not on board"</formula>
    </cfRule>
  </conditionalFormatting>
  <conditionalFormatting sqref="ES37:FW38">
    <cfRule type="expression" dxfId="848" priority="704">
      <formula>$EQ$37="not on board"</formula>
    </cfRule>
  </conditionalFormatting>
  <conditionalFormatting sqref="ES39:FW40">
    <cfRule type="expression" dxfId="847" priority="703">
      <formula>$EQ$39="not on board"</formula>
    </cfRule>
  </conditionalFormatting>
  <conditionalFormatting sqref="ES41:FW42">
    <cfRule type="expression" dxfId="846" priority="702">
      <formula>$EQ$41="not on board"</formula>
    </cfRule>
  </conditionalFormatting>
  <conditionalFormatting sqref="ES43:FW44">
    <cfRule type="expression" dxfId="845" priority="701">
      <formula>$EQ$43="not on board"</formula>
    </cfRule>
  </conditionalFormatting>
  <conditionalFormatting sqref="ES45:FW46">
    <cfRule type="expression" dxfId="844" priority="700">
      <formula>$EQ$45="not on board"</formula>
    </cfRule>
  </conditionalFormatting>
  <conditionalFormatting sqref="ES47:FW48">
    <cfRule type="expression" dxfId="843" priority="699">
      <formula>$EQ$47="not on board"</formula>
    </cfRule>
  </conditionalFormatting>
  <conditionalFormatting sqref="ES49:FW50">
    <cfRule type="expression" dxfId="842" priority="698">
      <formula>$EQ$49="not on board"</formula>
    </cfRule>
  </conditionalFormatting>
  <conditionalFormatting sqref="ES51:FW52">
    <cfRule type="expression" dxfId="841" priority="697">
      <formula>$EQ$51="not on board"</formula>
    </cfRule>
  </conditionalFormatting>
  <conditionalFormatting sqref="ES53:FW54">
    <cfRule type="expression" dxfId="840" priority="696">
      <formula>$EQ$53="not on board"</formula>
    </cfRule>
  </conditionalFormatting>
  <conditionalFormatting sqref="ES55:FW56">
    <cfRule type="expression" dxfId="839" priority="695">
      <formula>$EQ$55="not on board"</formula>
    </cfRule>
  </conditionalFormatting>
  <conditionalFormatting sqref="ES57:FW58">
    <cfRule type="expression" dxfId="838" priority="694">
      <formula>$EQ$57="not on board"</formula>
    </cfRule>
  </conditionalFormatting>
  <conditionalFormatting sqref="ES59:FW60">
    <cfRule type="expression" dxfId="837" priority="693">
      <formula>$EQ$59="not on board"</formula>
    </cfRule>
  </conditionalFormatting>
  <conditionalFormatting sqref="ES61:FW62">
    <cfRule type="expression" dxfId="836" priority="692">
      <formula>$EQ$61="not on board"</formula>
    </cfRule>
  </conditionalFormatting>
  <conditionalFormatting sqref="ES63:FW64">
    <cfRule type="expression" dxfId="835" priority="691">
      <formula>$EQ$63="not on board"</formula>
    </cfRule>
  </conditionalFormatting>
  <conditionalFormatting sqref="ES65:FW66">
    <cfRule type="expression" dxfId="834" priority="690">
      <formula>$EQ$65="not on board"</formula>
    </cfRule>
  </conditionalFormatting>
  <conditionalFormatting sqref="ES67:FW68">
    <cfRule type="expression" dxfId="833" priority="689">
      <formula>$EQ$67="not on board"</formula>
    </cfRule>
  </conditionalFormatting>
  <conditionalFormatting sqref="ES69:FW70">
    <cfRule type="expression" dxfId="832" priority="688">
      <formula>$EQ$69="not on board"</formula>
    </cfRule>
  </conditionalFormatting>
  <conditionalFormatting sqref="ES71:FW72">
    <cfRule type="expression" dxfId="831" priority="687">
      <formula>$EQ$71="not on board"</formula>
    </cfRule>
  </conditionalFormatting>
  <conditionalFormatting sqref="ES73:FW74">
    <cfRule type="expression" dxfId="830" priority="686">
      <formula>$EQ$73="not on board"</formula>
    </cfRule>
  </conditionalFormatting>
  <conditionalFormatting sqref="ES75:FW76">
    <cfRule type="expression" dxfId="829" priority="685">
      <formula>$EQ$75="not on board"</formula>
    </cfRule>
  </conditionalFormatting>
  <conditionalFormatting sqref="ES77:FW78">
    <cfRule type="expression" dxfId="828" priority="684">
      <formula>$EQ$77="not on board"</formula>
    </cfRule>
  </conditionalFormatting>
  <conditionalFormatting sqref="ES79:FW80">
    <cfRule type="expression" dxfId="827" priority="683">
      <formula>$EQ$79="not on board"</formula>
    </cfRule>
  </conditionalFormatting>
  <conditionalFormatting sqref="ES81:FW82">
    <cfRule type="expression" dxfId="826" priority="682">
      <formula>$EQ$81="not on board"</formula>
    </cfRule>
  </conditionalFormatting>
  <conditionalFormatting sqref="ES83:FW84">
    <cfRule type="expression" dxfId="825" priority="681">
      <formula>$EQ$83="not on board"</formula>
    </cfRule>
  </conditionalFormatting>
  <conditionalFormatting sqref="ES85:FW86">
    <cfRule type="expression" dxfId="824" priority="680">
      <formula>$EQ$85="not on board"</formula>
    </cfRule>
  </conditionalFormatting>
  <conditionalFormatting sqref="ES87:FW88">
    <cfRule type="expression" dxfId="823" priority="679">
      <formula>$EQ$87="not on board"</formula>
    </cfRule>
  </conditionalFormatting>
  <conditionalFormatting sqref="ES89:FW90">
    <cfRule type="expression" dxfId="822" priority="678">
      <formula>$EQ$89="not on board"</formula>
    </cfRule>
  </conditionalFormatting>
  <conditionalFormatting sqref="ES91:FW92">
    <cfRule type="expression" dxfId="821" priority="677">
      <formula>$EQ$91="not on board"</formula>
    </cfRule>
  </conditionalFormatting>
  <conditionalFormatting sqref="ES93:FW94">
    <cfRule type="expression" dxfId="820" priority="676">
      <formula>$EQ$93="not on board"</formula>
    </cfRule>
  </conditionalFormatting>
  <conditionalFormatting sqref="ES95:FW96">
    <cfRule type="expression" dxfId="819" priority="675">
      <formula>$EQ$95="not on board"</formula>
    </cfRule>
  </conditionalFormatting>
  <conditionalFormatting sqref="ES97:FW98">
    <cfRule type="expression" dxfId="818" priority="674">
      <formula>$EQ$97="not on board"</formula>
    </cfRule>
  </conditionalFormatting>
  <conditionalFormatting sqref="ES99:FW100">
    <cfRule type="expression" dxfId="817" priority="673">
      <formula>$EQ$99="not on board"</formula>
    </cfRule>
  </conditionalFormatting>
  <conditionalFormatting sqref="ES101:FW102">
    <cfRule type="expression" dxfId="816" priority="672">
      <formula>$EQ$101="not on board"</formula>
    </cfRule>
  </conditionalFormatting>
  <conditionalFormatting sqref="ES103:FW104">
    <cfRule type="expression" dxfId="815" priority="671">
      <formula>$EQ$103="not on board"</formula>
    </cfRule>
  </conditionalFormatting>
  <conditionalFormatting sqref="ES105:FW106">
    <cfRule type="expression" dxfId="814" priority="670">
      <formula>$EQ$105="not on board"</formula>
    </cfRule>
  </conditionalFormatting>
  <conditionalFormatting sqref="ES107:FW108">
    <cfRule type="expression" dxfId="813" priority="669">
      <formula>$EQ$107="not on board"</formula>
    </cfRule>
  </conditionalFormatting>
  <conditionalFormatting sqref="ES109:FW110">
    <cfRule type="expression" dxfId="812" priority="668">
      <formula>$EQ$109="not on board"</formula>
    </cfRule>
  </conditionalFormatting>
  <conditionalFormatting sqref="ES111:FW112">
    <cfRule type="expression" dxfId="811" priority="667">
      <formula>$EQ$111="not on board"</formula>
    </cfRule>
  </conditionalFormatting>
  <conditionalFormatting sqref="ES113:FW114">
    <cfRule type="expression" dxfId="810" priority="666">
      <formula>$EQ$113="not on board"</formula>
    </cfRule>
  </conditionalFormatting>
  <conditionalFormatting sqref="ES115:FW116">
    <cfRule type="expression" dxfId="809" priority="665">
      <formula>$EQ$115="not on board"</formula>
    </cfRule>
  </conditionalFormatting>
  <conditionalFormatting sqref="ES117:FW118">
    <cfRule type="expression" dxfId="808" priority="664">
      <formula>$EQ$117="not on board"</formula>
    </cfRule>
  </conditionalFormatting>
  <conditionalFormatting sqref="ES119:FW120">
    <cfRule type="expression" dxfId="807" priority="663">
      <formula>$EQ$119="not on board"</formula>
    </cfRule>
  </conditionalFormatting>
  <conditionalFormatting sqref="ES121:FW122">
    <cfRule type="expression" dxfId="806" priority="662">
      <formula>$EQ$121="not on board"</formula>
    </cfRule>
  </conditionalFormatting>
  <conditionalFormatting sqref="ES123:FW124">
    <cfRule type="expression" dxfId="805" priority="661">
      <formula>$EQ$123="not on board"</formula>
    </cfRule>
  </conditionalFormatting>
  <conditionalFormatting sqref="GC7:HG8">
    <cfRule type="expression" dxfId="804" priority="659">
      <formula>$GA$7="not on board"</formula>
    </cfRule>
  </conditionalFormatting>
  <conditionalFormatting sqref="GC9:HG10">
    <cfRule type="expression" dxfId="803" priority="658">
      <formula>$GA$9="not on board"</formula>
    </cfRule>
  </conditionalFormatting>
  <conditionalFormatting sqref="GC11:HG12">
    <cfRule type="expression" dxfId="802" priority="657">
      <formula>$GA$11="not on board"</formula>
    </cfRule>
  </conditionalFormatting>
  <conditionalFormatting sqref="GC13:HG14">
    <cfRule type="expression" dxfId="801" priority="656">
      <formula>$GA$13="not on board"</formula>
    </cfRule>
  </conditionalFormatting>
  <conditionalFormatting sqref="GC15:HG16">
    <cfRule type="expression" dxfId="800" priority="655">
      <formula>$GA$15="not on board"</formula>
    </cfRule>
  </conditionalFormatting>
  <conditionalFormatting sqref="GC17:HG18">
    <cfRule type="expression" dxfId="799" priority="654">
      <formula>$GA$17="not on board"</formula>
    </cfRule>
  </conditionalFormatting>
  <conditionalFormatting sqref="GC19:HG20">
    <cfRule type="expression" dxfId="798" priority="653">
      <formula>$GA$19="not on board"</formula>
    </cfRule>
  </conditionalFormatting>
  <conditionalFormatting sqref="GC21:HG22">
    <cfRule type="expression" dxfId="797" priority="652">
      <formula>$GA$21="not on board"</formula>
    </cfRule>
  </conditionalFormatting>
  <conditionalFormatting sqref="GC23:HG24">
    <cfRule type="expression" dxfId="796" priority="651">
      <formula>$GA$23="not on board"</formula>
    </cfRule>
  </conditionalFormatting>
  <conditionalFormatting sqref="GC25:HG26">
    <cfRule type="expression" dxfId="795" priority="650">
      <formula>$GA$25="not on board"</formula>
    </cfRule>
  </conditionalFormatting>
  <conditionalFormatting sqref="GC27:HG28">
    <cfRule type="expression" dxfId="794" priority="649">
      <formula>$GA$27="not on board"</formula>
    </cfRule>
  </conditionalFormatting>
  <conditionalFormatting sqref="GC29:HG30">
    <cfRule type="expression" dxfId="793" priority="648">
      <formula>$GA$29="not on board"</formula>
    </cfRule>
  </conditionalFormatting>
  <conditionalFormatting sqref="GC31:HG32">
    <cfRule type="expression" dxfId="792" priority="647">
      <formula>$GA$31="not on board"</formula>
    </cfRule>
  </conditionalFormatting>
  <conditionalFormatting sqref="GC33:HG34">
    <cfRule type="expression" dxfId="791" priority="646">
      <formula>$GA$33="not on board"</formula>
    </cfRule>
  </conditionalFormatting>
  <conditionalFormatting sqref="GC35:HG36">
    <cfRule type="expression" dxfId="790" priority="645">
      <formula>$GA$35="not on board"</formula>
    </cfRule>
  </conditionalFormatting>
  <conditionalFormatting sqref="GC37:HG38">
    <cfRule type="expression" dxfId="789" priority="644">
      <formula>$GA$37="not on board"</formula>
    </cfRule>
  </conditionalFormatting>
  <conditionalFormatting sqref="GC39:HG40">
    <cfRule type="expression" dxfId="788" priority="643">
      <formula>$GA$39="not on board"</formula>
    </cfRule>
  </conditionalFormatting>
  <conditionalFormatting sqref="GC41:HG42">
    <cfRule type="expression" dxfId="787" priority="642">
      <formula>$GA$41="not on board"</formula>
    </cfRule>
  </conditionalFormatting>
  <conditionalFormatting sqref="GC43:HG44">
    <cfRule type="expression" dxfId="786" priority="641">
      <formula>$GA$43="not on board"</formula>
    </cfRule>
  </conditionalFormatting>
  <conditionalFormatting sqref="GC45:HG46">
    <cfRule type="expression" dxfId="785" priority="640">
      <formula>$GA$45="not on board"</formula>
    </cfRule>
  </conditionalFormatting>
  <conditionalFormatting sqref="GC47:HG48">
    <cfRule type="expression" dxfId="784" priority="639">
      <formula>$GA$47="not on board"</formula>
    </cfRule>
  </conditionalFormatting>
  <conditionalFormatting sqref="GC49:HG50">
    <cfRule type="expression" dxfId="783" priority="638">
      <formula>$GA$49="not on board"</formula>
    </cfRule>
  </conditionalFormatting>
  <conditionalFormatting sqref="GC51:HG52">
    <cfRule type="expression" dxfId="782" priority="637">
      <formula>$GA$51="not on board"</formula>
    </cfRule>
  </conditionalFormatting>
  <conditionalFormatting sqref="GC53:HG54">
    <cfRule type="expression" dxfId="781" priority="636">
      <formula>$GA$53="not on board"</formula>
    </cfRule>
  </conditionalFormatting>
  <conditionalFormatting sqref="GC55:HG56">
    <cfRule type="expression" dxfId="780" priority="635">
      <formula>$GA$55="not on board"</formula>
    </cfRule>
  </conditionalFormatting>
  <conditionalFormatting sqref="GC57:HG58">
    <cfRule type="expression" dxfId="779" priority="634">
      <formula>$GA$57="not on board"</formula>
    </cfRule>
  </conditionalFormatting>
  <conditionalFormatting sqref="GC59:HG60">
    <cfRule type="expression" dxfId="778" priority="633">
      <formula>$GA$59="not on board"</formula>
    </cfRule>
  </conditionalFormatting>
  <conditionalFormatting sqref="GC61:HG62">
    <cfRule type="expression" dxfId="777" priority="632">
      <formula>$GA$61="not on board"</formula>
    </cfRule>
  </conditionalFormatting>
  <conditionalFormatting sqref="GC63:HG64">
    <cfRule type="expression" dxfId="776" priority="631">
      <formula>$GA$63="not on board"</formula>
    </cfRule>
  </conditionalFormatting>
  <conditionalFormatting sqref="GC65:HG66">
    <cfRule type="expression" dxfId="775" priority="630">
      <formula>$GA$65="not on board"</formula>
    </cfRule>
  </conditionalFormatting>
  <conditionalFormatting sqref="GC67:HG68">
    <cfRule type="expression" dxfId="774" priority="629">
      <formula>$GA$67="not on board"</formula>
    </cfRule>
  </conditionalFormatting>
  <conditionalFormatting sqref="GC69:HG70">
    <cfRule type="expression" dxfId="773" priority="628">
      <formula>$GA$69="not on board"</formula>
    </cfRule>
  </conditionalFormatting>
  <conditionalFormatting sqref="GC71:HG72">
    <cfRule type="expression" dxfId="772" priority="627">
      <formula>$GA$71="not on board"</formula>
    </cfRule>
  </conditionalFormatting>
  <conditionalFormatting sqref="GC73:HG74">
    <cfRule type="expression" dxfId="771" priority="626">
      <formula>$GA$73="not on board"</formula>
    </cfRule>
  </conditionalFormatting>
  <conditionalFormatting sqref="GC75:HG76">
    <cfRule type="expression" dxfId="770" priority="625">
      <formula>$GA$75="not on board"</formula>
    </cfRule>
  </conditionalFormatting>
  <conditionalFormatting sqref="GC77:HG78">
    <cfRule type="expression" dxfId="769" priority="624">
      <formula>$GA$77="not on board"</formula>
    </cfRule>
  </conditionalFormatting>
  <conditionalFormatting sqref="GC79:HG80">
    <cfRule type="expression" dxfId="768" priority="623">
      <formula>$GA$79="not on board"</formula>
    </cfRule>
  </conditionalFormatting>
  <conditionalFormatting sqref="GC81:HG82">
    <cfRule type="expression" dxfId="767" priority="622">
      <formula>$GA$81="not on board"</formula>
    </cfRule>
  </conditionalFormatting>
  <conditionalFormatting sqref="GC83:HG84">
    <cfRule type="expression" dxfId="766" priority="621">
      <formula>$GA$83="not on board"</formula>
    </cfRule>
  </conditionalFormatting>
  <conditionalFormatting sqref="GC85:HG86">
    <cfRule type="expression" dxfId="765" priority="620">
      <formula>$GA$85="not on board"</formula>
    </cfRule>
  </conditionalFormatting>
  <conditionalFormatting sqref="GC87:HG88">
    <cfRule type="expression" dxfId="764" priority="619">
      <formula>$GA$87="not on board"</formula>
    </cfRule>
  </conditionalFormatting>
  <conditionalFormatting sqref="GC89:HG90">
    <cfRule type="expression" dxfId="763" priority="618">
      <formula>$GA$89="not on board"</formula>
    </cfRule>
  </conditionalFormatting>
  <conditionalFormatting sqref="GC91:HG92">
    <cfRule type="expression" dxfId="762" priority="617">
      <formula>$GA$91="not on board"</formula>
    </cfRule>
  </conditionalFormatting>
  <conditionalFormatting sqref="GC93:HG94">
    <cfRule type="expression" dxfId="761" priority="616">
      <formula>$GA$93="not on board"</formula>
    </cfRule>
  </conditionalFormatting>
  <conditionalFormatting sqref="GC95:HG96">
    <cfRule type="expression" dxfId="760" priority="615">
      <formula>$GA$95="not on board"</formula>
    </cfRule>
  </conditionalFormatting>
  <conditionalFormatting sqref="GC97:HG98">
    <cfRule type="expression" dxfId="759" priority="614">
      <formula>$GA$97="not on board"</formula>
    </cfRule>
  </conditionalFormatting>
  <conditionalFormatting sqref="GC99:HG100">
    <cfRule type="expression" dxfId="758" priority="613">
      <formula>$GA$99="not on board"</formula>
    </cfRule>
  </conditionalFormatting>
  <conditionalFormatting sqref="GC101:HG102">
    <cfRule type="expression" dxfId="757" priority="612">
      <formula>$GA$101="not on board"</formula>
    </cfRule>
  </conditionalFormatting>
  <conditionalFormatting sqref="GC103:HG104">
    <cfRule type="expression" dxfId="756" priority="611">
      <formula>$GA$103="not on board"</formula>
    </cfRule>
  </conditionalFormatting>
  <conditionalFormatting sqref="GC105:HG106">
    <cfRule type="expression" dxfId="755" priority="610">
      <formula>$GA$105="not on board"</formula>
    </cfRule>
  </conditionalFormatting>
  <conditionalFormatting sqref="GC107:HG108">
    <cfRule type="expression" dxfId="754" priority="609">
      <formula>$GA$107="not on board"</formula>
    </cfRule>
  </conditionalFormatting>
  <conditionalFormatting sqref="GC109:HG110">
    <cfRule type="expression" dxfId="753" priority="608">
      <formula>$GA$109="not on board"</formula>
    </cfRule>
  </conditionalFormatting>
  <conditionalFormatting sqref="GC111:HG112">
    <cfRule type="expression" dxfId="752" priority="607">
      <formula>$GA$111="not on board"</formula>
    </cfRule>
  </conditionalFormatting>
  <conditionalFormatting sqref="GC113:HG114">
    <cfRule type="expression" dxfId="751" priority="606">
      <formula>$GA$113="not on board"</formula>
    </cfRule>
  </conditionalFormatting>
  <conditionalFormatting sqref="GC115:HG116">
    <cfRule type="expression" dxfId="750" priority="605">
      <formula>$GA$115="not on board"</formula>
    </cfRule>
  </conditionalFormatting>
  <conditionalFormatting sqref="GC117:HG118">
    <cfRule type="expression" dxfId="749" priority="604">
      <formula>$GA$117="not on board"</formula>
    </cfRule>
  </conditionalFormatting>
  <conditionalFormatting sqref="GC119:HG120">
    <cfRule type="expression" dxfId="748" priority="603">
      <formula>$GA$119="not on board"</formula>
    </cfRule>
  </conditionalFormatting>
  <conditionalFormatting sqref="GC121:HG122">
    <cfRule type="expression" dxfId="747" priority="602">
      <formula>$GA$121="not on board"</formula>
    </cfRule>
  </conditionalFormatting>
  <conditionalFormatting sqref="GC123:HG124">
    <cfRule type="expression" dxfId="746" priority="601">
      <formula>$GA$123="not on board"</formula>
    </cfRule>
  </conditionalFormatting>
  <conditionalFormatting sqref="HM7:IQ8">
    <cfRule type="expression" dxfId="745" priority="599">
      <formula>$HK$7="not on board"</formula>
    </cfRule>
  </conditionalFormatting>
  <conditionalFormatting sqref="HM9:IQ10">
    <cfRule type="expression" dxfId="744" priority="598">
      <formula>$HK$9="not on board"</formula>
    </cfRule>
  </conditionalFormatting>
  <conditionalFormatting sqref="HM11:IQ12">
    <cfRule type="expression" dxfId="743" priority="597">
      <formula>$HK$11="not on board"</formula>
    </cfRule>
  </conditionalFormatting>
  <conditionalFormatting sqref="HM13:IQ14">
    <cfRule type="expression" dxfId="742" priority="596">
      <formula>$HK$13="not on board"</formula>
    </cfRule>
  </conditionalFormatting>
  <conditionalFormatting sqref="HM15:IQ16">
    <cfRule type="expression" dxfId="741" priority="595">
      <formula>$HK$15="not on board"</formula>
    </cfRule>
  </conditionalFormatting>
  <conditionalFormatting sqref="HM17:IQ18">
    <cfRule type="expression" dxfId="740" priority="594">
      <formula>$HK$17="not on board"</formula>
    </cfRule>
  </conditionalFormatting>
  <conditionalFormatting sqref="HM19:IQ20">
    <cfRule type="expression" dxfId="739" priority="593">
      <formula>$HK$19="not on board"</formula>
    </cfRule>
  </conditionalFormatting>
  <conditionalFormatting sqref="HM21:IQ22">
    <cfRule type="expression" dxfId="738" priority="592">
      <formula>$HK$21="not on board"</formula>
    </cfRule>
  </conditionalFormatting>
  <conditionalFormatting sqref="HM23:IQ24">
    <cfRule type="expression" dxfId="737" priority="591">
      <formula>$HK$23="not on board"</formula>
    </cfRule>
  </conditionalFormatting>
  <conditionalFormatting sqref="HM25:IQ26">
    <cfRule type="expression" dxfId="736" priority="590">
      <formula>$HK$25="not on board"</formula>
    </cfRule>
  </conditionalFormatting>
  <conditionalFormatting sqref="HM27:IQ28">
    <cfRule type="expression" dxfId="735" priority="589">
      <formula>$HK$27="not on board"</formula>
    </cfRule>
  </conditionalFormatting>
  <conditionalFormatting sqref="HM29:IQ30">
    <cfRule type="expression" dxfId="734" priority="588">
      <formula>$HK$29="not on board"</formula>
    </cfRule>
  </conditionalFormatting>
  <conditionalFormatting sqref="HM31:IQ32">
    <cfRule type="expression" dxfId="733" priority="587">
      <formula>$HK$31="not on board"</formula>
    </cfRule>
  </conditionalFormatting>
  <conditionalFormatting sqref="HM33:IQ34">
    <cfRule type="expression" dxfId="732" priority="586">
      <formula>$HK$33="not on board"</formula>
    </cfRule>
  </conditionalFormatting>
  <conditionalFormatting sqref="HM35:IQ36">
    <cfRule type="expression" dxfId="731" priority="585">
      <formula>$HK$35="not on board"</formula>
    </cfRule>
  </conditionalFormatting>
  <conditionalFormatting sqref="HM37:IQ38">
    <cfRule type="expression" dxfId="730" priority="584">
      <formula>$HK$37="not on board"</formula>
    </cfRule>
  </conditionalFormatting>
  <conditionalFormatting sqref="HM39:IQ40">
    <cfRule type="expression" dxfId="729" priority="583">
      <formula>$HK$39="not on board"</formula>
    </cfRule>
  </conditionalFormatting>
  <conditionalFormatting sqref="HM41:IQ42">
    <cfRule type="expression" dxfId="728" priority="582">
      <formula>$HK$41="not on board"</formula>
    </cfRule>
  </conditionalFormatting>
  <conditionalFormatting sqref="HM43:IQ44">
    <cfRule type="expression" dxfId="727" priority="581">
      <formula>$HK$43="not on board"</formula>
    </cfRule>
  </conditionalFormatting>
  <conditionalFormatting sqref="HM45:IQ46">
    <cfRule type="expression" dxfId="726" priority="580">
      <formula>$HK$45="not on board"</formula>
    </cfRule>
  </conditionalFormatting>
  <conditionalFormatting sqref="HM47:IQ48">
    <cfRule type="expression" dxfId="725" priority="579">
      <formula>$HK$47="not on board"</formula>
    </cfRule>
  </conditionalFormatting>
  <conditionalFormatting sqref="HM49:IQ50">
    <cfRule type="expression" dxfId="724" priority="578">
      <formula>$HK$49="not on board"</formula>
    </cfRule>
  </conditionalFormatting>
  <conditionalFormatting sqref="HM51:IQ52">
    <cfRule type="expression" dxfId="723" priority="577">
      <formula>$HK$51="not on board"</formula>
    </cfRule>
  </conditionalFormatting>
  <conditionalFormatting sqref="HM53:IQ54">
    <cfRule type="expression" dxfId="722" priority="576">
      <formula>$HK$53="not on board"</formula>
    </cfRule>
  </conditionalFormatting>
  <conditionalFormatting sqref="HM55:IQ56">
    <cfRule type="expression" dxfId="721" priority="575">
      <formula>$HK$55="not on board"</formula>
    </cfRule>
  </conditionalFormatting>
  <conditionalFormatting sqref="HM57:IQ58">
    <cfRule type="expression" dxfId="720" priority="574">
      <formula>$HK$57="not on board"</formula>
    </cfRule>
  </conditionalFormatting>
  <conditionalFormatting sqref="HM59:IQ60">
    <cfRule type="expression" dxfId="719" priority="573">
      <formula>$HK$59="not on board"</formula>
    </cfRule>
  </conditionalFormatting>
  <conditionalFormatting sqref="HM61:IQ62">
    <cfRule type="expression" dxfId="718" priority="572">
      <formula>$HK$61="not on board"</formula>
    </cfRule>
  </conditionalFormatting>
  <conditionalFormatting sqref="HM63:IQ64">
    <cfRule type="expression" dxfId="717" priority="571">
      <formula>$HK$63="not on board"</formula>
    </cfRule>
  </conditionalFormatting>
  <conditionalFormatting sqref="HM65:IQ66">
    <cfRule type="expression" dxfId="716" priority="570">
      <formula>$HK$65="not on board"</formula>
    </cfRule>
  </conditionalFormatting>
  <conditionalFormatting sqref="HM67:IQ68">
    <cfRule type="expression" dxfId="715" priority="569">
      <formula>$HK$67="not on board"</formula>
    </cfRule>
  </conditionalFormatting>
  <conditionalFormatting sqref="HM69:IQ70">
    <cfRule type="expression" dxfId="714" priority="568">
      <formula>$HK$69="not on board"</formula>
    </cfRule>
  </conditionalFormatting>
  <conditionalFormatting sqref="HM71:IQ72">
    <cfRule type="expression" dxfId="713" priority="567">
      <formula>$HK$71="not on board"</formula>
    </cfRule>
  </conditionalFormatting>
  <conditionalFormatting sqref="HM73:IQ74">
    <cfRule type="expression" dxfId="712" priority="566">
      <formula>$HK$73="not on board"</formula>
    </cfRule>
  </conditionalFormatting>
  <conditionalFormatting sqref="HM75:IQ76">
    <cfRule type="expression" dxfId="711" priority="565">
      <formula>$HK$75="not on board"</formula>
    </cfRule>
  </conditionalFormatting>
  <conditionalFormatting sqref="HM77:IQ78">
    <cfRule type="expression" dxfId="710" priority="564">
      <formula>$HK$77="not on board"</formula>
    </cfRule>
  </conditionalFormatting>
  <conditionalFormatting sqref="HM79:IQ80">
    <cfRule type="expression" dxfId="709" priority="563">
      <formula>$HK$79="not on board"</formula>
    </cfRule>
  </conditionalFormatting>
  <conditionalFormatting sqref="HM81:IQ82">
    <cfRule type="expression" dxfId="708" priority="562">
      <formula>$HK$81="not on board"</formula>
    </cfRule>
  </conditionalFormatting>
  <conditionalFormatting sqref="HM83:IQ84">
    <cfRule type="expression" dxfId="707" priority="561">
      <formula>$HK$83="not on board"</formula>
    </cfRule>
  </conditionalFormatting>
  <conditionalFormatting sqref="HM85:IQ86">
    <cfRule type="expression" dxfId="706" priority="560">
      <formula>$HK$85="not on board"</formula>
    </cfRule>
  </conditionalFormatting>
  <conditionalFormatting sqref="HM87:IQ88">
    <cfRule type="expression" dxfId="705" priority="559">
      <formula>$HK$87="not on board"</formula>
    </cfRule>
  </conditionalFormatting>
  <conditionalFormatting sqref="HM89:IQ90">
    <cfRule type="expression" dxfId="704" priority="558">
      <formula>$HK$89="not on board"</formula>
    </cfRule>
  </conditionalFormatting>
  <conditionalFormatting sqref="HM91:IQ92">
    <cfRule type="expression" dxfId="703" priority="557">
      <formula>$HK$91="not on board"</formula>
    </cfRule>
  </conditionalFormatting>
  <conditionalFormatting sqref="HM93:IQ94">
    <cfRule type="expression" dxfId="702" priority="556">
      <formula>$HK$93="not on board"</formula>
    </cfRule>
  </conditionalFormatting>
  <conditionalFormatting sqref="HM95:IQ96">
    <cfRule type="expression" dxfId="701" priority="555">
      <formula>$HK$95="not on board"</formula>
    </cfRule>
  </conditionalFormatting>
  <conditionalFormatting sqref="HM97:IQ98">
    <cfRule type="expression" dxfId="700" priority="554">
      <formula>$HK$97="not on board"</formula>
    </cfRule>
  </conditionalFormatting>
  <conditionalFormatting sqref="HM99:IQ100">
    <cfRule type="expression" dxfId="699" priority="553">
      <formula>$HK$99="not on board"</formula>
    </cfRule>
  </conditionalFormatting>
  <conditionalFormatting sqref="HM101:IQ102">
    <cfRule type="expression" dxfId="698" priority="552">
      <formula>$HK$101="not on board"</formula>
    </cfRule>
  </conditionalFormatting>
  <conditionalFormatting sqref="HM103:IQ104">
    <cfRule type="expression" dxfId="697" priority="551">
      <formula>$HK$103="not on board"</formula>
    </cfRule>
  </conditionalFormatting>
  <conditionalFormatting sqref="HM105:IQ106">
    <cfRule type="expression" dxfId="696" priority="550">
      <formula>$HK$105="not on board"</formula>
    </cfRule>
  </conditionalFormatting>
  <conditionalFormatting sqref="HM107:IQ108">
    <cfRule type="expression" dxfId="695" priority="549">
      <formula>$HK$107="not on board"</formula>
    </cfRule>
  </conditionalFormatting>
  <conditionalFormatting sqref="HM109:IQ110">
    <cfRule type="expression" dxfId="694" priority="548">
      <formula>$HK$109="not on board"</formula>
    </cfRule>
  </conditionalFormatting>
  <conditionalFormatting sqref="HM111:IQ112">
    <cfRule type="expression" dxfId="693" priority="547">
      <formula>$HK$111="not on board"</formula>
    </cfRule>
  </conditionalFormatting>
  <conditionalFormatting sqref="HM113:IQ114">
    <cfRule type="expression" dxfId="692" priority="546">
      <formula>$HK$113="not on board"</formula>
    </cfRule>
  </conditionalFormatting>
  <conditionalFormatting sqref="HM115:IQ116">
    <cfRule type="expression" dxfId="691" priority="545">
      <formula>$HK$115="not on board"</formula>
    </cfRule>
  </conditionalFormatting>
  <conditionalFormatting sqref="HM117:IQ118">
    <cfRule type="expression" dxfId="690" priority="544">
      <formula>$HK$117="not on board"</formula>
    </cfRule>
  </conditionalFormatting>
  <conditionalFormatting sqref="HM119:IQ120">
    <cfRule type="expression" dxfId="689" priority="543">
      <formula>$HK$119="not on board"</formula>
    </cfRule>
  </conditionalFormatting>
  <conditionalFormatting sqref="HM121:IQ122">
    <cfRule type="expression" dxfId="688" priority="542">
      <formula>$HK$121="not on board"</formula>
    </cfRule>
  </conditionalFormatting>
  <conditionalFormatting sqref="HM123:IQ124">
    <cfRule type="expression" dxfId="687" priority="541">
      <formula>$HK$123="not on board"</formula>
    </cfRule>
  </conditionalFormatting>
  <conditionalFormatting sqref="IW7:KA8">
    <cfRule type="expression" dxfId="686" priority="539">
      <formula>$IU$7="not on board"</formula>
    </cfRule>
  </conditionalFormatting>
  <conditionalFormatting sqref="IW9:KA10">
    <cfRule type="expression" dxfId="685" priority="538">
      <formula>$IU$9="not on board"</formula>
    </cfRule>
  </conditionalFormatting>
  <conditionalFormatting sqref="IW11:KA12">
    <cfRule type="expression" dxfId="684" priority="537">
      <formula>$IU$11="not on board"</formula>
    </cfRule>
  </conditionalFormatting>
  <conditionalFormatting sqref="IW13:KA14">
    <cfRule type="expression" dxfId="683" priority="536">
      <formula>$IU$13="not on board"</formula>
    </cfRule>
  </conditionalFormatting>
  <conditionalFormatting sqref="IW15:KA16">
    <cfRule type="expression" dxfId="682" priority="535">
      <formula>$IU$15="not on board"</formula>
    </cfRule>
  </conditionalFormatting>
  <conditionalFormatting sqref="IW17:KA18">
    <cfRule type="expression" dxfId="681" priority="534">
      <formula>$IU$17="not on board"</formula>
    </cfRule>
  </conditionalFormatting>
  <conditionalFormatting sqref="IW19:KA20">
    <cfRule type="expression" dxfId="680" priority="533">
      <formula>$IU$19="not on board"</formula>
    </cfRule>
  </conditionalFormatting>
  <conditionalFormatting sqref="IW21:KA22">
    <cfRule type="expression" dxfId="679" priority="532">
      <formula>$IU$21="not on board"</formula>
    </cfRule>
  </conditionalFormatting>
  <conditionalFormatting sqref="IW23:KA24">
    <cfRule type="expression" dxfId="678" priority="531">
      <formula>$IU$23="not on board"</formula>
    </cfRule>
  </conditionalFormatting>
  <conditionalFormatting sqref="IW25:KA26">
    <cfRule type="expression" dxfId="677" priority="530">
      <formula>$IU$25="not on board"</formula>
    </cfRule>
  </conditionalFormatting>
  <conditionalFormatting sqref="IW27:KA28">
    <cfRule type="expression" dxfId="676" priority="529">
      <formula>$IU$27="not on board"</formula>
    </cfRule>
  </conditionalFormatting>
  <conditionalFormatting sqref="IW29:KA30">
    <cfRule type="expression" dxfId="675" priority="528">
      <formula>$IU$29="not on board"</formula>
    </cfRule>
  </conditionalFormatting>
  <conditionalFormatting sqref="IW31:KA32">
    <cfRule type="expression" dxfId="674" priority="527">
      <formula>$IU$31="not on board"</formula>
    </cfRule>
  </conditionalFormatting>
  <conditionalFormatting sqref="IW33:KA34">
    <cfRule type="expression" dxfId="673" priority="526">
      <formula>$IU$33="not on board"</formula>
    </cfRule>
  </conditionalFormatting>
  <conditionalFormatting sqref="IW35:KA36">
    <cfRule type="expression" dxfId="672" priority="525">
      <formula>$IU$35="not on board"</formula>
    </cfRule>
  </conditionalFormatting>
  <conditionalFormatting sqref="IW37:KA38">
    <cfRule type="expression" dxfId="671" priority="524">
      <formula>$IU$37="not on board"</formula>
    </cfRule>
  </conditionalFormatting>
  <conditionalFormatting sqref="IW39:KA40">
    <cfRule type="expression" dxfId="670" priority="523">
      <formula>$IU$39="not on board"</formula>
    </cfRule>
  </conditionalFormatting>
  <conditionalFormatting sqref="IW41:KA42">
    <cfRule type="expression" dxfId="669" priority="522">
      <formula>$IU$41="not on board"</formula>
    </cfRule>
  </conditionalFormatting>
  <conditionalFormatting sqref="IW43:KA44">
    <cfRule type="expression" dxfId="668" priority="521">
      <formula>$IU$43="not on board"</formula>
    </cfRule>
  </conditionalFormatting>
  <conditionalFormatting sqref="IW45:KA46">
    <cfRule type="expression" dxfId="667" priority="520">
      <formula>$IU$45="not on board"</formula>
    </cfRule>
  </conditionalFormatting>
  <conditionalFormatting sqref="IW47:KA48">
    <cfRule type="expression" dxfId="666" priority="519">
      <formula>$IU$47="not on board"</formula>
    </cfRule>
  </conditionalFormatting>
  <conditionalFormatting sqref="IW49:KA50">
    <cfRule type="expression" dxfId="665" priority="518">
      <formula>$IU$49="not on board"</formula>
    </cfRule>
  </conditionalFormatting>
  <conditionalFormatting sqref="IW51:KA52">
    <cfRule type="expression" dxfId="664" priority="517">
      <formula>$IU$51="not on board"</formula>
    </cfRule>
  </conditionalFormatting>
  <conditionalFormatting sqref="IW53:KA54">
    <cfRule type="expression" dxfId="663" priority="516">
      <formula>$IU$53="not on board"</formula>
    </cfRule>
  </conditionalFormatting>
  <conditionalFormatting sqref="IW55:KA56">
    <cfRule type="expression" dxfId="662" priority="515">
      <formula>$IU$55="not on board"</formula>
    </cfRule>
  </conditionalFormatting>
  <conditionalFormatting sqref="IW57:KA58">
    <cfRule type="expression" dxfId="661" priority="514">
      <formula>$IU$57="not on board"</formula>
    </cfRule>
  </conditionalFormatting>
  <conditionalFormatting sqref="IW59:KA60">
    <cfRule type="expression" dxfId="660" priority="513">
      <formula>$IU$59="not on board"</formula>
    </cfRule>
  </conditionalFormatting>
  <conditionalFormatting sqref="IW61:KA62">
    <cfRule type="expression" dxfId="659" priority="512">
      <formula>$IU$61="not on board"</formula>
    </cfRule>
  </conditionalFormatting>
  <conditionalFormatting sqref="IW63:KA64">
    <cfRule type="expression" dxfId="658" priority="511">
      <formula>$IU$63="not on board"</formula>
    </cfRule>
  </conditionalFormatting>
  <conditionalFormatting sqref="IW65:KA66">
    <cfRule type="expression" dxfId="657" priority="510">
      <formula>$IU$65="not on board"</formula>
    </cfRule>
  </conditionalFormatting>
  <conditionalFormatting sqref="IW67:KA68">
    <cfRule type="expression" dxfId="656" priority="509">
      <formula>$IU$67="not on board"</formula>
    </cfRule>
  </conditionalFormatting>
  <conditionalFormatting sqref="IW69:KA70">
    <cfRule type="expression" dxfId="655" priority="508">
      <formula>$IU$69="not on board"</formula>
    </cfRule>
  </conditionalFormatting>
  <conditionalFormatting sqref="IW71:KA72">
    <cfRule type="expression" dxfId="654" priority="507">
      <formula>$IU$71="not on board"</formula>
    </cfRule>
  </conditionalFormatting>
  <conditionalFormatting sqref="IW73:KA74">
    <cfRule type="expression" dxfId="653" priority="506">
      <formula>$IU$73="not on board"</formula>
    </cfRule>
  </conditionalFormatting>
  <conditionalFormatting sqref="IW75:KA76">
    <cfRule type="expression" dxfId="652" priority="505">
      <formula>$IU$75="not on board"</formula>
    </cfRule>
  </conditionalFormatting>
  <conditionalFormatting sqref="IW77:KA78">
    <cfRule type="expression" dxfId="651" priority="504">
      <formula>$IU$77="not on board"</formula>
    </cfRule>
  </conditionalFormatting>
  <conditionalFormatting sqref="IW79:KA80">
    <cfRule type="expression" dxfId="650" priority="503">
      <formula>$IU$79="not on board"</formula>
    </cfRule>
  </conditionalFormatting>
  <conditionalFormatting sqref="IW81:KA82">
    <cfRule type="expression" dxfId="649" priority="502">
      <formula>$IU$81="not on board"</formula>
    </cfRule>
  </conditionalFormatting>
  <conditionalFormatting sqref="IW83:KA84">
    <cfRule type="expression" dxfId="648" priority="501">
      <formula>$IU$83="not on board"</formula>
    </cfRule>
  </conditionalFormatting>
  <conditionalFormatting sqref="IW85:KA86">
    <cfRule type="expression" dxfId="647" priority="500">
      <formula>$IU$85="not on board"</formula>
    </cfRule>
  </conditionalFormatting>
  <conditionalFormatting sqref="IW87:KA88">
    <cfRule type="expression" dxfId="646" priority="499">
      <formula>$IU$87="not on board"</formula>
    </cfRule>
  </conditionalFormatting>
  <conditionalFormatting sqref="IW89:KA90">
    <cfRule type="expression" dxfId="645" priority="498">
      <formula>$IU$89="not on board"</formula>
    </cfRule>
  </conditionalFormatting>
  <conditionalFormatting sqref="IW91:KA92">
    <cfRule type="expression" dxfId="644" priority="497">
      <formula>$IU$91="not on board"</formula>
    </cfRule>
  </conditionalFormatting>
  <conditionalFormatting sqref="IW93:KA94">
    <cfRule type="expression" dxfId="643" priority="496">
      <formula>$IU$93="not on board"</formula>
    </cfRule>
  </conditionalFormatting>
  <conditionalFormatting sqref="IW95:KA96">
    <cfRule type="expression" dxfId="642" priority="495">
      <formula>$IU$95="not on board"</formula>
    </cfRule>
  </conditionalFormatting>
  <conditionalFormatting sqref="IW97:KA98">
    <cfRule type="expression" dxfId="641" priority="494">
      <formula>$IU$97="not on board"</formula>
    </cfRule>
  </conditionalFormatting>
  <conditionalFormatting sqref="IW99:KA100">
    <cfRule type="expression" dxfId="640" priority="493">
      <formula>$IU$99="not on board"</formula>
    </cfRule>
  </conditionalFormatting>
  <conditionalFormatting sqref="IW101:KA102">
    <cfRule type="expression" dxfId="639" priority="492">
      <formula>$IU$101="not on board"</formula>
    </cfRule>
  </conditionalFormatting>
  <conditionalFormatting sqref="IW103:KA104">
    <cfRule type="expression" dxfId="638" priority="491">
      <formula>$IU$103="not on board"</formula>
    </cfRule>
  </conditionalFormatting>
  <conditionalFormatting sqref="IW105:KA106">
    <cfRule type="expression" dxfId="637" priority="490">
      <formula>$IU$105="not on board"</formula>
    </cfRule>
  </conditionalFormatting>
  <conditionalFormatting sqref="IW107:KA108">
    <cfRule type="expression" dxfId="636" priority="489">
      <formula>$IU$107="not on board"</formula>
    </cfRule>
  </conditionalFormatting>
  <conditionalFormatting sqref="IW109:KA110">
    <cfRule type="expression" dxfId="635" priority="488">
      <formula>$IU$109="not on board"</formula>
    </cfRule>
  </conditionalFormatting>
  <conditionalFormatting sqref="IW111:KA112">
    <cfRule type="expression" dxfId="634" priority="487">
      <formula>$IU$111="not on board"</formula>
    </cfRule>
  </conditionalFormatting>
  <conditionalFormatting sqref="IW113:KA114">
    <cfRule type="expression" dxfId="633" priority="486">
      <formula>$IU$113="not on board"</formula>
    </cfRule>
  </conditionalFormatting>
  <conditionalFormatting sqref="IW115:KA116">
    <cfRule type="expression" dxfId="632" priority="485">
      <formula>$IU$115="not on board"</formula>
    </cfRule>
  </conditionalFormatting>
  <conditionalFormatting sqref="IW117:KA118">
    <cfRule type="expression" dxfId="631" priority="484">
      <formula>$IU$117="not on board"</formula>
    </cfRule>
  </conditionalFormatting>
  <conditionalFormatting sqref="IW119:KA120">
    <cfRule type="expression" dxfId="630" priority="483">
      <formula>$IU$119="not on board"</formula>
    </cfRule>
  </conditionalFormatting>
  <conditionalFormatting sqref="IW121:KA122">
    <cfRule type="expression" dxfId="629" priority="482">
      <formula>$IU$121="not on board"</formula>
    </cfRule>
  </conditionalFormatting>
  <conditionalFormatting sqref="IW123:KA124">
    <cfRule type="expression" dxfId="628" priority="481">
      <formula>$IU$123="not on board"</formula>
    </cfRule>
  </conditionalFormatting>
  <conditionalFormatting sqref="KG7:LK8">
    <cfRule type="expression" dxfId="627" priority="479">
      <formula>$KE$7="not on board"</formula>
    </cfRule>
  </conditionalFormatting>
  <conditionalFormatting sqref="KG9:LK10">
    <cfRule type="expression" dxfId="626" priority="478">
      <formula>$KE$9="not on board"</formula>
    </cfRule>
  </conditionalFormatting>
  <conditionalFormatting sqref="KG11:LK12">
    <cfRule type="expression" dxfId="625" priority="477">
      <formula>$KE$11="not on board"</formula>
    </cfRule>
  </conditionalFormatting>
  <conditionalFormatting sqref="KG13:LK14">
    <cfRule type="expression" dxfId="624" priority="476">
      <formula>$KE$13="not on board"</formula>
    </cfRule>
  </conditionalFormatting>
  <conditionalFormatting sqref="KG15:LK16">
    <cfRule type="expression" dxfId="623" priority="475">
      <formula>$KE$15="not on board"</formula>
    </cfRule>
  </conditionalFormatting>
  <conditionalFormatting sqref="KG17:LK18">
    <cfRule type="expression" dxfId="622" priority="474">
      <formula>$KE$17="not on board"</formula>
    </cfRule>
  </conditionalFormatting>
  <conditionalFormatting sqref="KG19:LK20">
    <cfRule type="expression" dxfId="621" priority="473">
      <formula>$KE$19="not on board"</formula>
    </cfRule>
  </conditionalFormatting>
  <conditionalFormatting sqref="KG21:LK22">
    <cfRule type="expression" dxfId="620" priority="472">
      <formula>$KE$21="not on board"</formula>
    </cfRule>
  </conditionalFormatting>
  <conditionalFormatting sqref="KG23:LK24">
    <cfRule type="expression" dxfId="619" priority="471">
      <formula>$KE$23="not on board"</formula>
    </cfRule>
  </conditionalFormatting>
  <conditionalFormatting sqref="KG25:LK26">
    <cfRule type="expression" dxfId="618" priority="470">
      <formula>$KE$25="not on board"</formula>
    </cfRule>
  </conditionalFormatting>
  <conditionalFormatting sqref="KG27:LK28">
    <cfRule type="expression" dxfId="617" priority="469">
      <formula>$KE$27="not on board"</formula>
    </cfRule>
  </conditionalFormatting>
  <conditionalFormatting sqref="KG29:LK30">
    <cfRule type="expression" dxfId="616" priority="468">
      <formula>$KE$29="not on board"</formula>
    </cfRule>
  </conditionalFormatting>
  <conditionalFormatting sqref="KG31:LK32">
    <cfRule type="expression" dxfId="615" priority="467">
      <formula>$KE$31="not on board"</formula>
    </cfRule>
  </conditionalFormatting>
  <conditionalFormatting sqref="KG33:LK34">
    <cfRule type="expression" dxfId="614" priority="466">
      <formula>$KE$33="not on board"</formula>
    </cfRule>
  </conditionalFormatting>
  <conditionalFormatting sqref="KG35:LK36">
    <cfRule type="expression" dxfId="613" priority="465">
      <formula>$KE$35="not on board"</formula>
    </cfRule>
  </conditionalFormatting>
  <conditionalFormatting sqref="KG37:LK38">
    <cfRule type="expression" dxfId="612" priority="464">
      <formula>$KE$37="not on board"</formula>
    </cfRule>
  </conditionalFormatting>
  <conditionalFormatting sqref="KG39:LK40">
    <cfRule type="expression" dxfId="611" priority="463">
      <formula>$KE$39="not on board"</formula>
    </cfRule>
  </conditionalFormatting>
  <conditionalFormatting sqref="KG41:LK42">
    <cfRule type="expression" dxfId="610" priority="462">
      <formula>$KE$41="not on board"</formula>
    </cfRule>
  </conditionalFormatting>
  <conditionalFormatting sqref="KG43:LK44">
    <cfRule type="expression" dxfId="609" priority="461">
      <formula>$KE$43="not on board"</formula>
    </cfRule>
  </conditionalFormatting>
  <conditionalFormatting sqref="KG45:LK46">
    <cfRule type="expression" dxfId="608" priority="460">
      <formula>$KE$45="not on board"</formula>
    </cfRule>
  </conditionalFormatting>
  <conditionalFormatting sqref="KG47:LK48">
    <cfRule type="expression" dxfId="607" priority="459">
      <formula>$KE$47="not on board"</formula>
    </cfRule>
  </conditionalFormatting>
  <conditionalFormatting sqref="KG49:LK50">
    <cfRule type="expression" dxfId="606" priority="458">
      <formula>$KE$49="not on board"</formula>
    </cfRule>
  </conditionalFormatting>
  <conditionalFormatting sqref="KG51:LK52">
    <cfRule type="expression" dxfId="605" priority="457">
      <formula>$KE$51="not on board"</formula>
    </cfRule>
  </conditionalFormatting>
  <conditionalFormatting sqref="KG53:LK54">
    <cfRule type="expression" dxfId="604" priority="456">
      <formula>$KE$53="not on board"</formula>
    </cfRule>
  </conditionalFormatting>
  <conditionalFormatting sqref="KG55:LK56">
    <cfRule type="expression" dxfId="603" priority="455">
      <formula>$KE$55="not on board"</formula>
    </cfRule>
  </conditionalFormatting>
  <conditionalFormatting sqref="KG57:LK58">
    <cfRule type="expression" dxfId="602" priority="454">
      <formula>$KE$57="not on board"</formula>
    </cfRule>
  </conditionalFormatting>
  <conditionalFormatting sqref="KG59:LK60">
    <cfRule type="expression" dxfId="601" priority="453">
      <formula>$KE$59="not on board"</formula>
    </cfRule>
  </conditionalFormatting>
  <conditionalFormatting sqref="KG61:LK62">
    <cfRule type="expression" dxfId="600" priority="452">
      <formula>$KE$61="not on board"</formula>
    </cfRule>
  </conditionalFormatting>
  <conditionalFormatting sqref="KG63:LK64">
    <cfRule type="expression" dxfId="599" priority="451">
      <formula>$KE$63="not on board"</formula>
    </cfRule>
  </conditionalFormatting>
  <conditionalFormatting sqref="KG65:LK66">
    <cfRule type="expression" dxfId="598" priority="450">
      <formula>$KE$65="not on board"</formula>
    </cfRule>
  </conditionalFormatting>
  <conditionalFormatting sqref="KG67:LK68">
    <cfRule type="expression" dxfId="597" priority="449">
      <formula>$KE$67="not on board"</formula>
    </cfRule>
  </conditionalFormatting>
  <conditionalFormatting sqref="KG69:LK70">
    <cfRule type="expression" dxfId="596" priority="448">
      <formula>$KE$69="not on board"</formula>
    </cfRule>
  </conditionalFormatting>
  <conditionalFormatting sqref="KG71:LK72">
    <cfRule type="expression" dxfId="595" priority="447">
      <formula>$KE$71="not on board"</formula>
    </cfRule>
  </conditionalFormatting>
  <conditionalFormatting sqref="KG73:LK74">
    <cfRule type="expression" dxfId="594" priority="446">
      <formula>$KE$73="not on board"</formula>
    </cfRule>
  </conditionalFormatting>
  <conditionalFormatting sqref="KG75:LK76">
    <cfRule type="expression" dxfId="593" priority="445">
      <formula>$KE$75="not on board"</formula>
    </cfRule>
  </conditionalFormatting>
  <conditionalFormatting sqref="KG77:LK78">
    <cfRule type="expression" dxfId="592" priority="444">
      <formula>$KE$77="not on board"</formula>
    </cfRule>
  </conditionalFormatting>
  <conditionalFormatting sqref="KG79:LK80">
    <cfRule type="expression" dxfId="591" priority="443">
      <formula>$KE$79="not on board"</formula>
    </cfRule>
  </conditionalFormatting>
  <conditionalFormatting sqref="KG81:LK82">
    <cfRule type="expression" dxfId="590" priority="442">
      <formula>$KE$81="not on board"</formula>
    </cfRule>
  </conditionalFormatting>
  <conditionalFormatting sqref="KG83:LK84">
    <cfRule type="expression" dxfId="589" priority="441">
      <formula>$KE$83="not on board"</formula>
    </cfRule>
  </conditionalFormatting>
  <conditionalFormatting sqref="KG85:LK86">
    <cfRule type="expression" dxfId="588" priority="440">
      <formula>$KE$85="not on board"</formula>
    </cfRule>
  </conditionalFormatting>
  <conditionalFormatting sqref="KG87:LK88">
    <cfRule type="expression" dxfId="587" priority="439">
      <formula>$KE$87="not on board"</formula>
    </cfRule>
  </conditionalFormatting>
  <conditionalFormatting sqref="KG89:LK90">
    <cfRule type="expression" dxfId="586" priority="438">
      <formula>$KE$89="not on board"</formula>
    </cfRule>
  </conditionalFormatting>
  <conditionalFormatting sqref="KG91:LK92">
    <cfRule type="expression" dxfId="585" priority="437">
      <formula>$KE$91="not on board"</formula>
    </cfRule>
  </conditionalFormatting>
  <conditionalFormatting sqref="KG93:LK94">
    <cfRule type="expression" dxfId="584" priority="436">
      <formula>$KE$93="not on board"</formula>
    </cfRule>
  </conditionalFormatting>
  <conditionalFormatting sqref="KG95:LK96">
    <cfRule type="expression" dxfId="583" priority="435">
      <formula>$KE$95="not on board"</formula>
    </cfRule>
  </conditionalFormatting>
  <conditionalFormatting sqref="KG97:LK98">
    <cfRule type="expression" dxfId="582" priority="434">
      <formula>$KE$97="not on board"</formula>
    </cfRule>
  </conditionalFormatting>
  <conditionalFormatting sqref="KG99:LK100">
    <cfRule type="expression" dxfId="581" priority="433">
      <formula>$KE$99="not on board"</formula>
    </cfRule>
  </conditionalFormatting>
  <conditionalFormatting sqref="KG101:LK102">
    <cfRule type="expression" dxfId="580" priority="432">
      <formula>$KE$101="not on board"</formula>
    </cfRule>
  </conditionalFormatting>
  <conditionalFormatting sqref="KG103:LK104">
    <cfRule type="expression" dxfId="579" priority="431">
      <formula>$KE$103="not on board"</formula>
    </cfRule>
  </conditionalFormatting>
  <conditionalFormatting sqref="KG105:LK106">
    <cfRule type="expression" dxfId="578" priority="430">
      <formula>$KE$105="not on board"</formula>
    </cfRule>
  </conditionalFormatting>
  <conditionalFormatting sqref="KG107:LK108">
    <cfRule type="expression" dxfId="577" priority="429">
      <formula>$KE$107="not on board"</formula>
    </cfRule>
  </conditionalFormatting>
  <conditionalFormatting sqref="KG109:LK110">
    <cfRule type="expression" dxfId="576" priority="428">
      <formula>$KE$109="not on board"</formula>
    </cfRule>
  </conditionalFormatting>
  <conditionalFormatting sqref="KG111:LK112">
    <cfRule type="expression" dxfId="575" priority="427">
      <formula>$KE$111="not on board"</formula>
    </cfRule>
  </conditionalFormatting>
  <conditionalFormatting sqref="KG113:LK114">
    <cfRule type="expression" dxfId="574" priority="426">
      <formula>$KE$113="not on board"</formula>
    </cfRule>
  </conditionalFormatting>
  <conditionalFormatting sqref="KG115:LK116">
    <cfRule type="expression" dxfId="573" priority="425">
      <formula>$KE$115="not on board"</formula>
    </cfRule>
  </conditionalFormatting>
  <conditionalFormatting sqref="KG117:LK118">
    <cfRule type="expression" dxfId="572" priority="424">
      <formula>$KE$117="not on board"</formula>
    </cfRule>
  </conditionalFormatting>
  <conditionalFormatting sqref="KG119:LK120">
    <cfRule type="expression" dxfId="571" priority="423">
      <formula>$KE$119="not on board"</formula>
    </cfRule>
  </conditionalFormatting>
  <conditionalFormatting sqref="KG121:LK122">
    <cfRule type="expression" dxfId="570" priority="422">
      <formula>$KE$121="not on board"</formula>
    </cfRule>
  </conditionalFormatting>
  <conditionalFormatting sqref="KG123:LK124">
    <cfRule type="expression" dxfId="569" priority="421">
      <formula>$KE$123="not on board"</formula>
    </cfRule>
  </conditionalFormatting>
  <conditionalFormatting sqref="LQ7:MU8">
    <cfRule type="expression" dxfId="568" priority="419">
      <formula>$LO$7="not on board"</formula>
    </cfRule>
  </conditionalFormatting>
  <conditionalFormatting sqref="LQ9:MU10">
    <cfRule type="expression" dxfId="567" priority="418">
      <formula>$LO$9="not on board"</formula>
    </cfRule>
  </conditionalFormatting>
  <conditionalFormatting sqref="LQ11:MU12">
    <cfRule type="expression" dxfId="566" priority="417">
      <formula>$LO$11="not on board"</formula>
    </cfRule>
  </conditionalFormatting>
  <conditionalFormatting sqref="LQ13:MU14">
    <cfRule type="expression" dxfId="565" priority="416">
      <formula>$LO$13="not on board"</formula>
    </cfRule>
  </conditionalFormatting>
  <conditionalFormatting sqref="LQ15:MU16">
    <cfRule type="expression" dxfId="564" priority="415">
      <formula>$LO$15="not on board"</formula>
    </cfRule>
  </conditionalFormatting>
  <conditionalFormatting sqref="LQ17:MU18">
    <cfRule type="expression" dxfId="563" priority="414">
      <formula>$LO$17="not on board"</formula>
    </cfRule>
  </conditionalFormatting>
  <conditionalFormatting sqref="LQ19:MU20">
    <cfRule type="expression" dxfId="562" priority="413">
      <formula>$LO$19="not on board"</formula>
    </cfRule>
  </conditionalFormatting>
  <conditionalFormatting sqref="LQ21:MU22">
    <cfRule type="expression" dxfId="561" priority="412">
      <formula>$LO$21="not on board"</formula>
    </cfRule>
  </conditionalFormatting>
  <conditionalFormatting sqref="LQ23:MU24">
    <cfRule type="expression" dxfId="560" priority="411">
      <formula>$LO$23="not on board"</formula>
    </cfRule>
  </conditionalFormatting>
  <conditionalFormatting sqref="LQ25:MU26">
    <cfRule type="expression" dxfId="559" priority="410">
      <formula>$LO$25="not on board"</formula>
    </cfRule>
  </conditionalFormatting>
  <conditionalFormatting sqref="LQ27:MU28">
    <cfRule type="expression" dxfId="558" priority="409">
      <formula>$LO$27="not on board"</formula>
    </cfRule>
  </conditionalFormatting>
  <conditionalFormatting sqref="LQ29:MU30">
    <cfRule type="expression" dxfId="557" priority="408">
      <formula>$LO$29="not on board"</formula>
    </cfRule>
  </conditionalFormatting>
  <conditionalFormatting sqref="LQ31:MU32">
    <cfRule type="expression" dxfId="556" priority="407">
      <formula>$LO$31="not on board"</formula>
    </cfRule>
  </conditionalFormatting>
  <conditionalFormatting sqref="LQ33:MU34">
    <cfRule type="expression" dxfId="555" priority="406">
      <formula>$LO$33="not on board"</formula>
    </cfRule>
  </conditionalFormatting>
  <conditionalFormatting sqref="LQ35:MU36">
    <cfRule type="expression" dxfId="554" priority="405">
      <formula>$LO$35="not on board"</formula>
    </cfRule>
  </conditionalFormatting>
  <conditionalFormatting sqref="LQ37:MU38">
    <cfRule type="expression" dxfId="553" priority="404">
      <formula>$LO$37="not on board"</formula>
    </cfRule>
  </conditionalFormatting>
  <conditionalFormatting sqref="LQ39:MU40">
    <cfRule type="expression" dxfId="552" priority="403">
      <formula>$LO$39="not on board"</formula>
    </cfRule>
  </conditionalFormatting>
  <conditionalFormatting sqref="LQ41:MU42">
    <cfRule type="expression" dxfId="551" priority="402">
      <formula>$LO$41="not on board"</formula>
    </cfRule>
  </conditionalFormatting>
  <conditionalFormatting sqref="LQ43:MU44">
    <cfRule type="expression" dxfId="550" priority="401">
      <formula>$LO$43="not on board"</formula>
    </cfRule>
  </conditionalFormatting>
  <conditionalFormatting sqref="LQ45:MU46">
    <cfRule type="expression" dxfId="549" priority="400">
      <formula>$LO$45="not on board"</formula>
    </cfRule>
  </conditionalFormatting>
  <conditionalFormatting sqref="LQ47:MU48">
    <cfRule type="expression" dxfId="548" priority="399">
      <formula>$LO$47="not on board"</formula>
    </cfRule>
  </conditionalFormatting>
  <conditionalFormatting sqref="LQ49:MU50">
    <cfRule type="expression" dxfId="547" priority="398">
      <formula>$LO$49="not on board"</formula>
    </cfRule>
  </conditionalFormatting>
  <conditionalFormatting sqref="LQ51:MU52">
    <cfRule type="expression" dxfId="546" priority="397">
      <formula>$LO$51="not on board"</formula>
    </cfRule>
  </conditionalFormatting>
  <conditionalFormatting sqref="LQ53:MU54">
    <cfRule type="expression" dxfId="545" priority="396">
      <formula>$LO$53="not on board"</formula>
    </cfRule>
  </conditionalFormatting>
  <conditionalFormatting sqref="LQ55:MU56">
    <cfRule type="expression" dxfId="544" priority="395">
      <formula>$LO$55="not on board"</formula>
    </cfRule>
  </conditionalFormatting>
  <conditionalFormatting sqref="LQ57:MU58">
    <cfRule type="expression" dxfId="543" priority="394">
      <formula>$LO$57="not on board"</formula>
    </cfRule>
  </conditionalFormatting>
  <conditionalFormatting sqref="LQ59:MU60">
    <cfRule type="expression" dxfId="542" priority="393">
      <formula>$LO$59="not on board"</formula>
    </cfRule>
  </conditionalFormatting>
  <conditionalFormatting sqref="LQ61:MU62">
    <cfRule type="expression" dxfId="541" priority="392">
      <formula>$LO$61="not on board"</formula>
    </cfRule>
  </conditionalFormatting>
  <conditionalFormatting sqref="LQ63:MU64">
    <cfRule type="expression" dxfId="540" priority="391">
      <formula>$LO$63="not on board"</formula>
    </cfRule>
  </conditionalFormatting>
  <conditionalFormatting sqref="LQ65:MU66">
    <cfRule type="expression" dxfId="539" priority="390">
      <formula>$LO$65="not on board"</formula>
    </cfRule>
  </conditionalFormatting>
  <conditionalFormatting sqref="LQ67:MU68">
    <cfRule type="expression" dxfId="538" priority="389">
      <formula>$LO$67="not on board"</formula>
    </cfRule>
  </conditionalFormatting>
  <conditionalFormatting sqref="LQ69:MU70">
    <cfRule type="expression" dxfId="537" priority="388">
      <formula>$LO$69="not on board"</formula>
    </cfRule>
  </conditionalFormatting>
  <conditionalFormatting sqref="LQ71:MU72">
    <cfRule type="expression" dxfId="536" priority="387">
      <formula>$LO$71="not on board"</formula>
    </cfRule>
  </conditionalFormatting>
  <conditionalFormatting sqref="LQ73:MU74">
    <cfRule type="expression" dxfId="535" priority="386">
      <formula>$LO$73="not on board"</formula>
    </cfRule>
  </conditionalFormatting>
  <conditionalFormatting sqref="LQ75:MU76">
    <cfRule type="expression" dxfId="534" priority="385">
      <formula>$LO$75="not on board"</formula>
    </cfRule>
  </conditionalFormatting>
  <conditionalFormatting sqref="LQ77:MU78">
    <cfRule type="expression" dxfId="533" priority="384">
      <formula>$LO$77="not on board"</formula>
    </cfRule>
  </conditionalFormatting>
  <conditionalFormatting sqref="LQ79:MU80">
    <cfRule type="expression" dxfId="532" priority="383">
      <formula>$LO$79="not on board"</formula>
    </cfRule>
  </conditionalFormatting>
  <conditionalFormatting sqref="LQ81:MU82">
    <cfRule type="expression" dxfId="531" priority="382">
      <formula>$LO$75="not on board"</formula>
    </cfRule>
  </conditionalFormatting>
  <conditionalFormatting sqref="LQ83:MU84">
    <cfRule type="expression" dxfId="530" priority="381">
      <formula>$LO$83="not on board"</formula>
    </cfRule>
  </conditionalFormatting>
  <conditionalFormatting sqref="LQ85:MU86">
    <cfRule type="expression" dxfId="529" priority="380">
      <formula>$LO$85="not on board"</formula>
    </cfRule>
  </conditionalFormatting>
  <conditionalFormatting sqref="LQ87:MU88">
    <cfRule type="expression" dxfId="528" priority="379">
      <formula>$LO$87="not on board"</formula>
    </cfRule>
  </conditionalFormatting>
  <conditionalFormatting sqref="LQ89:MU90">
    <cfRule type="expression" dxfId="527" priority="378">
      <formula>$LO$89="not on board"</formula>
    </cfRule>
  </conditionalFormatting>
  <conditionalFormatting sqref="LQ91:MU92">
    <cfRule type="expression" dxfId="526" priority="377">
      <formula>$LO$91="not on board"</formula>
    </cfRule>
  </conditionalFormatting>
  <conditionalFormatting sqref="LQ93:MU94">
    <cfRule type="expression" dxfId="525" priority="376">
      <formula>$LO$93="not on board"</formula>
    </cfRule>
  </conditionalFormatting>
  <conditionalFormatting sqref="LQ95:MU96">
    <cfRule type="expression" dxfId="524" priority="375">
      <formula>$LO$95="not on board"</formula>
    </cfRule>
  </conditionalFormatting>
  <conditionalFormatting sqref="LQ97:MU98">
    <cfRule type="expression" dxfId="523" priority="374">
      <formula>$LO$97="not on board"</formula>
    </cfRule>
  </conditionalFormatting>
  <conditionalFormatting sqref="LQ99:MU100">
    <cfRule type="expression" dxfId="522" priority="373">
      <formula>$LO$99="not on board"</formula>
    </cfRule>
  </conditionalFormatting>
  <conditionalFormatting sqref="LQ101:MU102">
    <cfRule type="expression" dxfId="521" priority="372">
      <formula>$LO$101="not on board"</formula>
    </cfRule>
  </conditionalFormatting>
  <conditionalFormatting sqref="LQ103:MU104">
    <cfRule type="expression" dxfId="520" priority="371">
      <formula>$LO$103="not on board"</formula>
    </cfRule>
  </conditionalFormatting>
  <conditionalFormatting sqref="LQ105:MU106">
    <cfRule type="expression" dxfId="519" priority="370">
      <formula>$LO$105="not on board"</formula>
    </cfRule>
  </conditionalFormatting>
  <conditionalFormatting sqref="LQ107:MU108">
    <cfRule type="expression" dxfId="518" priority="369">
      <formula>$LO$107="not on board"</formula>
    </cfRule>
  </conditionalFormatting>
  <conditionalFormatting sqref="LQ109:MU110">
    <cfRule type="expression" dxfId="517" priority="368">
      <formula>$LO$109="not on board"</formula>
    </cfRule>
  </conditionalFormatting>
  <conditionalFormatting sqref="LQ111:MU112">
    <cfRule type="expression" dxfId="516" priority="367">
      <formula>$LO$111="not on board"</formula>
    </cfRule>
  </conditionalFormatting>
  <conditionalFormatting sqref="LQ113:MU114">
    <cfRule type="expression" dxfId="515" priority="366">
      <formula>$LO$113="not on board"</formula>
    </cfRule>
  </conditionalFormatting>
  <conditionalFormatting sqref="LQ115:MU116">
    <cfRule type="expression" dxfId="514" priority="365">
      <formula>$LO$115="not on board"</formula>
    </cfRule>
  </conditionalFormatting>
  <conditionalFormatting sqref="LQ117:MU118">
    <cfRule type="expression" dxfId="513" priority="364">
      <formula>$LO$117="not on board"</formula>
    </cfRule>
  </conditionalFormatting>
  <conditionalFormatting sqref="LQ119:MU120">
    <cfRule type="expression" dxfId="512" priority="363">
      <formula>$LO$119="not on board"</formula>
    </cfRule>
  </conditionalFormatting>
  <conditionalFormatting sqref="LQ121:MU122">
    <cfRule type="expression" dxfId="511" priority="362">
      <formula>$LO$121="not on board"</formula>
    </cfRule>
  </conditionalFormatting>
  <conditionalFormatting sqref="LQ123:MU124">
    <cfRule type="expression" dxfId="510" priority="361">
      <formula>$LO$123="not on board"</formula>
    </cfRule>
  </conditionalFormatting>
  <conditionalFormatting sqref="NA7:OE8">
    <cfRule type="expression" dxfId="509" priority="359">
      <formula>$MY$7="not on board"</formula>
    </cfRule>
  </conditionalFormatting>
  <conditionalFormatting sqref="NA9:OE10">
    <cfRule type="expression" dxfId="508" priority="358">
      <formula>$MY$9="not on board"</formula>
    </cfRule>
  </conditionalFormatting>
  <conditionalFormatting sqref="NA11:OE12">
    <cfRule type="expression" dxfId="507" priority="357">
      <formula>$MY$11="not on board"</formula>
    </cfRule>
  </conditionalFormatting>
  <conditionalFormatting sqref="NA13:OE14">
    <cfRule type="expression" dxfId="506" priority="356">
      <formula>$MY$13="not on board"</formula>
    </cfRule>
  </conditionalFormatting>
  <conditionalFormatting sqref="NA15:OE16">
    <cfRule type="expression" dxfId="505" priority="355">
      <formula>$MY$15="not on board"</formula>
    </cfRule>
  </conditionalFormatting>
  <conditionalFormatting sqref="NA17:OE18">
    <cfRule type="expression" dxfId="504" priority="354">
      <formula>$MY$17="not on board"</formula>
    </cfRule>
  </conditionalFormatting>
  <conditionalFormatting sqref="NA19:OE20">
    <cfRule type="expression" dxfId="503" priority="353">
      <formula>$MY$19="not on board"</formula>
    </cfRule>
  </conditionalFormatting>
  <conditionalFormatting sqref="NA21:OE22">
    <cfRule type="expression" dxfId="502" priority="352">
      <formula>$MY$21="not on board"</formula>
    </cfRule>
  </conditionalFormatting>
  <conditionalFormatting sqref="NA23:OE24">
    <cfRule type="expression" dxfId="501" priority="351">
      <formula>$MY$23="not on board"</formula>
    </cfRule>
  </conditionalFormatting>
  <conditionalFormatting sqref="NA25:OE26">
    <cfRule type="expression" dxfId="500" priority="350">
      <formula>$MY$25="not on board"</formula>
    </cfRule>
  </conditionalFormatting>
  <conditionalFormatting sqref="NA27:OE28">
    <cfRule type="expression" dxfId="499" priority="349">
      <formula>$MY$27="not on board"</formula>
    </cfRule>
  </conditionalFormatting>
  <conditionalFormatting sqref="NA29:OE30">
    <cfRule type="expression" dxfId="498" priority="348">
      <formula>$MY$29="not on board"</formula>
    </cfRule>
  </conditionalFormatting>
  <conditionalFormatting sqref="NA31:OE32">
    <cfRule type="expression" dxfId="497" priority="347">
      <formula>$MY$31="not on board"</formula>
    </cfRule>
  </conditionalFormatting>
  <conditionalFormatting sqref="NA33:OE34">
    <cfRule type="expression" dxfId="496" priority="346">
      <formula>$MY$33="not on board"</formula>
    </cfRule>
  </conditionalFormatting>
  <conditionalFormatting sqref="NA35:OE36">
    <cfRule type="expression" dxfId="495" priority="345">
      <formula>$MY$35="not on board"</formula>
    </cfRule>
  </conditionalFormatting>
  <conditionalFormatting sqref="NA37:OE38">
    <cfRule type="expression" dxfId="494" priority="344">
      <formula>$MY$37="not on board"</formula>
    </cfRule>
  </conditionalFormatting>
  <conditionalFormatting sqref="NA39:OE40">
    <cfRule type="expression" dxfId="493" priority="343">
      <formula>$MY$39="not on board"</formula>
    </cfRule>
  </conditionalFormatting>
  <conditionalFormatting sqref="NA41:OE42">
    <cfRule type="expression" dxfId="492" priority="342">
      <formula>$MY$41="not on board"</formula>
    </cfRule>
  </conditionalFormatting>
  <conditionalFormatting sqref="NA43:OE44">
    <cfRule type="expression" dxfId="491" priority="341">
      <formula>$MY$43="not on board"</formula>
    </cfRule>
  </conditionalFormatting>
  <conditionalFormatting sqref="NA45:OE46">
    <cfRule type="expression" dxfId="490" priority="340">
      <formula>$MY$45="not on board"</formula>
    </cfRule>
  </conditionalFormatting>
  <conditionalFormatting sqref="NA47:OE48">
    <cfRule type="expression" dxfId="489" priority="339">
      <formula>$MY$47="not on board"</formula>
    </cfRule>
  </conditionalFormatting>
  <conditionalFormatting sqref="NA49:OE50">
    <cfRule type="expression" dxfId="488" priority="338">
      <formula>$MY$49="not on board"</formula>
    </cfRule>
  </conditionalFormatting>
  <conditionalFormatting sqref="NA51:OE52">
    <cfRule type="expression" dxfId="487" priority="337">
      <formula>$MY$51="not on board"</formula>
    </cfRule>
  </conditionalFormatting>
  <conditionalFormatting sqref="NA53:OE54">
    <cfRule type="expression" dxfId="486" priority="336">
      <formula>$MY$53="not on board"</formula>
    </cfRule>
  </conditionalFormatting>
  <conditionalFormatting sqref="NA55:OE56">
    <cfRule type="expression" dxfId="485" priority="335">
      <formula>$MY$55="not on board"</formula>
    </cfRule>
  </conditionalFormatting>
  <conditionalFormatting sqref="NA57:OE58">
    <cfRule type="expression" dxfId="484" priority="334">
      <formula>$MY$57="not on board"</formula>
    </cfRule>
  </conditionalFormatting>
  <conditionalFormatting sqref="NA59:OE60">
    <cfRule type="expression" dxfId="483" priority="333">
      <formula>$MY$59="not on board"</formula>
    </cfRule>
  </conditionalFormatting>
  <conditionalFormatting sqref="NA61:OE62">
    <cfRule type="expression" dxfId="482" priority="332">
      <formula>$MY$61="not on board"</formula>
    </cfRule>
  </conditionalFormatting>
  <conditionalFormatting sqref="NA63:OE64">
    <cfRule type="expression" dxfId="481" priority="331">
      <formula>$MY$63="not on board"</formula>
    </cfRule>
  </conditionalFormatting>
  <conditionalFormatting sqref="NA65:OE66">
    <cfRule type="expression" dxfId="480" priority="330">
      <formula>$MY$65="not on board"</formula>
    </cfRule>
  </conditionalFormatting>
  <conditionalFormatting sqref="NA67:OE68">
    <cfRule type="expression" dxfId="479" priority="329">
      <formula>$MY$67="not on board"</formula>
    </cfRule>
  </conditionalFormatting>
  <conditionalFormatting sqref="NA69:OE70">
    <cfRule type="expression" dxfId="478" priority="328">
      <formula>$MY$69="not on board"</formula>
    </cfRule>
  </conditionalFormatting>
  <conditionalFormatting sqref="NA71:OE72">
    <cfRule type="expression" dxfId="477" priority="327">
      <formula>$MY$71="not on board"</formula>
    </cfRule>
  </conditionalFormatting>
  <conditionalFormatting sqref="NA73:OE74">
    <cfRule type="expression" dxfId="476" priority="326">
      <formula>$MY$73="not on board"</formula>
    </cfRule>
  </conditionalFormatting>
  <conditionalFormatting sqref="NA75:OE76">
    <cfRule type="expression" dxfId="475" priority="325">
      <formula>$MY$75="not on board"</formula>
    </cfRule>
  </conditionalFormatting>
  <conditionalFormatting sqref="NA77:OE78">
    <cfRule type="expression" dxfId="474" priority="324">
      <formula>$MY$77="not on board"</formula>
    </cfRule>
  </conditionalFormatting>
  <conditionalFormatting sqref="NA79:OE80">
    <cfRule type="expression" dxfId="473" priority="323">
      <formula>$MY$79="not on board"</formula>
    </cfRule>
  </conditionalFormatting>
  <conditionalFormatting sqref="NA81:OE82">
    <cfRule type="expression" dxfId="472" priority="322">
      <formula>$MY$81="not on board"</formula>
    </cfRule>
  </conditionalFormatting>
  <conditionalFormatting sqref="NA83:OE84">
    <cfRule type="expression" dxfId="471" priority="321">
      <formula>$MY$83="not on board"</formula>
    </cfRule>
  </conditionalFormatting>
  <conditionalFormatting sqref="NA85:OE86">
    <cfRule type="expression" dxfId="470" priority="320">
      <formula>$MY$85="not on board"</formula>
    </cfRule>
  </conditionalFormatting>
  <conditionalFormatting sqref="NA87:OE88">
    <cfRule type="expression" dxfId="469" priority="319">
      <formula>$MY$87="not on board"</formula>
    </cfRule>
  </conditionalFormatting>
  <conditionalFormatting sqref="NA89:OE90">
    <cfRule type="expression" dxfId="468" priority="318">
      <formula>$MY$89="not on board"</formula>
    </cfRule>
  </conditionalFormatting>
  <conditionalFormatting sqref="NA91:OE92">
    <cfRule type="expression" dxfId="467" priority="317">
      <formula>$MY$91="not on board"</formula>
    </cfRule>
  </conditionalFormatting>
  <conditionalFormatting sqref="NA93:OE94">
    <cfRule type="expression" dxfId="466" priority="316">
      <formula>$MY$93="not on board"</formula>
    </cfRule>
  </conditionalFormatting>
  <conditionalFormatting sqref="NA95:OE96">
    <cfRule type="expression" dxfId="465" priority="315">
      <formula>$MY$95="not on board"</formula>
    </cfRule>
  </conditionalFormatting>
  <conditionalFormatting sqref="NA97:OE98">
    <cfRule type="expression" dxfId="464" priority="314">
      <formula>$MY$97="not on board"</formula>
    </cfRule>
  </conditionalFormatting>
  <conditionalFormatting sqref="NA99:OE100">
    <cfRule type="expression" dxfId="463" priority="313">
      <formula>$MY$99="not on board"</formula>
    </cfRule>
  </conditionalFormatting>
  <conditionalFormatting sqref="NA101:OE102">
    <cfRule type="expression" dxfId="462" priority="312">
      <formula>$MY$101="not on board"</formula>
    </cfRule>
  </conditionalFormatting>
  <conditionalFormatting sqref="NA103:OE104">
    <cfRule type="expression" dxfId="461" priority="311">
      <formula>$MY$103="not on board"</formula>
    </cfRule>
  </conditionalFormatting>
  <conditionalFormatting sqref="NA105:OE106">
    <cfRule type="expression" dxfId="460" priority="310">
      <formula>$MY$105="not on board"</formula>
    </cfRule>
  </conditionalFormatting>
  <conditionalFormatting sqref="NA107:OE108">
    <cfRule type="expression" dxfId="459" priority="309">
      <formula>$MY$107="not on board"</formula>
    </cfRule>
  </conditionalFormatting>
  <conditionalFormatting sqref="NA109:OE110">
    <cfRule type="expression" dxfId="458" priority="308">
      <formula>$MY$109="not on board"</formula>
    </cfRule>
  </conditionalFormatting>
  <conditionalFormatting sqref="NA111:OE112">
    <cfRule type="expression" dxfId="457" priority="307">
      <formula>$MY$111="not on board"</formula>
    </cfRule>
  </conditionalFormatting>
  <conditionalFormatting sqref="NA113:OE114">
    <cfRule type="expression" dxfId="456" priority="306">
      <formula>$MY$113="not on board"</formula>
    </cfRule>
  </conditionalFormatting>
  <conditionalFormatting sqref="NA115:OE116">
    <cfRule type="expression" dxfId="455" priority="305">
      <formula>$MY$115="not on board"</formula>
    </cfRule>
  </conditionalFormatting>
  <conditionalFormatting sqref="NA117:OE118">
    <cfRule type="expression" dxfId="454" priority="304">
      <formula>$MY$117="not on board"</formula>
    </cfRule>
  </conditionalFormatting>
  <conditionalFormatting sqref="NA119:OE120">
    <cfRule type="expression" dxfId="453" priority="303">
      <formula>$MY$119="not on board"</formula>
    </cfRule>
  </conditionalFormatting>
  <conditionalFormatting sqref="NA121:OE122">
    <cfRule type="expression" dxfId="452" priority="302">
      <formula>$MY$121="not on board"</formula>
    </cfRule>
  </conditionalFormatting>
  <conditionalFormatting sqref="NA123:OE124">
    <cfRule type="expression" dxfId="451" priority="301">
      <formula>$MY$123="not on board"</formula>
    </cfRule>
  </conditionalFormatting>
  <conditionalFormatting sqref="OK7:PO8">
    <cfRule type="expression" dxfId="450" priority="299">
      <formula>$OI$7="not on board"</formula>
    </cfRule>
  </conditionalFormatting>
  <conditionalFormatting sqref="OK9:PO10">
    <cfRule type="expression" dxfId="449" priority="298">
      <formula>$OI$9="not on board"</formula>
    </cfRule>
  </conditionalFormatting>
  <conditionalFormatting sqref="OK11:PO12">
    <cfRule type="expression" dxfId="448" priority="297">
      <formula>$OI$11="not on board"</formula>
    </cfRule>
  </conditionalFormatting>
  <conditionalFormatting sqref="OK13:PO14">
    <cfRule type="expression" dxfId="447" priority="296">
      <formula>$OI$13="not on board"</formula>
    </cfRule>
  </conditionalFormatting>
  <conditionalFormatting sqref="OK15:PO16">
    <cfRule type="expression" dxfId="446" priority="295">
      <formula>$OI$15="not on board"</formula>
    </cfRule>
  </conditionalFormatting>
  <conditionalFormatting sqref="OK17:PO18">
    <cfRule type="expression" dxfId="445" priority="294">
      <formula>$OI$17="not on board"</formula>
    </cfRule>
  </conditionalFormatting>
  <conditionalFormatting sqref="OK19:PO20">
    <cfRule type="expression" dxfId="444" priority="293">
      <formula>$OI$19="not on board"</formula>
    </cfRule>
  </conditionalFormatting>
  <conditionalFormatting sqref="OK21:PO22">
    <cfRule type="expression" dxfId="443" priority="292">
      <formula>$OI$21="not on board"</formula>
    </cfRule>
  </conditionalFormatting>
  <conditionalFormatting sqref="OK23:PO24">
    <cfRule type="expression" dxfId="442" priority="291">
      <formula>$OI$23="not on board"</formula>
    </cfRule>
  </conditionalFormatting>
  <conditionalFormatting sqref="OK25:PO26">
    <cfRule type="expression" dxfId="441" priority="290">
      <formula>$OI$25="not on board"</formula>
    </cfRule>
  </conditionalFormatting>
  <conditionalFormatting sqref="OK27:PO28">
    <cfRule type="expression" dxfId="440" priority="289">
      <formula>$OI$27="not on board"</formula>
    </cfRule>
  </conditionalFormatting>
  <conditionalFormatting sqref="OK29:PO30">
    <cfRule type="expression" dxfId="439" priority="288">
      <formula>$OI$29="not on board"</formula>
    </cfRule>
  </conditionalFormatting>
  <conditionalFormatting sqref="OK31:PO32">
    <cfRule type="expression" dxfId="438" priority="287">
      <formula>$OI$31="not on board"</formula>
    </cfRule>
  </conditionalFormatting>
  <conditionalFormatting sqref="OK33:PO34">
    <cfRule type="expression" dxfId="437" priority="286">
      <formula>$OI$33="not on board"</formula>
    </cfRule>
  </conditionalFormatting>
  <conditionalFormatting sqref="OK35:PO36">
    <cfRule type="expression" dxfId="436" priority="285">
      <formula>$OI$35="not on board"</formula>
    </cfRule>
  </conditionalFormatting>
  <conditionalFormatting sqref="OK37:PO38">
    <cfRule type="expression" dxfId="435" priority="284">
      <formula>$OI$37="not on board"</formula>
    </cfRule>
  </conditionalFormatting>
  <conditionalFormatting sqref="OK39:PO40">
    <cfRule type="expression" dxfId="434" priority="283">
      <formula>$OI$39="not on board"</formula>
    </cfRule>
  </conditionalFormatting>
  <conditionalFormatting sqref="OK41:PO42">
    <cfRule type="expression" dxfId="433" priority="282">
      <formula>$OI$41="not on board"</formula>
    </cfRule>
  </conditionalFormatting>
  <conditionalFormatting sqref="OK43:PO44">
    <cfRule type="expression" dxfId="432" priority="281">
      <formula>$OI$43="not on board"</formula>
    </cfRule>
  </conditionalFormatting>
  <conditionalFormatting sqref="OK45:PO46">
    <cfRule type="expression" dxfId="431" priority="280">
      <formula>$OI$45="not on board"</formula>
    </cfRule>
  </conditionalFormatting>
  <conditionalFormatting sqref="OK47:PO48">
    <cfRule type="expression" dxfId="430" priority="279">
      <formula>$OI$47="not on board"</formula>
    </cfRule>
  </conditionalFormatting>
  <conditionalFormatting sqref="OK49:PO50">
    <cfRule type="expression" dxfId="429" priority="278">
      <formula>$OI$49="not on board"</formula>
    </cfRule>
  </conditionalFormatting>
  <conditionalFormatting sqref="OK51:PO52">
    <cfRule type="expression" dxfId="428" priority="277">
      <formula>$OI$51="not on board"</formula>
    </cfRule>
  </conditionalFormatting>
  <conditionalFormatting sqref="OK53:PO54">
    <cfRule type="expression" dxfId="427" priority="276">
      <formula>$OI$53="not on board"</formula>
    </cfRule>
  </conditionalFormatting>
  <conditionalFormatting sqref="OK55:PO56">
    <cfRule type="expression" dxfId="426" priority="275">
      <formula>$OI$55="not on board"</formula>
    </cfRule>
  </conditionalFormatting>
  <conditionalFormatting sqref="OK57:PO58">
    <cfRule type="expression" dxfId="425" priority="274">
      <formula>$OI$57="not on board"</formula>
    </cfRule>
  </conditionalFormatting>
  <conditionalFormatting sqref="OK59:PO60">
    <cfRule type="expression" dxfId="424" priority="273">
      <formula>$OI$59="not on board"</formula>
    </cfRule>
  </conditionalFormatting>
  <conditionalFormatting sqref="OK61:PO62">
    <cfRule type="expression" dxfId="423" priority="272">
      <formula>$OI$61="not on board"</formula>
    </cfRule>
  </conditionalFormatting>
  <conditionalFormatting sqref="OK63:PO64">
    <cfRule type="expression" dxfId="422" priority="271">
      <formula>$OI$63="not on board"</formula>
    </cfRule>
  </conditionalFormatting>
  <conditionalFormatting sqref="OK65:PO66">
    <cfRule type="expression" dxfId="421" priority="270">
      <formula>$OI$65="not on board"</formula>
    </cfRule>
  </conditionalFormatting>
  <conditionalFormatting sqref="OK67:PO68">
    <cfRule type="expression" dxfId="420" priority="269">
      <formula>$OI$67="not on board"</formula>
    </cfRule>
  </conditionalFormatting>
  <conditionalFormatting sqref="OK69:PO70">
    <cfRule type="expression" dxfId="419" priority="268">
      <formula>$OI$69="not on board"</formula>
    </cfRule>
  </conditionalFormatting>
  <conditionalFormatting sqref="OK71:PO72">
    <cfRule type="expression" dxfId="418" priority="267">
      <formula>$OI$71="not on board"</formula>
    </cfRule>
  </conditionalFormatting>
  <conditionalFormatting sqref="OK73:PO74">
    <cfRule type="expression" dxfId="417" priority="266">
      <formula>$OI$73="not on board"</formula>
    </cfRule>
  </conditionalFormatting>
  <conditionalFormatting sqref="OK75:PO76">
    <cfRule type="expression" dxfId="416" priority="265">
      <formula>$OI$75="not on board"</formula>
    </cfRule>
  </conditionalFormatting>
  <conditionalFormatting sqref="OK77:PO78">
    <cfRule type="expression" dxfId="415" priority="264">
      <formula>$OI$77="not on board"</formula>
    </cfRule>
  </conditionalFormatting>
  <conditionalFormatting sqref="OK79:PO80">
    <cfRule type="expression" dxfId="414" priority="263">
      <formula>$OI$79="not on board"</formula>
    </cfRule>
  </conditionalFormatting>
  <conditionalFormatting sqref="OK81:PO82">
    <cfRule type="expression" dxfId="413" priority="262">
      <formula>$OI$81="not on board"</formula>
    </cfRule>
  </conditionalFormatting>
  <conditionalFormatting sqref="OK83:PO84">
    <cfRule type="expression" dxfId="412" priority="261">
      <formula>$OI$83="not on board"</formula>
    </cfRule>
  </conditionalFormatting>
  <conditionalFormatting sqref="OK85:PO86">
    <cfRule type="expression" dxfId="411" priority="260">
      <formula>$OI$85="not on board"</formula>
    </cfRule>
  </conditionalFormatting>
  <conditionalFormatting sqref="OK87:PO88">
    <cfRule type="expression" dxfId="410" priority="259">
      <formula>$OI$87="not on board"</formula>
    </cfRule>
  </conditionalFormatting>
  <conditionalFormatting sqref="OK89:PO90">
    <cfRule type="expression" dxfId="409" priority="258">
      <formula>$OI$89="not on board"</formula>
    </cfRule>
  </conditionalFormatting>
  <conditionalFormatting sqref="OK91:PO92">
    <cfRule type="expression" dxfId="408" priority="257">
      <formula>$OI$91="not on board"</formula>
    </cfRule>
  </conditionalFormatting>
  <conditionalFormatting sqref="OK93:PO94">
    <cfRule type="expression" dxfId="407" priority="256">
      <formula>$OI$93="not on board"</formula>
    </cfRule>
  </conditionalFormatting>
  <conditionalFormatting sqref="OK95:PO96">
    <cfRule type="expression" dxfId="406" priority="255">
      <formula>$OI$95="not on board"</formula>
    </cfRule>
  </conditionalFormatting>
  <conditionalFormatting sqref="OK97:PO98">
    <cfRule type="expression" dxfId="405" priority="254">
      <formula>$OI$97="not on board"</formula>
    </cfRule>
  </conditionalFormatting>
  <conditionalFormatting sqref="OK99:PO100">
    <cfRule type="expression" dxfId="404" priority="253">
      <formula>$OI$99="not on board"</formula>
    </cfRule>
  </conditionalFormatting>
  <conditionalFormatting sqref="OK101:PO102">
    <cfRule type="expression" dxfId="403" priority="252">
      <formula>$OI$101="not on board"</formula>
    </cfRule>
  </conditionalFormatting>
  <conditionalFormatting sqref="OK103:PO104">
    <cfRule type="expression" dxfId="402" priority="251">
      <formula>$OI$103="not on board"</formula>
    </cfRule>
  </conditionalFormatting>
  <conditionalFormatting sqref="OK105:PO106">
    <cfRule type="expression" dxfId="401" priority="250">
      <formula>$OI$105="not on board"</formula>
    </cfRule>
  </conditionalFormatting>
  <conditionalFormatting sqref="OK107:PO108">
    <cfRule type="expression" dxfId="400" priority="249">
      <formula>$OI$107="not on board"</formula>
    </cfRule>
  </conditionalFormatting>
  <conditionalFormatting sqref="OK109:PO110">
    <cfRule type="expression" dxfId="399" priority="248">
      <formula>$OI$109="not on board"</formula>
    </cfRule>
  </conditionalFormatting>
  <conditionalFormatting sqref="OK111:PO112">
    <cfRule type="expression" dxfId="398" priority="247">
      <formula>$OI$111="not on board"</formula>
    </cfRule>
  </conditionalFormatting>
  <conditionalFormatting sqref="OK113:PO114">
    <cfRule type="expression" dxfId="397" priority="246">
      <formula>$OI$113="not on board"</formula>
    </cfRule>
  </conditionalFormatting>
  <conditionalFormatting sqref="OK115:PO116">
    <cfRule type="expression" dxfId="396" priority="245">
      <formula>$OI$115="not on board"</formula>
    </cfRule>
  </conditionalFormatting>
  <conditionalFormatting sqref="OK117:PO118">
    <cfRule type="expression" dxfId="395" priority="244">
      <formula>$OI$117="not on board"</formula>
    </cfRule>
  </conditionalFormatting>
  <conditionalFormatting sqref="OK119:PO120">
    <cfRule type="expression" dxfId="394" priority="243">
      <formula>$OI$119="not on board"</formula>
    </cfRule>
  </conditionalFormatting>
  <conditionalFormatting sqref="OK121:PO122">
    <cfRule type="expression" dxfId="393" priority="242">
      <formula>$OI$121="not on board"</formula>
    </cfRule>
  </conditionalFormatting>
  <conditionalFormatting sqref="OK123:PO124">
    <cfRule type="expression" dxfId="392" priority="241">
      <formula>$OI$123="not on board"</formula>
    </cfRule>
  </conditionalFormatting>
  <conditionalFormatting sqref="BQ5:BS5">
    <cfRule type="expression" dxfId="391" priority="238">
      <formula>OR(BQ5="sun",BQ5="sat")</formula>
    </cfRule>
  </conditionalFormatting>
  <conditionalFormatting sqref="DA5:DC5">
    <cfRule type="expression" dxfId="390" priority="237">
      <formula>OR(DA5="sun",DA5="sat")</formula>
    </cfRule>
  </conditionalFormatting>
  <conditionalFormatting sqref="EK5:EM5">
    <cfRule type="expression" dxfId="389" priority="236">
      <formula>OR(EK5="sun",EK5="sat")</formula>
    </cfRule>
  </conditionalFormatting>
  <conditionalFormatting sqref="FU5:FW5">
    <cfRule type="expression" dxfId="388" priority="235">
      <formula>OR(FU5="sun",FU5="sat")</formula>
    </cfRule>
  </conditionalFormatting>
  <conditionalFormatting sqref="HE5:HG5">
    <cfRule type="expression" dxfId="387" priority="234">
      <formula>OR(HE5="sun",HE5="sat")</formula>
    </cfRule>
  </conditionalFormatting>
  <conditionalFormatting sqref="IO5:IQ5">
    <cfRule type="expression" dxfId="386" priority="233">
      <formula>OR(IO5="sun",IO5="sat")</formula>
    </cfRule>
  </conditionalFormatting>
  <conditionalFormatting sqref="JY5:KA5">
    <cfRule type="expression" dxfId="385" priority="232">
      <formula>OR(JY5="sun",JY5="sat")</formula>
    </cfRule>
  </conditionalFormatting>
  <conditionalFormatting sqref="LI5:LK5">
    <cfRule type="expression" dxfId="384" priority="231">
      <formula>OR(LI5="sun",LI5="sat")</formula>
    </cfRule>
  </conditionalFormatting>
  <conditionalFormatting sqref="MS5:MU5">
    <cfRule type="expression" dxfId="383" priority="230">
      <formula>OR(MS5="sun",MS5="sat")</formula>
    </cfRule>
  </conditionalFormatting>
  <conditionalFormatting sqref="OC5:OE5">
    <cfRule type="expression" dxfId="382" priority="229">
      <formula>OR(OC5="sun",OC5="sat")</formula>
    </cfRule>
  </conditionalFormatting>
  <conditionalFormatting sqref="PM5:PO5">
    <cfRule type="expression" dxfId="381" priority="228">
      <formula>OR(PM5="sun",PM5="sat")</formula>
    </cfRule>
  </conditionalFormatting>
  <conditionalFormatting sqref="AG5:AI6 DA5:DC124 BQ5:BS124 EK5:EM124 FU5:FW124 HE5:HG124 IO5:IQ124 JY5:KA124 LI5:LK124 MS5:MU124 OC5:OE124 PM5:PO124">
    <cfRule type="expression" dxfId="380" priority="227" stopIfTrue="1">
      <formula>AG$6=""</formula>
    </cfRule>
  </conditionalFormatting>
  <conditionalFormatting sqref="AH7:AI8">
    <cfRule type="expression" dxfId="379" priority="120">
      <formula>$C$7="not on board"</formula>
    </cfRule>
  </conditionalFormatting>
  <conditionalFormatting sqref="AH9:AI10">
    <cfRule type="expression" dxfId="378" priority="119">
      <formula>$C$9="not on board"</formula>
    </cfRule>
  </conditionalFormatting>
  <conditionalFormatting sqref="AH11:AI12">
    <cfRule type="expression" dxfId="377" priority="118">
      <formula>$C$11="not on board"</formula>
    </cfRule>
  </conditionalFormatting>
  <conditionalFormatting sqref="AH13:AI14">
    <cfRule type="expression" dxfId="376" priority="117">
      <formula>$C$13="not on board"</formula>
    </cfRule>
  </conditionalFormatting>
  <conditionalFormatting sqref="AH15:AI16">
    <cfRule type="expression" dxfId="375" priority="116">
      <formula>$C$15="not on board"</formula>
    </cfRule>
  </conditionalFormatting>
  <conditionalFormatting sqref="AH17:AI18">
    <cfRule type="expression" dxfId="374" priority="115">
      <formula>$C$17="not on board"</formula>
    </cfRule>
  </conditionalFormatting>
  <conditionalFormatting sqref="AH19:AI20">
    <cfRule type="expression" dxfId="373" priority="114">
      <formula>$C$19="not on board"</formula>
    </cfRule>
  </conditionalFormatting>
  <conditionalFormatting sqref="AH21:AI22">
    <cfRule type="expression" dxfId="372" priority="113">
      <formula>$C$21="not on board"</formula>
    </cfRule>
  </conditionalFormatting>
  <conditionalFormatting sqref="AH23:AI24">
    <cfRule type="expression" dxfId="371" priority="112">
      <formula>$C$23="not on board"</formula>
    </cfRule>
  </conditionalFormatting>
  <conditionalFormatting sqref="AH25:AI26">
    <cfRule type="expression" dxfId="370" priority="111">
      <formula>$C$25="not on board"</formula>
    </cfRule>
  </conditionalFormatting>
  <conditionalFormatting sqref="AH27:AI28">
    <cfRule type="expression" dxfId="369" priority="110">
      <formula>$C$27="not on board"</formula>
    </cfRule>
  </conditionalFormatting>
  <conditionalFormatting sqref="AH29:AI30">
    <cfRule type="expression" dxfId="368" priority="109">
      <formula>$C$29="not on board"</formula>
    </cfRule>
  </conditionalFormatting>
  <conditionalFormatting sqref="AH31:AI32">
    <cfRule type="expression" dxfId="367" priority="108">
      <formula>$C$31="not on board"</formula>
    </cfRule>
  </conditionalFormatting>
  <conditionalFormatting sqref="AH33:AI34">
    <cfRule type="expression" dxfId="366" priority="107">
      <formula>$C$33="not on board"</formula>
    </cfRule>
  </conditionalFormatting>
  <conditionalFormatting sqref="AH35:AI36">
    <cfRule type="expression" dxfId="365" priority="106">
      <formula>$C$35="not on board"</formula>
    </cfRule>
  </conditionalFormatting>
  <conditionalFormatting sqref="AH37:AI38">
    <cfRule type="expression" dxfId="364" priority="105">
      <formula>$C$37="not on board"</formula>
    </cfRule>
  </conditionalFormatting>
  <conditionalFormatting sqref="AH39:AI40">
    <cfRule type="expression" dxfId="363" priority="104">
      <formula>$C$39="not on board"</formula>
    </cfRule>
  </conditionalFormatting>
  <conditionalFormatting sqref="AH41:AI42">
    <cfRule type="expression" dxfId="362" priority="103">
      <formula>$C$41="not on board"</formula>
    </cfRule>
  </conditionalFormatting>
  <conditionalFormatting sqref="AH43:AI44">
    <cfRule type="expression" dxfId="361" priority="102">
      <formula>$C$43="not on board"</formula>
    </cfRule>
  </conditionalFormatting>
  <conditionalFormatting sqref="AH45:AI46">
    <cfRule type="expression" dxfId="360" priority="101">
      <formula>$C$45="not on board"</formula>
    </cfRule>
  </conditionalFormatting>
  <conditionalFormatting sqref="AH47:AI48">
    <cfRule type="expression" dxfId="359" priority="100">
      <formula>$C$47="not on board"</formula>
    </cfRule>
  </conditionalFormatting>
  <conditionalFormatting sqref="AH49:AI50">
    <cfRule type="expression" dxfId="358" priority="99">
      <formula>$C$49="not on board"</formula>
    </cfRule>
  </conditionalFormatting>
  <conditionalFormatting sqref="AH51:AI52">
    <cfRule type="expression" dxfId="357" priority="98">
      <formula>$C$51="not on board"</formula>
    </cfRule>
  </conditionalFormatting>
  <conditionalFormatting sqref="AH53:AI54">
    <cfRule type="expression" dxfId="356" priority="97">
      <formula>$C$53="not on board"</formula>
    </cfRule>
  </conditionalFormatting>
  <conditionalFormatting sqref="AH55:AI56">
    <cfRule type="expression" dxfId="355" priority="96">
      <formula>$C$55="not on board"</formula>
    </cfRule>
  </conditionalFormatting>
  <conditionalFormatting sqref="AH57:AI58">
    <cfRule type="expression" dxfId="354" priority="95">
      <formula>$C$57="not on board"</formula>
    </cfRule>
  </conditionalFormatting>
  <conditionalFormatting sqref="AH59:AI60">
    <cfRule type="expression" dxfId="353" priority="94">
      <formula>$C$59="not on board"</formula>
    </cfRule>
  </conditionalFormatting>
  <conditionalFormatting sqref="AH61:AI62">
    <cfRule type="expression" dxfId="352" priority="93">
      <formula>$C$61="not on board"</formula>
    </cfRule>
  </conditionalFormatting>
  <conditionalFormatting sqref="AH63:AI64">
    <cfRule type="expression" dxfId="351" priority="92">
      <formula>$C$63="not on board"</formula>
    </cfRule>
  </conditionalFormatting>
  <conditionalFormatting sqref="AH65:AI66">
    <cfRule type="expression" dxfId="350" priority="91">
      <formula>$C$65="not on board"</formula>
    </cfRule>
  </conditionalFormatting>
  <conditionalFormatting sqref="AH67:AI68">
    <cfRule type="expression" dxfId="349" priority="90">
      <formula>$C$67="not on board"</formula>
    </cfRule>
  </conditionalFormatting>
  <conditionalFormatting sqref="AH69:AI70">
    <cfRule type="expression" dxfId="348" priority="89">
      <formula>$C$69="not on board"</formula>
    </cfRule>
  </conditionalFormatting>
  <conditionalFormatting sqref="AH71:AI72">
    <cfRule type="expression" dxfId="347" priority="88">
      <formula>$C$71="not on board"</formula>
    </cfRule>
  </conditionalFormatting>
  <conditionalFormatting sqref="AH73:AI74">
    <cfRule type="expression" dxfId="346" priority="87">
      <formula>$C$73="not on board"</formula>
    </cfRule>
  </conditionalFormatting>
  <conditionalFormatting sqref="AH75:AI76">
    <cfRule type="expression" dxfId="345" priority="86">
      <formula>$C$75="not on board"</formula>
    </cfRule>
  </conditionalFormatting>
  <conditionalFormatting sqref="AH77:AI78">
    <cfRule type="expression" dxfId="344" priority="85">
      <formula>$C$77="not on board"</formula>
    </cfRule>
  </conditionalFormatting>
  <conditionalFormatting sqref="AH79:AI80">
    <cfRule type="expression" dxfId="343" priority="84">
      <formula>$C$79="not on board"</formula>
    </cfRule>
  </conditionalFormatting>
  <conditionalFormatting sqref="AH81:AI82">
    <cfRule type="expression" dxfId="342" priority="83">
      <formula>$C$81="not on board"</formula>
    </cfRule>
  </conditionalFormatting>
  <conditionalFormatting sqref="AH83:AI84">
    <cfRule type="expression" dxfId="341" priority="82">
      <formula>$C$83="not on board"</formula>
    </cfRule>
  </conditionalFormatting>
  <conditionalFormatting sqref="AH85:AI86">
    <cfRule type="expression" dxfId="340" priority="81">
      <formula>$C$85="not on board"</formula>
    </cfRule>
  </conditionalFormatting>
  <conditionalFormatting sqref="AH87:AI88">
    <cfRule type="expression" dxfId="339" priority="80">
      <formula>$C$87="not on board"</formula>
    </cfRule>
  </conditionalFormatting>
  <conditionalFormatting sqref="AH89:AI90">
    <cfRule type="expression" dxfId="338" priority="79">
      <formula>$C$89="not on board"</formula>
    </cfRule>
  </conditionalFormatting>
  <conditionalFormatting sqref="AH91:AI92">
    <cfRule type="expression" dxfId="337" priority="78">
      <formula>$C$91="not on board"</formula>
    </cfRule>
  </conditionalFormatting>
  <conditionalFormatting sqref="AH93:AI94">
    <cfRule type="expression" dxfId="336" priority="77">
      <formula>$C$93="not on board"</formula>
    </cfRule>
  </conditionalFormatting>
  <conditionalFormatting sqref="AH95:AI96">
    <cfRule type="expression" dxfId="335" priority="76">
      <formula>$C$95="not on board"</formula>
    </cfRule>
  </conditionalFormatting>
  <conditionalFormatting sqref="AH97:AI98">
    <cfRule type="expression" dxfId="334" priority="75">
      <formula>$C$97="not on board"</formula>
    </cfRule>
  </conditionalFormatting>
  <conditionalFormatting sqref="AH99:AI100">
    <cfRule type="expression" dxfId="333" priority="74">
      <formula>$C$99="not on board"</formula>
    </cfRule>
  </conditionalFormatting>
  <conditionalFormatting sqref="AH101:AI102">
    <cfRule type="expression" dxfId="332" priority="73">
      <formula>$C$101="not on board"</formula>
    </cfRule>
  </conditionalFormatting>
  <conditionalFormatting sqref="AH103:AI104">
    <cfRule type="expression" dxfId="331" priority="72">
      <formula>$C$103="not on board"</formula>
    </cfRule>
  </conditionalFormatting>
  <conditionalFormatting sqref="AH105:AI106">
    <cfRule type="expression" dxfId="330" priority="71">
      <formula>$C$105="not on board"</formula>
    </cfRule>
  </conditionalFormatting>
  <conditionalFormatting sqref="AH107:AI108">
    <cfRule type="expression" dxfId="329" priority="70">
      <formula>$C$107="not on board"</formula>
    </cfRule>
  </conditionalFormatting>
  <conditionalFormatting sqref="AH109:AI110">
    <cfRule type="expression" dxfId="328" priority="69">
      <formula>$C$109="not on board"</formula>
    </cfRule>
  </conditionalFormatting>
  <conditionalFormatting sqref="AH111:AI112">
    <cfRule type="expression" dxfId="327" priority="68">
      <formula>$C$111="not on board"</formula>
    </cfRule>
  </conditionalFormatting>
  <conditionalFormatting sqref="AH113:AI114">
    <cfRule type="expression" dxfId="326" priority="67">
      <formula>$C$113="not on board"</formula>
    </cfRule>
  </conditionalFormatting>
  <conditionalFormatting sqref="AH115:AI116">
    <cfRule type="expression" dxfId="325" priority="66">
      <formula>$C$115="not on board"</formula>
    </cfRule>
  </conditionalFormatting>
  <conditionalFormatting sqref="AH117:AI118">
    <cfRule type="expression" dxfId="324" priority="65">
      <formula>$C$117="not on board"</formula>
    </cfRule>
  </conditionalFormatting>
  <conditionalFormatting sqref="AH119:AI120">
    <cfRule type="expression" dxfId="323" priority="64">
      <formula>$C$119="not on board"</formula>
    </cfRule>
  </conditionalFormatting>
  <conditionalFormatting sqref="AH121:AI122">
    <cfRule type="expression" dxfId="322" priority="63">
      <formula>$C$121="not on board"</formula>
    </cfRule>
  </conditionalFormatting>
  <conditionalFormatting sqref="AH123:AI124">
    <cfRule type="expression" dxfId="321" priority="62">
      <formula>$C$123="not on board"</formula>
    </cfRule>
  </conditionalFormatting>
  <conditionalFormatting sqref="AH7:AI124">
    <cfRule type="expression" dxfId="320" priority="61" stopIfTrue="1">
      <formula>AH$6=""</formula>
    </cfRule>
  </conditionalFormatting>
  <conditionalFormatting sqref="E7:AG8">
    <cfRule type="expression" dxfId="319" priority="60">
      <formula>$AM$7="not on board"</formula>
    </cfRule>
  </conditionalFormatting>
  <conditionalFormatting sqref="E9:AG10">
    <cfRule type="expression" dxfId="318" priority="59">
      <formula>$AM$9="not on board"</formula>
    </cfRule>
  </conditionalFormatting>
  <conditionalFormatting sqref="E11:AG12">
    <cfRule type="expression" dxfId="317" priority="58">
      <formula>$AM$11="not on board"</formula>
    </cfRule>
  </conditionalFormatting>
  <conditionalFormatting sqref="E13:AG14">
    <cfRule type="expression" dxfId="316" priority="57">
      <formula>$AM$13="not on board"</formula>
    </cfRule>
  </conditionalFormatting>
  <conditionalFormatting sqref="E15:AG16">
    <cfRule type="expression" dxfId="315" priority="56">
      <formula>$AM$15="not on board"</formula>
    </cfRule>
  </conditionalFormatting>
  <conditionalFormatting sqref="E17:AG18">
    <cfRule type="expression" dxfId="314" priority="55">
      <formula>$AM$17="not on board"</formula>
    </cfRule>
  </conditionalFormatting>
  <conditionalFormatting sqref="E19:AG20">
    <cfRule type="expression" dxfId="313" priority="54">
      <formula>$AM$19="not on board"</formula>
    </cfRule>
  </conditionalFormatting>
  <conditionalFormatting sqref="E21:AG22">
    <cfRule type="expression" dxfId="312" priority="53">
      <formula>$AM$21="not on board"</formula>
    </cfRule>
  </conditionalFormatting>
  <conditionalFormatting sqref="E23:AG24">
    <cfRule type="expression" dxfId="311" priority="52">
      <formula>$AM$23="not on board"</formula>
    </cfRule>
  </conditionalFormatting>
  <conditionalFormatting sqref="E25:AG26">
    <cfRule type="expression" dxfId="310" priority="51">
      <formula>$AM$25="not on board"</formula>
    </cfRule>
  </conditionalFormatting>
  <conditionalFormatting sqref="E27:AG28">
    <cfRule type="expression" dxfId="309" priority="50">
      <formula>$AM$27="not on board"</formula>
    </cfRule>
  </conditionalFormatting>
  <conditionalFormatting sqref="E29:AG30">
    <cfRule type="expression" dxfId="308" priority="49">
      <formula>$AM$29="not on board"</formula>
    </cfRule>
  </conditionalFormatting>
  <conditionalFormatting sqref="E31:AG32">
    <cfRule type="expression" dxfId="307" priority="48">
      <formula>$AM$31="not on board"</formula>
    </cfRule>
  </conditionalFormatting>
  <conditionalFormatting sqref="E33:AG34">
    <cfRule type="expression" dxfId="306" priority="47">
      <formula>$AM$33="not on board"</formula>
    </cfRule>
  </conditionalFormatting>
  <conditionalFormatting sqref="E35:AG36">
    <cfRule type="expression" dxfId="305" priority="46">
      <formula>$AM$35="not on board"</formula>
    </cfRule>
  </conditionalFormatting>
  <conditionalFormatting sqref="E37:AG38">
    <cfRule type="expression" dxfId="304" priority="45">
      <formula>$AM$37="not on board"</formula>
    </cfRule>
  </conditionalFormatting>
  <conditionalFormatting sqref="E39:AG40">
    <cfRule type="expression" dxfId="303" priority="44">
      <formula>$AM$39="not on board"</formula>
    </cfRule>
  </conditionalFormatting>
  <conditionalFormatting sqref="E41:AG42">
    <cfRule type="expression" dxfId="302" priority="43">
      <formula>$AM$41="not on board"</formula>
    </cfRule>
  </conditionalFormatting>
  <conditionalFormatting sqref="E43:AG44">
    <cfRule type="expression" dxfId="301" priority="42">
      <formula>$AM$43="not on board"</formula>
    </cfRule>
  </conditionalFormatting>
  <conditionalFormatting sqref="E45:AG46">
    <cfRule type="expression" dxfId="300" priority="41">
      <formula>$AM$45="not on board"</formula>
    </cfRule>
  </conditionalFormatting>
  <conditionalFormatting sqref="E47:AG48">
    <cfRule type="expression" dxfId="299" priority="40">
      <formula>$AM$47="not on board"</formula>
    </cfRule>
  </conditionalFormatting>
  <conditionalFormatting sqref="E49:AG50">
    <cfRule type="expression" dxfId="298" priority="39">
      <formula>$AM$49="not on board"</formula>
    </cfRule>
  </conditionalFormatting>
  <conditionalFormatting sqref="E51:AG52">
    <cfRule type="expression" dxfId="297" priority="38">
      <formula>$AM$51="not on board"</formula>
    </cfRule>
  </conditionalFormatting>
  <conditionalFormatting sqref="E53:AG54">
    <cfRule type="expression" dxfId="296" priority="37">
      <formula>$AM$53="not on board"</formula>
    </cfRule>
  </conditionalFormatting>
  <conditionalFormatting sqref="E55:AG56">
    <cfRule type="expression" dxfId="295" priority="36">
      <formula>$AM$55="not on board"</formula>
    </cfRule>
  </conditionalFormatting>
  <conditionalFormatting sqref="E57:AG58">
    <cfRule type="expression" dxfId="294" priority="35">
      <formula>$AM$57="not on board"</formula>
    </cfRule>
  </conditionalFormatting>
  <conditionalFormatting sqref="E59:AG60">
    <cfRule type="expression" dxfId="293" priority="34">
      <formula>$AM$59="not on board"</formula>
    </cfRule>
  </conditionalFormatting>
  <conditionalFormatting sqref="E61:AG62">
    <cfRule type="expression" dxfId="292" priority="33">
      <formula>$AM$61="not on board"</formula>
    </cfRule>
  </conditionalFormatting>
  <conditionalFormatting sqref="E63:AG64">
    <cfRule type="expression" dxfId="291" priority="32">
      <formula>$AM$63="not on board"</formula>
    </cfRule>
  </conditionalFormatting>
  <conditionalFormatting sqref="E65:AG66">
    <cfRule type="expression" dxfId="290" priority="31">
      <formula>$AM$65="not on board"</formula>
    </cfRule>
  </conditionalFormatting>
  <conditionalFormatting sqref="E67:AG68">
    <cfRule type="expression" dxfId="289" priority="30">
      <formula>$AM$67="not on board"</formula>
    </cfRule>
  </conditionalFormatting>
  <conditionalFormatting sqref="E69:AG70">
    <cfRule type="expression" dxfId="288" priority="29">
      <formula>$AM$69="not on board"</formula>
    </cfRule>
  </conditionalFormatting>
  <conditionalFormatting sqref="E71:AG72">
    <cfRule type="expression" dxfId="287" priority="28">
      <formula>$AM$71="not on board"</formula>
    </cfRule>
  </conditionalFormatting>
  <conditionalFormatting sqref="E73:AG74">
    <cfRule type="expression" dxfId="286" priority="27">
      <formula>$AM$73="not on board"</formula>
    </cfRule>
  </conditionalFormatting>
  <conditionalFormatting sqref="E75:AG76">
    <cfRule type="expression" dxfId="285" priority="26">
      <formula>$AM$75="not on board"</formula>
    </cfRule>
  </conditionalFormatting>
  <conditionalFormatting sqref="E77:AG78">
    <cfRule type="expression" dxfId="284" priority="25">
      <formula>$AM$77="not on board"</formula>
    </cfRule>
  </conditionalFormatting>
  <conditionalFormatting sqref="E79:AG80">
    <cfRule type="expression" dxfId="283" priority="24">
      <formula>$AM$79="not on board"</formula>
    </cfRule>
  </conditionalFormatting>
  <conditionalFormatting sqref="E81:AG82">
    <cfRule type="expression" dxfId="282" priority="23">
      <formula>$AM$81="not on board"</formula>
    </cfRule>
  </conditionalFormatting>
  <conditionalFormatting sqref="E83:AG84">
    <cfRule type="expression" dxfId="281" priority="22">
      <formula>$AM$83="not on board"</formula>
    </cfRule>
  </conditionalFormatting>
  <conditionalFormatting sqref="E85:AG86">
    <cfRule type="expression" dxfId="280" priority="21">
      <formula>$AM$85="not on board"</formula>
    </cfRule>
  </conditionalFormatting>
  <conditionalFormatting sqref="E87:AG88">
    <cfRule type="expression" dxfId="279" priority="20">
      <formula>$AM$87="not on board"</formula>
    </cfRule>
  </conditionalFormatting>
  <conditionalFormatting sqref="E89:AG90">
    <cfRule type="expression" dxfId="278" priority="19">
      <formula>$AM$89="not on board"</formula>
    </cfRule>
  </conditionalFormatting>
  <conditionalFormatting sqref="E91:AG92">
    <cfRule type="expression" dxfId="277" priority="18">
      <formula>$AM$91="not on board"</formula>
    </cfRule>
  </conditionalFormatting>
  <conditionalFormatting sqref="E93:AG94">
    <cfRule type="expression" dxfId="276" priority="17">
      <formula>$AM$93="not on board"</formula>
    </cfRule>
  </conditionalFormatting>
  <conditionalFormatting sqref="E95:AG96">
    <cfRule type="expression" dxfId="275" priority="16">
      <formula>$AM$95="not on board"</formula>
    </cfRule>
  </conditionalFormatting>
  <conditionalFormatting sqref="E97:AG98">
    <cfRule type="expression" dxfId="274" priority="15">
      <formula>$AM$97="not on board"</formula>
    </cfRule>
  </conditionalFormatting>
  <conditionalFormatting sqref="E99:AG100">
    <cfRule type="expression" dxfId="273" priority="14">
      <formula>$AM$99="not on board"</formula>
    </cfRule>
  </conditionalFormatting>
  <conditionalFormatting sqref="E101:AG102">
    <cfRule type="expression" dxfId="272" priority="13">
      <formula>$AM$101="not on board"</formula>
    </cfRule>
  </conditionalFormatting>
  <conditionalFormatting sqref="E103:AG104">
    <cfRule type="expression" dxfId="271" priority="12">
      <formula>$AM$103="not on board"</formula>
    </cfRule>
  </conditionalFormatting>
  <conditionalFormatting sqref="E105:AG106">
    <cfRule type="expression" dxfId="270" priority="11">
      <formula>$AM$105="not on board"</formula>
    </cfRule>
  </conditionalFormatting>
  <conditionalFormatting sqref="E107:AG108">
    <cfRule type="expression" dxfId="269" priority="10">
      <formula>$AM$107="not on board"</formula>
    </cfRule>
  </conditionalFormatting>
  <conditionalFormatting sqref="E109:AG110">
    <cfRule type="expression" dxfId="268" priority="9">
      <formula>$AM$109="not on board"</formula>
    </cfRule>
  </conditionalFormatting>
  <conditionalFormatting sqref="E111:AG112">
    <cfRule type="expression" dxfId="267" priority="8">
      <formula>$AM$111="not on board"</formula>
    </cfRule>
  </conditionalFormatting>
  <conditionalFormatting sqref="E113:AG114">
    <cfRule type="expression" dxfId="266" priority="7">
      <formula>$AM$113="not on board"</formula>
    </cfRule>
  </conditionalFormatting>
  <conditionalFormatting sqref="E115:AG116">
    <cfRule type="expression" dxfId="265" priority="6">
      <formula>$AM$115="not on board"</formula>
    </cfRule>
  </conditionalFormatting>
  <conditionalFormatting sqref="E117:AG118">
    <cfRule type="expression" dxfId="264" priority="5">
      <formula>$AM$117="not on board"</formula>
    </cfRule>
  </conditionalFormatting>
  <conditionalFormatting sqref="E119:AG120">
    <cfRule type="expression" dxfId="263" priority="4">
      <formula>$AM$119="not on board"</formula>
    </cfRule>
  </conditionalFormatting>
  <conditionalFormatting sqref="E121:AG122">
    <cfRule type="expression" dxfId="262" priority="3">
      <formula>$AM$121="not on board"</formula>
    </cfRule>
  </conditionalFormatting>
  <conditionalFormatting sqref="E123:AG124">
    <cfRule type="expression" dxfId="261" priority="2">
      <formula>$AM$123="not on board"</formula>
    </cfRule>
  </conditionalFormatting>
  <conditionalFormatting sqref="AG7:AG124">
    <cfRule type="expression" dxfId="260" priority="1" stopIfTrue="1">
      <formula>AG$6=""</formula>
    </cfRule>
  </conditionalFormatting>
  <dataValidations count="1">
    <dataValidation type="decimal" allowBlank="1" showInputMessage="1" showErrorMessage="1" sqref="E7:AI124 OK7:PO124 BY7:DC124 AO7:BS124 DI7:EM124 ES7:FW124 GC7:HG124 HM7:IQ124 IW7:KA124 KG7:LK124 LQ7:MU124 NA7:OE124" xr:uid="{00000000-0002-0000-0200-000000000000}">
      <formula1>0</formula1>
      <formula2>24</formula2>
    </dataValidation>
  </dataValidations>
  <pageMargins left="0.25" right="0.25" top="0.25" bottom="0.25" header="0.3" footer="0.3"/>
  <pageSetup scale="50" orientation="portrait" r:id="rId1"/>
  <colBreaks count="10" manualBreakCount="10">
    <brk id="36" max="95" man="1"/>
    <brk id="72" max="95" man="1"/>
    <brk id="144" max="1048575" man="1"/>
    <brk id="180" max="95" man="1"/>
    <brk id="216" max="95" man="1"/>
    <brk id="252" max="95" man="1"/>
    <brk id="288" max="95" man="1"/>
    <brk id="324" max="95" man="1"/>
    <brk id="360" max="95" man="1"/>
    <brk id="396" max="95" man="1"/>
  </colBreaks>
  <ignoredErrors>
    <ignoredError sqref="AG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DB27-F6CB-4633-8F77-53441FF70822}">
  <sheetPr>
    <tabColor theme="9" tint="-0.249977111117893"/>
    <pageSetUpPr fitToPage="1"/>
  </sheetPr>
  <dimension ref="B1:BF124"/>
  <sheetViews>
    <sheetView showGridLines="0" zoomScaleNormal="100" zoomScalePageLayoutView="85" workbookViewId="0">
      <pane xSplit="5" ySplit="6" topLeftCell="F7" activePane="bottomRight" state="frozenSplit"/>
      <selection pane="topRight" activeCell="Y1" sqref="Y1"/>
      <selection pane="bottomLeft" activeCell="A26" sqref="A26"/>
      <selection pane="bottomRight" activeCell="F7" sqref="F7"/>
    </sheetView>
  </sheetViews>
  <sheetFormatPr defaultColWidth="8.85546875" defaultRowHeight="15.75" x14ac:dyDescent="0.25"/>
  <cols>
    <col min="1" max="1" width="2.42578125" style="49" customWidth="1"/>
    <col min="2" max="2" width="10.85546875" style="49" hidden="1" customWidth="1"/>
    <col min="3" max="3" width="22.28515625" style="49" customWidth="1"/>
    <col min="4" max="4" width="13.28515625" style="49" customWidth="1"/>
    <col min="5" max="5" width="8.7109375" style="49" customWidth="1"/>
    <col min="6" max="57" width="5" style="49" customWidth="1"/>
    <col min="58" max="58" width="8.85546875" style="50"/>
    <col min="59" max="16384" width="8.85546875" style="49"/>
  </cols>
  <sheetData>
    <row r="1" spans="2:58" ht="60" customHeight="1" x14ac:dyDescent="0.25">
      <c r="C1" s="99"/>
      <c r="D1" s="100" t="str">
        <f>Summary!$C$1</f>
        <v>Safe and Sick Leave Timekeeping Tool</v>
      </c>
      <c r="E1" s="99"/>
      <c r="F1" s="99"/>
      <c r="G1" s="99"/>
      <c r="H1" s="99"/>
      <c r="I1" s="99"/>
      <c r="J1" s="99"/>
      <c r="K1" s="99"/>
      <c r="L1" s="99"/>
      <c r="M1" s="99"/>
      <c r="N1" s="99"/>
      <c r="O1" s="99"/>
      <c r="P1" s="99"/>
      <c r="Q1" s="99"/>
      <c r="R1" s="99"/>
      <c r="S1" s="102"/>
      <c r="T1" s="102"/>
      <c r="U1" s="102"/>
      <c r="V1" s="102"/>
      <c r="W1" s="102"/>
      <c r="X1" s="102"/>
      <c r="Y1" s="102"/>
      <c r="Z1" s="102"/>
      <c r="AA1" s="166" t="str">
        <f>IF(Summary!$C$3&lt;&gt;"",Summary!$C$3,"")</f>
        <v/>
      </c>
      <c r="AB1" s="166"/>
      <c r="AC1" s="166"/>
      <c r="AD1" s="166"/>
      <c r="AE1" s="166"/>
      <c r="AF1" s="166"/>
      <c r="AG1" s="166"/>
      <c r="AH1" s="166"/>
      <c r="AI1" s="166"/>
      <c r="AJ1" s="166"/>
      <c r="AK1" s="166"/>
      <c r="AL1" s="166"/>
      <c r="AM1" s="166"/>
      <c r="AN1" s="166"/>
      <c r="AO1" s="166"/>
      <c r="AP1" s="166"/>
      <c r="AQ1" s="99"/>
      <c r="AR1" s="99"/>
      <c r="AS1" s="99"/>
      <c r="AT1" s="99"/>
      <c r="AU1" s="99"/>
      <c r="AV1" s="99"/>
      <c r="AW1" s="99"/>
      <c r="AX1" s="99"/>
      <c r="AY1" s="99"/>
      <c r="AZ1" s="99"/>
      <c r="BA1" s="99"/>
      <c r="BB1" s="99"/>
      <c r="BC1" s="99"/>
      <c r="BD1" s="99"/>
      <c r="BE1" s="99"/>
      <c r="BF1" s="99"/>
    </row>
    <row r="2" spans="2:58" ht="16.5" hidden="1" customHeight="1" x14ac:dyDescent="0.25">
      <c r="C2" s="99"/>
      <c r="D2" s="100"/>
      <c r="E2" s="99"/>
      <c r="F2" s="99"/>
      <c r="G2" s="99"/>
      <c r="H2" s="99"/>
      <c r="I2" s="99"/>
      <c r="J2" s="99"/>
      <c r="K2" s="99"/>
      <c r="L2" s="99"/>
      <c r="M2" s="99"/>
      <c r="N2" s="99"/>
      <c r="O2" s="99"/>
      <c r="P2" s="99"/>
      <c r="Q2" s="99"/>
      <c r="R2" s="99"/>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99"/>
      <c r="AR2" s="99"/>
      <c r="AS2" s="99"/>
      <c r="AT2" s="99"/>
      <c r="AU2" s="99"/>
      <c r="AV2" s="99"/>
      <c r="AW2" s="99"/>
      <c r="AX2" s="99"/>
      <c r="AY2" s="99"/>
      <c r="AZ2" s="99"/>
      <c r="BA2" s="99"/>
      <c r="BB2" s="99"/>
      <c r="BC2" s="99"/>
      <c r="BD2" s="99"/>
      <c r="BE2" s="99"/>
      <c r="BF2" s="99"/>
    </row>
    <row r="3" spans="2:58" hidden="1" x14ac:dyDescent="0.25">
      <c r="C3" s="103" t="str">
        <f>IF(AND(SheetName&lt;&gt;"",SheetName="Weekly"),"Active","Inactive")</f>
        <v>Inactive</v>
      </c>
      <c r="D3" s="104"/>
      <c r="E3" s="105">
        <f>CYStartDate</f>
        <v>0</v>
      </c>
      <c r="F3" s="106">
        <f>E3+6</f>
        <v>6</v>
      </c>
      <c r="G3" s="106">
        <f t="shared" ref="G3:AL3" si="0">F3+7</f>
        <v>13</v>
      </c>
      <c r="H3" s="106">
        <f t="shared" si="0"/>
        <v>20</v>
      </c>
      <c r="I3" s="106">
        <f t="shared" si="0"/>
        <v>27</v>
      </c>
      <c r="J3" s="106">
        <f t="shared" si="0"/>
        <v>34</v>
      </c>
      <c r="K3" s="106">
        <f t="shared" si="0"/>
        <v>41</v>
      </c>
      <c r="L3" s="106">
        <f t="shared" si="0"/>
        <v>48</v>
      </c>
      <c r="M3" s="106">
        <f t="shared" si="0"/>
        <v>55</v>
      </c>
      <c r="N3" s="106">
        <f t="shared" si="0"/>
        <v>62</v>
      </c>
      <c r="O3" s="106">
        <f t="shared" si="0"/>
        <v>69</v>
      </c>
      <c r="P3" s="106">
        <f t="shared" si="0"/>
        <v>76</v>
      </c>
      <c r="Q3" s="106">
        <f t="shared" si="0"/>
        <v>83</v>
      </c>
      <c r="R3" s="106">
        <f t="shared" si="0"/>
        <v>90</v>
      </c>
      <c r="S3" s="106">
        <f t="shared" si="0"/>
        <v>97</v>
      </c>
      <c r="T3" s="106">
        <f t="shared" si="0"/>
        <v>104</v>
      </c>
      <c r="U3" s="106">
        <f t="shared" si="0"/>
        <v>111</v>
      </c>
      <c r="V3" s="106">
        <f t="shared" si="0"/>
        <v>118</v>
      </c>
      <c r="W3" s="106">
        <f t="shared" si="0"/>
        <v>125</v>
      </c>
      <c r="X3" s="106">
        <f t="shared" si="0"/>
        <v>132</v>
      </c>
      <c r="Y3" s="106">
        <f t="shared" si="0"/>
        <v>139</v>
      </c>
      <c r="Z3" s="106">
        <f t="shared" si="0"/>
        <v>146</v>
      </c>
      <c r="AA3" s="106">
        <f t="shared" si="0"/>
        <v>153</v>
      </c>
      <c r="AB3" s="106">
        <f t="shared" si="0"/>
        <v>160</v>
      </c>
      <c r="AC3" s="106">
        <f t="shared" si="0"/>
        <v>167</v>
      </c>
      <c r="AD3" s="106">
        <f t="shared" si="0"/>
        <v>174</v>
      </c>
      <c r="AE3" s="106">
        <f t="shared" si="0"/>
        <v>181</v>
      </c>
      <c r="AF3" s="106">
        <f t="shared" si="0"/>
        <v>188</v>
      </c>
      <c r="AG3" s="106">
        <f t="shared" si="0"/>
        <v>195</v>
      </c>
      <c r="AH3" s="106">
        <f t="shared" si="0"/>
        <v>202</v>
      </c>
      <c r="AI3" s="106">
        <f t="shared" si="0"/>
        <v>209</v>
      </c>
      <c r="AJ3" s="106">
        <f t="shared" si="0"/>
        <v>216</v>
      </c>
      <c r="AK3" s="106">
        <f t="shared" si="0"/>
        <v>223</v>
      </c>
      <c r="AL3" s="106">
        <f t="shared" si="0"/>
        <v>230</v>
      </c>
      <c r="AM3" s="106">
        <f t="shared" ref="AM3:BE3" si="1">AL3+7</f>
        <v>237</v>
      </c>
      <c r="AN3" s="106">
        <f t="shared" si="1"/>
        <v>244</v>
      </c>
      <c r="AO3" s="106">
        <f t="shared" si="1"/>
        <v>251</v>
      </c>
      <c r="AP3" s="106">
        <f t="shared" si="1"/>
        <v>258</v>
      </c>
      <c r="AQ3" s="106">
        <f t="shared" si="1"/>
        <v>265</v>
      </c>
      <c r="AR3" s="106">
        <f t="shared" si="1"/>
        <v>272</v>
      </c>
      <c r="AS3" s="106">
        <f t="shared" si="1"/>
        <v>279</v>
      </c>
      <c r="AT3" s="106">
        <f t="shared" si="1"/>
        <v>286</v>
      </c>
      <c r="AU3" s="106">
        <f t="shared" si="1"/>
        <v>293</v>
      </c>
      <c r="AV3" s="106">
        <f t="shared" si="1"/>
        <v>300</v>
      </c>
      <c r="AW3" s="106">
        <f t="shared" si="1"/>
        <v>307</v>
      </c>
      <c r="AX3" s="106">
        <f t="shared" si="1"/>
        <v>314</v>
      </c>
      <c r="AY3" s="106">
        <f t="shared" si="1"/>
        <v>321</v>
      </c>
      <c r="AZ3" s="106">
        <f t="shared" si="1"/>
        <v>328</v>
      </c>
      <c r="BA3" s="106">
        <f t="shared" si="1"/>
        <v>335</v>
      </c>
      <c r="BB3" s="106">
        <f t="shared" si="1"/>
        <v>342</v>
      </c>
      <c r="BC3" s="106">
        <f t="shared" si="1"/>
        <v>349</v>
      </c>
      <c r="BD3" s="106">
        <f t="shared" si="1"/>
        <v>356</v>
      </c>
      <c r="BE3" s="106">
        <f t="shared" si="1"/>
        <v>363</v>
      </c>
      <c r="BF3" s="107"/>
    </row>
    <row r="4" spans="2:58" ht="15.75" customHeight="1" x14ac:dyDescent="0.25">
      <c r="B4" s="51"/>
      <c r="C4" s="167" t="str">
        <f>CONCATENATE("Year ", YEAR(F3))</f>
        <v>Year 1900</v>
      </c>
      <c r="D4" s="167"/>
      <c r="E4" s="88" t="s">
        <v>17</v>
      </c>
      <c r="F4" s="83">
        <f t="shared" ref="F4:AK4" si="2">WEEKNUM(E3+1)</f>
        <v>1</v>
      </c>
      <c r="G4" s="84">
        <f t="shared" si="2"/>
        <v>1</v>
      </c>
      <c r="H4" s="84">
        <f t="shared" si="2"/>
        <v>2</v>
      </c>
      <c r="I4" s="84">
        <f t="shared" si="2"/>
        <v>3</v>
      </c>
      <c r="J4" s="84">
        <f t="shared" si="2"/>
        <v>4</v>
      </c>
      <c r="K4" s="84">
        <f t="shared" si="2"/>
        <v>5</v>
      </c>
      <c r="L4" s="84">
        <f t="shared" si="2"/>
        <v>6</v>
      </c>
      <c r="M4" s="84">
        <f t="shared" si="2"/>
        <v>7</v>
      </c>
      <c r="N4" s="84">
        <f t="shared" si="2"/>
        <v>8</v>
      </c>
      <c r="O4" s="84">
        <f t="shared" si="2"/>
        <v>9</v>
      </c>
      <c r="P4" s="84">
        <f t="shared" si="2"/>
        <v>10</v>
      </c>
      <c r="Q4" s="84">
        <f t="shared" si="2"/>
        <v>11</v>
      </c>
      <c r="R4" s="84">
        <f t="shared" si="2"/>
        <v>12</v>
      </c>
      <c r="S4" s="84">
        <f t="shared" si="2"/>
        <v>13</v>
      </c>
      <c r="T4" s="84">
        <f t="shared" si="2"/>
        <v>14</v>
      </c>
      <c r="U4" s="84">
        <f t="shared" si="2"/>
        <v>15</v>
      </c>
      <c r="V4" s="84">
        <f t="shared" si="2"/>
        <v>16</v>
      </c>
      <c r="W4" s="84">
        <f t="shared" si="2"/>
        <v>17</v>
      </c>
      <c r="X4" s="84">
        <f t="shared" si="2"/>
        <v>18</v>
      </c>
      <c r="Y4" s="84">
        <f t="shared" si="2"/>
        <v>19</v>
      </c>
      <c r="Z4" s="84">
        <f t="shared" si="2"/>
        <v>20</v>
      </c>
      <c r="AA4" s="84">
        <f t="shared" si="2"/>
        <v>21</v>
      </c>
      <c r="AB4" s="84">
        <f t="shared" si="2"/>
        <v>22</v>
      </c>
      <c r="AC4" s="84">
        <f t="shared" si="2"/>
        <v>23</v>
      </c>
      <c r="AD4" s="84">
        <f t="shared" si="2"/>
        <v>24</v>
      </c>
      <c r="AE4" s="84">
        <f t="shared" si="2"/>
        <v>25</v>
      </c>
      <c r="AF4" s="84">
        <f t="shared" si="2"/>
        <v>26</v>
      </c>
      <c r="AG4" s="84">
        <f t="shared" si="2"/>
        <v>27</v>
      </c>
      <c r="AH4" s="84">
        <f t="shared" si="2"/>
        <v>28</v>
      </c>
      <c r="AI4" s="84">
        <f t="shared" si="2"/>
        <v>29</v>
      </c>
      <c r="AJ4" s="84">
        <f t="shared" si="2"/>
        <v>30</v>
      </c>
      <c r="AK4" s="84">
        <f t="shared" si="2"/>
        <v>31</v>
      </c>
      <c r="AL4" s="84">
        <f t="shared" ref="AL4:BE4" si="3">WEEKNUM(AK3+1)</f>
        <v>32</v>
      </c>
      <c r="AM4" s="84">
        <f t="shared" si="3"/>
        <v>33</v>
      </c>
      <c r="AN4" s="84">
        <f t="shared" si="3"/>
        <v>34</v>
      </c>
      <c r="AO4" s="84">
        <f t="shared" si="3"/>
        <v>35</v>
      </c>
      <c r="AP4" s="84">
        <f t="shared" si="3"/>
        <v>36</v>
      </c>
      <c r="AQ4" s="84">
        <f t="shared" si="3"/>
        <v>37</v>
      </c>
      <c r="AR4" s="84">
        <f t="shared" si="3"/>
        <v>38</v>
      </c>
      <c r="AS4" s="84">
        <f t="shared" si="3"/>
        <v>39</v>
      </c>
      <c r="AT4" s="84">
        <f t="shared" si="3"/>
        <v>40</v>
      </c>
      <c r="AU4" s="84">
        <f t="shared" si="3"/>
        <v>41</v>
      </c>
      <c r="AV4" s="84">
        <f t="shared" si="3"/>
        <v>42</v>
      </c>
      <c r="AW4" s="84">
        <f t="shared" si="3"/>
        <v>43</v>
      </c>
      <c r="AX4" s="84">
        <f t="shared" si="3"/>
        <v>44</v>
      </c>
      <c r="AY4" s="84">
        <f t="shared" si="3"/>
        <v>45</v>
      </c>
      <c r="AZ4" s="84">
        <f t="shared" si="3"/>
        <v>46</v>
      </c>
      <c r="BA4" s="84">
        <f t="shared" si="3"/>
        <v>47</v>
      </c>
      <c r="BB4" s="84">
        <f t="shared" si="3"/>
        <v>48</v>
      </c>
      <c r="BC4" s="84">
        <f t="shared" si="3"/>
        <v>49</v>
      </c>
      <c r="BD4" s="84">
        <f t="shared" si="3"/>
        <v>50</v>
      </c>
      <c r="BE4" s="84">
        <f t="shared" si="3"/>
        <v>51</v>
      </c>
      <c r="BF4" s="89"/>
    </row>
    <row r="5" spans="2:58" ht="15.75" customHeight="1" x14ac:dyDescent="0.25">
      <c r="B5" s="51">
        <f ca="1">EndDate</f>
        <v>365</v>
      </c>
      <c r="C5" s="167"/>
      <c r="D5" s="167"/>
      <c r="E5" s="90" t="s">
        <v>16</v>
      </c>
      <c r="F5" s="79" t="str">
        <f>TEXT(E3,"mm/dd")</f>
        <v>01/00</v>
      </c>
      <c r="G5" s="80" t="str">
        <f t="shared" ref="G5:AL5" si="4">TEXT(F3+1,"mm/dd")</f>
        <v>01/07</v>
      </c>
      <c r="H5" s="80" t="str">
        <f t="shared" si="4"/>
        <v>01/14</v>
      </c>
      <c r="I5" s="80" t="str">
        <f t="shared" si="4"/>
        <v>01/21</v>
      </c>
      <c r="J5" s="80" t="str">
        <f t="shared" si="4"/>
        <v>01/28</v>
      </c>
      <c r="K5" s="80" t="str">
        <f t="shared" si="4"/>
        <v>02/04</v>
      </c>
      <c r="L5" s="80" t="str">
        <f t="shared" si="4"/>
        <v>02/11</v>
      </c>
      <c r="M5" s="80" t="str">
        <f t="shared" si="4"/>
        <v>02/18</v>
      </c>
      <c r="N5" s="80" t="str">
        <f t="shared" si="4"/>
        <v>02/25</v>
      </c>
      <c r="O5" s="80" t="str">
        <f t="shared" si="4"/>
        <v>03/03</v>
      </c>
      <c r="P5" s="80" t="str">
        <f t="shared" si="4"/>
        <v>03/10</v>
      </c>
      <c r="Q5" s="80" t="str">
        <f t="shared" si="4"/>
        <v>03/17</v>
      </c>
      <c r="R5" s="80" t="str">
        <f t="shared" si="4"/>
        <v>03/24</v>
      </c>
      <c r="S5" s="80" t="str">
        <f t="shared" si="4"/>
        <v>03/31</v>
      </c>
      <c r="T5" s="80" t="str">
        <f t="shared" si="4"/>
        <v>04/07</v>
      </c>
      <c r="U5" s="80" t="str">
        <f t="shared" si="4"/>
        <v>04/14</v>
      </c>
      <c r="V5" s="80" t="str">
        <f t="shared" si="4"/>
        <v>04/21</v>
      </c>
      <c r="W5" s="80" t="str">
        <f t="shared" si="4"/>
        <v>04/28</v>
      </c>
      <c r="X5" s="80" t="str">
        <f t="shared" si="4"/>
        <v>05/05</v>
      </c>
      <c r="Y5" s="80" t="str">
        <f t="shared" si="4"/>
        <v>05/12</v>
      </c>
      <c r="Z5" s="80" t="str">
        <f t="shared" si="4"/>
        <v>05/19</v>
      </c>
      <c r="AA5" s="80" t="str">
        <f t="shared" si="4"/>
        <v>05/26</v>
      </c>
      <c r="AB5" s="80" t="str">
        <f t="shared" si="4"/>
        <v>06/02</v>
      </c>
      <c r="AC5" s="80" t="str">
        <f t="shared" si="4"/>
        <v>06/09</v>
      </c>
      <c r="AD5" s="80" t="str">
        <f t="shared" si="4"/>
        <v>06/16</v>
      </c>
      <c r="AE5" s="80" t="str">
        <f t="shared" si="4"/>
        <v>06/23</v>
      </c>
      <c r="AF5" s="80" t="str">
        <f t="shared" si="4"/>
        <v>06/30</v>
      </c>
      <c r="AG5" s="80" t="str">
        <f t="shared" si="4"/>
        <v>07/07</v>
      </c>
      <c r="AH5" s="80" t="str">
        <f t="shared" si="4"/>
        <v>07/14</v>
      </c>
      <c r="AI5" s="80" t="str">
        <f t="shared" si="4"/>
        <v>07/21</v>
      </c>
      <c r="AJ5" s="80" t="str">
        <f t="shared" si="4"/>
        <v>07/28</v>
      </c>
      <c r="AK5" s="80" t="str">
        <f t="shared" si="4"/>
        <v>08/04</v>
      </c>
      <c r="AL5" s="80" t="str">
        <f t="shared" si="4"/>
        <v>08/11</v>
      </c>
      <c r="AM5" s="80" t="str">
        <f t="shared" ref="AM5:BE5" si="5">TEXT(AL3+1,"mm/dd")</f>
        <v>08/18</v>
      </c>
      <c r="AN5" s="80" t="str">
        <f t="shared" si="5"/>
        <v>08/25</v>
      </c>
      <c r="AO5" s="80" t="str">
        <f t="shared" si="5"/>
        <v>09/01</v>
      </c>
      <c r="AP5" s="80" t="str">
        <f t="shared" si="5"/>
        <v>09/08</v>
      </c>
      <c r="AQ5" s="80" t="str">
        <f t="shared" si="5"/>
        <v>09/15</v>
      </c>
      <c r="AR5" s="80" t="str">
        <f t="shared" si="5"/>
        <v>09/22</v>
      </c>
      <c r="AS5" s="80" t="str">
        <f t="shared" si="5"/>
        <v>09/29</v>
      </c>
      <c r="AT5" s="80" t="str">
        <f t="shared" si="5"/>
        <v>10/06</v>
      </c>
      <c r="AU5" s="80" t="str">
        <f t="shared" si="5"/>
        <v>10/13</v>
      </c>
      <c r="AV5" s="80" t="str">
        <f t="shared" si="5"/>
        <v>10/20</v>
      </c>
      <c r="AW5" s="80" t="str">
        <f t="shared" si="5"/>
        <v>10/27</v>
      </c>
      <c r="AX5" s="80" t="str">
        <f t="shared" si="5"/>
        <v>11/03</v>
      </c>
      <c r="AY5" s="80" t="str">
        <f t="shared" si="5"/>
        <v>11/10</v>
      </c>
      <c r="AZ5" s="80" t="str">
        <f t="shared" si="5"/>
        <v>11/17</v>
      </c>
      <c r="BA5" s="80" t="str">
        <f t="shared" si="5"/>
        <v>11/24</v>
      </c>
      <c r="BB5" s="80" t="str">
        <f t="shared" si="5"/>
        <v>12/01</v>
      </c>
      <c r="BC5" s="80" t="str">
        <f t="shared" si="5"/>
        <v>12/08</v>
      </c>
      <c r="BD5" s="80" t="str">
        <f t="shared" si="5"/>
        <v>12/15</v>
      </c>
      <c r="BE5" s="80" t="str">
        <f t="shared" si="5"/>
        <v>12/22</v>
      </c>
      <c r="BF5" s="91"/>
    </row>
    <row r="6" spans="2:58" ht="15.75" customHeight="1" thickBot="1" x14ac:dyDescent="0.3">
      <c r="C6" s="168"/>
      <c r="D6" s="168"/>
      <c r="E6" s="92" t="s">
        <v>15</v>
      </c>
      <c r="F6" s="81" t="str">
        <f t="shared" ref="F6:AK6" si="6">TEXT(F3,"mm/dd")</f>
        <v>01/06</v>
      </c>
      <c r="G6" s="82" t="str">
        <f t="shared" si="6"/>
        <v>01/13</v>
      </c>
      <c r="H6" s="82" t="str">
        <f t="shared" si="6"/>
        <v>01/20</v>
      </c>
      <c r="I6" s="82" t="str">
        <f t="shared" si="6"/>
        <v>01/27</v>
      </c>
      <c r="J6" s="82" t="str">
        <f t="shared" si="6"/>
        <v>02/03</v>
      </c>
      <c r="K6" s="82" t="str">
        <f t="shared" si="6"/>
        <v>02/10</v>
      </c>
      <c r="L6" s="82" t="str">
        <f t="shared" si="6"/>
        <v>02/17</v>
      </c>
      <c r="M6" s="82" t="str">
        <f t="shared" si="6"/>
        <v>02/24</v>
      </c>
      <c r="N6" s="82" t="str">
        <f t="shared" si="6"/>
        <v>03/02</v>
      </c>
      <c r="O6" s="82" t="str">
        <f t="shared" si="6"/>
        <v>03/09</v>
      </c>
      <c r="P6" s="82" t="str">
        <f t="shared" si="6"/>
        <v>03/16</v>
      </c>
      <c r="Q6" s="82" t="str">
        <f t="shared" si="6"/>
        <v>03/23</v>
      </c>
      <c r="R6" s="82" t="str">
        <f t="shared" si="6"/>
        <v>03/30</v>
      </c>
      <c r="S6" s="82" t="str">
        <f t="shared" si="6"/>
        <v>04/06</v>
      </c>
      <c r="T6" s="82" t="str">
        <f t="shared" si="6"/>
        <v>04/13</v>
      </c>
      <c r="U6" s="82" t="str">
        <f t="shared" si="6"/>
        <v>04/20</v>
      </c>
      <c r="V6" s="82" t="str">
        <f t="shared" si="6"/>
        <v>04/27</v>
      </c>
      <c r="W6" s="82" t="str">
        <f t="shared" si="6"/>
        <v>05/04</v>
      </c>
      <c r="X6" s="82" t="str">
        <f t="shared" si="6"/>
        <v>05/11</v>
      </c>
      <c r="Y6" s="82" t="str">
        <f t="shared" si="6"/>
        <v>05/18</v>
      </c>
      <c r="Z6" s="82" t="str">
        <f t="shared" si="6"/>
        <v>05/25</v>
      </c>
      <c r="AA6" s="82" t="str">
        <f t="shared" si="6"/>
        <v>06/01</v>
      </c>
      <c r="AB6" s="82" t="str">
        <f t="shared" si="6"/>
        <v>06/08</v>
      </c>
      <c r="AC6" s="82" t="str">
        <f t="shared" si="6"/>
        <v>06/15</v>
      </c>
      <c r="AD6" s="82" t="str">
        <f t="shared" si="6"/>
        <v>06/22</v>
      </c>
      <c r="AE6" s="82" t="str">
        <f t="shared" si="6"/>
        <v>06/29</v>
      </c>
      <c r="AF6" s="82" t="str">
        <f t="shared" si="6"/>
        <v>07/06</v>
      </c>
      <c r="AG6" s="82" t="str">
        <f t="shared" si="6"/>
        <v>07/13</v>
      </c>
      <c r="AH6" s="82" t="str">
        <f t="shared" si="6"/>
        <v>07/20</v>
      </c>
      <c r="AI6" s="82" t="str">
        <f t="shared" si="6"/>
        <v>07/27</v>
      </c>
      <c r="AJ6" s="82" t="str">
        <f t="shared" si="6"/>
        <v>08/03</v>
      </c>
      <c r="AK6" s="82" t="str">
        <f t="shared" si="6"/>
        <v>08/10</v>
      </c>
      <c r="AL6" s="82" t="str">
        <f t="shared" ref="AL6:BE6" si="7">TEXT(AL3,"mm/dd")</f>
        <v>08/17</v>
      </c>
      <c r="AM6" s="82" t="str">
        <f t="shared" si="7"/>
        <v>08/24</v>
      </c>
      <c r="AN6" s="82" t="str">
        <f t="shared" si="7"/>
        <v>08/31</v>
      </c>
      <c r="AO6" s="82" t="str">
        <f t="shared" si="7"/>
        <v>09/07</v>
      </c>
      <c r="AP6" s="82" t="str">
        <f t="shared" si="7"/>
        <v>09/14</v>
      </c>
      <c r="AQ6" s="82" t="str">
        <f t="shared" si="7"/>
        <v>09/21</v>
      </c>
      <c r="AR6" s="82" t="str">
        <f t="shared" si="7"/>
        <v>09/28</v>
      </c>
      <c r="AS6" s="82" t="str">
        <f t="shared" si="7"/>
        <v>10/05</v>
      </c>
      <c r="AT6" s="82" t="str">
        <f t="shared" si="7"/>
        <v>10/12</v>
      </c>
      <c r="AU6" s="82" t="str">
        <f t="shared" si="7"/>
        <v>10/19</v>
      </c>
      <c r="AV6" s="82" t="str">
        <f t="shared" si="7"/>
        <v>10/26</v>
      </c>
      <c r="AW6" s="82" t="str">
        <f t="shared" si="7"/>
        <v>11/02</v>
      </c>
      <c r="AX6" s="82" t="str">
        <f t="shared" si="7"/>
        <v>11/09</v>
      </c>
      <c r="AY6" s="82" t="str">
        <f t="shared" si="7"/>
        <v>11/16</v>
      </c>
      <c r="AZ6" s="82" t="str">
        <f t="shared" si="7"/>
        <v>11/23</v>
      </c>
      <c r="BA6" s="82" t="str">
        <f t="shared" si="7"/>
        <v>11/30</v>
      </c>
      <c r="BB6" s="82" t="str">
        <f t="shared" si="7"/>
        <v>12/07</v>
      </c>
      <c r="BC6" s="82" t="str">
        <f t="shared" si="7"/>
        <v>12/14</v>
      </c>
      <c r="BD6" s="82" t="str">
        <f t="shared" si="7"/>
        <v>12/21</v>
      </c>
      <c r="BE6" s="82" t="str">
        <f t="shared" si="7"/>
        <v>12/28</v>
      </c>
      <c r="BF6" s="85" t="s">
        <v>4</v>
      </c>
    </row>
    <row r="7" spans="2:58" ht="15.75" customHeight="1" thickTop="1" x14ac:dyDescent="0.25">
      <c r="B7" s="49">
        <f t="shared" ref="B7:B38" ca="1" si="8">SUMIF($3:$3,"&lt;="&amp;B$5,7:7)</f>
        <v>0</v>
      </c>
      <c r="C7" s="157" t="str">
        <f>IF($C$3="Active",IF(Summary!$B15&lt;&gt;"",IF(AND(Summary!$F15&lt;&gt;"",Summary!$F15&lt;$E$3),"not on board",IF(Summary!$B15&lt;&gt;"",IF(AND(Summary!$C15&lt;&gt;"",Summary!$C15&lt;=$E$3+365),Summary!$B15,"not on board"),"")),""),"")</f>
        <v/>
      </c>
      <c r="D7" s="93" t="s">
        <v>9</v>
      </c>
      <c r="E7" s="94"/>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6"/>
      <c r="BF7" s="86">
        <f t="shared" ref="BF7:BF38" si="9">SUM(F7:BE7)</f>
        <v>0</v>
      </c>
    </row>
    <row r="8" spans="2:58" ht="15.75" customHeight="1" x14ac:dyDescent="0.25">
      <c r="B8" s="49">
        <f t="shared" ca="1" si="8"/>
        <v>0</v>
      </c>
      <c r="C8" s="158"/>
      <c r="D8" s="95" t="s">
        <v>1</v>
      </c>
      <c r="E8" s="96"/>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8"/>
      <c r="BF8" s="87">
        <f t="shared" si="9"/>
        <v>0</v>
      </c>
    </row>
    <row r="9" spans="2:58" ht="15.75" customHeight="1" x14ac:dyDescent="0.25">
      <c r="B9" s="49">
        <f t="shared" ca="1" si="8"/>
        <v>0</v>
      </c>
      <c r="C9" s="157" t="str">
        <f>IF($C$3="Active",IF(Summary!$B16&lt;&gt;"",IF(AND(Summary!$F16&lt;&gt;"",Summary!$F16&lt;$E$3),"not on board",IF(Summary!$B16&lt;&gt;"",IF(AND(Summary!$C16&lt;&gt;"",Summary!$C16&lt;=$E$3+365),Summary!$B16,"not on board"),"")),""),"")</f>
        <v/>
      </c>
      <c r="D9" s="93" t="s">
        <v>9</v>
      </c>
      <c r="E9" s="94"/>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70"/>
      <c r="BF9" s="86">
        <f t="shared" si="9"/>
        <v>0</v>
      </c>
    </row>
    <row r="10" spans="2:58" ht="15.75" customHeight="1" x14ac:dyDescent="0.25">
      <c r="B10" s="49">
        <f t="shared" ca="1" si="8"/>
        <v>0</v>
      </c>
      <c r="C10" s="159"/>
      <c r="D10" s="95" t="s">
        <v>1</v>
      </c>
      <c r="E10" s="96"/>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2"/>
      <c r="BF10" s="87">
        <f t="shared" si="9"/>
        <v>0</v>
      </c>
    </row>
    <row r="11" spans="2:58" ht="15.75" customHeight="1" x14ac:dyDescent="0.25">
      <c r="B11" s="49">
        <f t="shared" ca="1" si="8"/>
        <v>0</v>
      </c>
      <c r="C11" s="157" t="str">
        <f>IF($C$3="Active",IF(Summary!$B17&lt;&gt;"",IF(AND(Summary!$F17&lt;&gt;"",Summary!$F17&lt;$E$3),"not on board",IF(Summary!$B17&lt;&gt;"",IF(AND(Summary!$C17&lt;&gt;"",Summary!$C17&lt;=$E$3+365),Summary!$B17,"not on board"),"")),""),"")</f>
        <v/>
      </c>
      <c r="D11" s="93" t="s">
        <v>9</v>
      </c>
      <c r="E11" s="94"/>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86">
        <f t="shared" si="9"/>
        <v>0</v>
      </c>
    </row>
    <row r="12" spans="2:58" ht="15.75" customHeight="1" x14ac:dyDescent="0.25">
      <c r="B12" s="49">
        <f t="shared" ca="1" si="8"/>
        <v>0</v>
      </c>
      <c r="C12" s="158"/>
      <c r="D12" s="95" t="s">
        <v>1</v>
      </c>
      <c r="E12" s="96"/>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8"/>
      <c r="BF12" s="87">
        <f t="shared" si="9"/>
        <v>0</v>
      </c>
    </row>
    <row r="13" spans="2:58" ht="15.75" customHeight="1" x14ac:dyDescent="0.25">
      <c r="B13" s="49">
        <f t="shared" ca="1" si="8"/>
        <v>0</v>
      </c>
      <c r="C13" s="157" t="str">
        <f>IF($C$3="Active",IF(Summary!$B18&lt;&gt;"",IF(AND(Summary!$F18&lt;&gt;"",Summary!$F18&lt;$E$3),"not on board",IF(Summary!$B18&lt;&gt;"",IF(AND(Summary!$C18&lt;&gt;"",Summary!$C18&lt;=$E$3+365),Summary!$B18,"not on board"),"")),""),"")</f>
        <v/>
      </c>
      <c r="D13" s="93" t="s">
        <v>9</v>
      </c>
      <c r="E13" s="94"/>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70"/>
      <c r="BF13" s="86">
        <f t="shared" si="9"/>
        <v>0</v>
      </c>
    </row>
    <row r="14" spans="2:58" ht="15.75" customHeight="1" x14ac:dyDescent="0.25">
      <c r="B14" s="49">
        <f t="shared" ca="1" si="8"/>
        <v>0</v>
      </c>
      <c r="C14" s="158"/>
      <c r="D14" s="95" t="s">
        <v>1</v>
      </c>
      <c r="E14" s="96"/>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2"/>
      <c r="BF14" s="87">
        <f t="shared" si="9"/>
        <v>0</v>
      </c>
    </row>
    <row r="15" spans="2:58" ht="15.75" customHeight="1" x14ac:dyDescent="0.25">
      <c r="B15" s="49">
        <f t="shared" ca="1" si="8"/>
        <v>0</v>
      </c>
      <c r="C15" s="157" t="str">
        <f>IF($C$3="Active",IF(Summary!$B19&lt;&gt;"",IF(AND(Summary!$F19&lt;&gt;"",Summary!$F19&lt;$E$3),"not on board",IF(Summary!$B19&lt;&gt;"",IF(AND(Summary!$C19&lt;&gt;"",Summary!$C19&lt;=$E$3+365),Summary!$B19,"not on board"),"")),""),"")</f>
        <v/>
      </c>
      <c r="D15" s="93" t="s">
        <v>9</v>
      </c>
      <c r="E15" s="94"/>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4"/>
      <c r="BF15" s="86">
        <f t="shared" si="9"/>
        <v>0</v>
      </c>
    </row>
    <row r="16" spans="2:58" ht="15.75" customHeight="1" x14ac:dyDescent="0.25">
      <c r="B16" s="49">
        <f t="shared" ca="1" si="8"/>
        <v>0</v>
      </c>
      <c r="C16" s="158"/>
      <c r="D16" s="95" t="s">
        <v>1</v>
      </c>
      <c r="E16" s="96"/>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8"/>
      <c r="BF16" s="87">
        <f t="shared" si="9"/>
        <v>0</v>
      </c>
    </row>
    <row r="17" spans="2:58" ht="15.75" customHeight="1" x14ac:dyDescent="0.25">
      <c r="B17" s="49">
        <f t="shared" ca="1" si="8"/>
        <v>0</v>
      </c>
      <c r="C17" s="157" t="str">
        <f>IF($C$3="Active",IF(Summary!$B20&lt;&gt;"",IF(AND(Summary!$F20&lt;&gt;"",Summary!$F20&lt;$E$3),"not on board",IF(Summary!$B20&lt;&gt;"",IF(AND(Summary!$C20&lt;&gt;"",Summary!$C20&lt;=$E$3+365),Summary!$B20,"not on board"),"")),""),"")</f>
        <v/>
      </c>
      <c r="D17" s="93" t="s">
        <v>9</v>
      </c>
      <c r="E17" s="94"/>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70"/>
      <c r="BF17" s="86">
        <f t="shared" si="9"/>
        <v>0</v>
      </c>
    </row>
    <row r="18" spans="2:58" ht="15.75" customHeight="1" x14ac:dyDescent="0.25">
      <c r="B18" s="49">
        <f t="shared" ca="1" si="8"/>
        <v>0</v>
      </c>
      <c r="C18" s="159"/>
      <c r="D18" s="95" t="s">
        <v>1</v>
      </c>
      <c r="E18" s="96"/>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2"/>
      <c r="BF18" s="87">
        <f t="shared" si="9"/>
        <v>0</v>
      </c>
    </row>
    <row r="19" spans="2:58" ht="15.75" customHeight="1" x14ac:dyDescent="0.25">
      <c r="B19" s="49">
        <f t="shared" ca="1" si="8"/>
        <v>0</v>
      </c>
      <c r="C19" s="157" t="str">
        <f>IF($C$3="Active",IF(Summary!$B21&lt;&gt;"",IF(AND(Summary!$F21&lt;&gt;"",Summary!$F21&lt;$E$3),"not on board",IF(Summary!$B21&lt;&gt;"",IF(AND(Summary!$C21&lt;&gt;"",Summary!$C21&lt;=$E$3+365),Summary!$B21,"not on board"),"")),""),"")</f>
        <v/>
      </c>
      <c r="D19" s="93" t="s">
        <v>9</v>
      </c>
      <c r="E19" s="94"/>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4"/>
      <c r="BF19" s="86">
        <f t="shared" si="9"/>
        <v>0</v>
      </c>
    </row>
    <row r="20" spans="2:58" ht="15.75" customHeight="1" x14ac:dyDescent="0.25">
      <c r="B20" s="49">
        <f t="shared" ca="1" si="8"/>
        <v>0</v>
      </c>
      <c r="C20" s="158"/>
      <c r="D20" s="95" t="s">
        <v>1</v>
      </c>
      <c r="E20" s="9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8"/>
      <c r="BF20" s="87">
        <f t="shared" si="9"/>
        <v>0</v>
      </c>
    </row>
    <row r="21" spans="2:58" ht="15.75" customHeight="1" x14ac:dyDescent="0.25">
      <c r="B21" s="49">
        <f t="shared" ca="1" si="8"/>
        <v>0</v>
      </c>
      <c r="C21" s="157" t="str">
        <f>IF($C$3="Active",IF(Summary!$B22&lt;&gt;"",IF(AND(Summary!$F22&lt;&gt;"",Summary!$F22&lt;$E$3),"not on board",IF(Summary!$B22&lt;&gt;"",IF(AND(Summary!$C22&lt;&gt;"",Summary!$C22&lt;=$E$3+365),Summary!$B22,"not on board"),"")),""),"")</f>
        <v/>
      </c>
      <c r="D21" s="93" t="s">
        <v>9</v>
      </c>
      <c r="E21" s="94"/>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70"/>
      <c r="BF21" s="86">
        <f t="shared" si="9"/>
        <v>0</v>
      </c>
    </row>
    <row r="22" spans="2:58" ht="15.75" customHeight="1" x14ac:dyDescent="0.25">
      <c r="B22" s="49">
        <f t="shared" ca="1" si="8"/>
        <v>0</v>
      </c>
      <c r="C22" s="159"/>
      <c r="D22" s="95" t="s">
        <v>1</v>
      </c>
      <c r="E22" s="96"/>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2"/>
      <c r="BF22" s="87">
        <f t="shared" si="9"/>
        <v>0</v>
      </c>
    </row>
    <row r="23" spans="2:58" ht="15.75" customHeight="1" x14ac:dyDescent="0.25">
      <c r="B23" s="49">
        <f t="shared" ca="1" si="8"/>
        <v>0</v>
      </c>
      <c r="C23" s="157" t="str">
        <f>IF($C$3="Active",IF(Summary!$B23&lt;&gt;"",IF(AND(Summary!$F23&lt;&gt;"",Summary!$F23&lt;$E$3),"not on board",IF(Summary!$B23&lt;&gt;"",IF(AND(Summary!$C23&lt;&gt;"",Summary!$C23&lt;=$E$3+365),Summary!$B23,"not on board"),"")),""),"")</f>
        <v/>
      </c>
      <c r="D23" s="93" t="s">
        <v>9</v>
      </c>
      <c r="E23" s="94"/>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4"/>
      <c r="BF23" s="86">
        <f t="shared" si="9"/>
        <v>0</v>
      </c>
    </row>
    <row r="24" spans="2:58" ht="15.75" customHeight="1" x14ac:dyDescent="0.25">
      <c r="B24" s="49">
        <f t="shared" ca="1" si="8"/>
        <v>0</v>
      </c>
      <c r="C24" s="158"/>
      <c r="D24" s="95" t="s">
        <v>1</v>
      </c>
      <c r="E24" s="96"/>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8"/>
      <c r="BF24" s="87">
        <f t="shared" si="9"/>
        <v>0</v>
      </c>
    </row>
    <row r="25" spans="2:58" ht="15.75" customHeight="1" x14ac:dyDescent="0.25">
      <c r="B25" s="49">
        <f t="shared" ca="1" si="8"/>
        <v>0</v>
      </c>
      <c r="C25" s="157" t="str">
        <f>IF($C$3="Active",IF(Summary!$B24&lt;&gt;"",IF(AND(Summary!$F24&lt;&gt;"",Summary!$F24&lt;$E$3),"not on board",IF(Summary!$B24&lt;&gt;"",IF(AND(Summary!$C24&lt;&gt;"",Summary!$C24&lt;=$E$3+365),Summary!$B24,"not on board"),"")),""),"")</f>
        <v/>
      </c>
      <c r="D25" s="93" t="s">
        <v>9</v>
      </c>
      <c r="E25" s="94"/>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70"/>
      <c r="BF25" s="86">
        <f t="shared" si="9"/>
        <v>0</v>
      </c>
    </row>
    <row r="26" spans="2:58" ht="15.75" customHeight="1" x14ac:dyDescent="0.25">
      <c r="B26" s="49">
        <f t="shared" ca="1" si="8"/>
        <v>0</v>
      </c>
      <c r="C26" s="159"/>
      <c r="D26" s="95" t="s">
        <v>1</v>
      </c>
      <c r="E26" s="96"/>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2"/>
      <c r="BF26" s="87">
        <f t="shared" si="9"/>
        <v>0</v>
      </c>
    </row>
    <row r="27" spans="2:58" ht="15.75" customHeight="1" x14ac:dyDescent="0.25">
      <c r="B27" s="49">
        <f t="shared" ca="1" si="8"/>
        <v>0</v>
      </c>
      <c r="C27" s="157" t="str">
        <f>IF($C$3="Active",IF(Summary!$B25&lt;&gt;"",IF(AND(Summary!$F25&lt;&gt;"",Summary!$F25&lt;$E$3),"not on board",IF(Summary!$B25&lt;&gt;"",IF(AND(Summary!$C25&lt;&gt;"",Summary!$C25&lt;=$E$3+365),Summary!$B25,"not on board"),"")),""),"")</f>
        <v/>
      </c>
      <c r="D27" s="93" t="s">
        <v>9</v>
      </c>
      <c r="E27" s="94"/>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4"/>
      <c r="BF27" s="86">
        <f t="shared" si="9"/>
        <v>0</v>
      </c>
    </row>
    <row r="28" spans="2:58" ht="15.75" customHeight="1" x14ac:dyDescent="0.25">
      <c r="B28" s="49">
        <f t="shared" ca="1" si="8"/>
        <v>0</v>
      </c>
      <c r="C28" s="158"/>
      <c r="D28" s="95" t="s">
        <v>1</v>
      </c>
      <c r="E28" s="96"/>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8"/>
      <c r="BF28" s="87">
        <f t="shared" si="9"/>
        <v>0</v>
      </c>
    </row>
    <row r="29" spans="2:58" ht="15.75" customHeight="1" x14ac:dyDescent="0.25">
      <c r="B29" s="49">
        <f t="shared" ca="1" si="8"/>
        <v>0</v>
      </c>
      <c r="C29" s="157" t="str">
        <f>IF($C$3="Active",IF(Summary!$B26&lt;&gt;"",IF(AND(Summary!$F26&lt;&gt;"",Summary!$F26&lt;$E$3),"not on board",IF(Summary!$B26&lt;&gt;"",IF(AND(Summary!$C26&lt;&gt;"",Summary!$C26&lt;=$E$3+365),Summary!$B26,"not on board"),"")),""),"")</f>
        <v/>
      </c>
      <c r="D29" s="93" t="s">
        <v>9</v>
      </c>
      <c r="E29" s="94"/>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70"/>
      <c r="BF29" s="86">
        <f t="shared" si="9"/>
        <v>0</v>
      </c>
    </row>
    <row r="30" spans="2:58" ht="15.75" customHeight="1" x14ac:dyDescent="0.25">
      <c r="B30" s="49">
        <f t="shared" ca="1" si="8"/>
        <v>0</v>
      </c>
      <c r="C30" s="159"/>
      <c r="D30" s="95" t="s">
        <v>1</v>
      </c>
      <c r="E30" s="96"/>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2"/>
      <c r="BF30" s="87">
        <f t="shared" si="9"/>
        <v>0</v>
      </c>
    </row>
    <row r="31" spans="2:58" ht="15.75" customHeight="1" x14ac:dyDescent="0.25">
      <c r="B31" s="49">
        <f t="shared" ca="1" si="8"/>
        <v>0</v>
      </c>
      <c r="C31" s="157" t="str">
        <f>IF($C$3="Active",IF(Summary!$B27&lt;&gt;"",IF(AND(Summary!$F27&lt;&gt;"",Summary!$F27&lt;$E$3),"not on board",IF(Summary!$B27&lt;&gt;"",IF(AND(Summary!$C27&lt;&gt;"",Summary!$C27&lt;=$E$3+365),Summary!$B27,"not on board"),"")),""),"")</f>
        <v/>
      </c>
      <c r="D31" s="93" t="s">
        <v>9</v>
      </c>
      <c r="E31" s="94"/>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4"/>
      <c r="BF31" s="86">
        <f t="shared" si="9"/>
        <v>0</v>
      </c>
    </row>
    <row r="32" spans="2:58" ht="15.75" customHeight="1" x14ac:dyDescent="0.25">
      <c r="B32" s="49">
        <f t="shared" ca="1" si="8"/>
        <v>0</v>
      </c>
      <c r="C32" s="158"/>
      <c r="D32" s="95" t="s">
        <v>1</v>
      </c>
      <c r="E32" s="96"/>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8"/>
      <c r="BF32" s="87">
        <f t="shared" si="9"/>
        <v>0</v>
      </c>
    </row>
    <row r="33" spans="2:58" ht="15.75" customHeight="1" x14ac:dyDescent="0.25">
      <c r="B33" s="49">
        <f t="shared" ca="1" si="8"/>
        <v>0</v>
      </c>
      <c r="C33" s="157" t="str">
        <f>IF($C$3="Active",IF(Summary!$B28&lt;&gt;"",IF(AND(Summary!$F28&lt;&gt;"",Summary!$F28&lt;$E$3),"not on board",IF(Summary!$B28&lt;&gt;"",IF(AND(Summary!$C28&lt;&gt;"",Summary!$C28&lt;=$E$3+365),Summary!$B28,"not on board"),"")),""),"")</f>
        <v/>
      </c>
      <c r="D33" s="93" t="s">
        <v>9</v>
      </c>
      <c r="E33" s="94"/>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70"/>
      <c r="BF33" s="86">
        <f t="shared" si="9"/>
        <v>0</v>
      </c>
    </row>
    <row r="34" spans="2:58" ht="15.75" customHeight="1" x14ac:dyDescent="0.25">
      <c r="B34" s="49">
        <f t="shared" ca="1" si="8"/>
        <v>0</v>
      </c>
      <c r="C34" s="159"/>
      <c r="D34" s="95" t="s">
        <v>1</v>
      </c>
      <c r="E34" s="96"/>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2"/>
      <c r="BF34" s="87">
        <f t="shared" si="9"/>
        <v>0</v>
      </c>
    </row>
    <row r="35" spans="2:58" ht="15.75" customHeight="1" x14ac:dyDescent="0.25">
      <c r="B35" s="49">
        <f t="shared" ca="1" si="8"/>
        <v>0</v>
      </c>
      <c r="C35" s="157" t="str">
        <f>IF($C$3="Active",IF(Summary!$B29&lt;&gt;"",IF(AND(Summary!$F29&lt;&gt;"",Summary!$F29&lt;$E$3),"not on board",IF(Summary!$B29&lt;&gt;"",IF(AND(Summary!$C29&lt;&gt;"",Summary!$C29&lt;=$E$3+365),Summary!$B29,"not on board"),"")),""),"")</f>
        <v/>
      </c>
      <c r="D35" s="93" t="s">
        <v>9</v>
      </c>
      <c r="E35" s="94"/>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4"/>
      <c r="BF35" s="86">
        <f t="shared" si="9"/>
        <v>0</v>
      </c>
    </row>
    <row r="36" spans="2:58" ht="15.75" customHeight="1" x14ac:dyDescent="0.25">
      <c r="B36" s="49">
        <f t="shared" ca="1" si="8"/>
        <v>0</v>
      </c>
      <c r="C36" s="158"/>
      <c r="D36" s="95" t="s">
        <v>1</v>
      </c>
      <c r="E36" s="9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8"/>
      <c r="BF36" s="87">
        <f t="shared" si="9"/>
        <v>0</v>
      </c>
    </row>
    <row r="37" spans="2:58" ht="15.75" customHeight="1" x14ac:dyDescent="0.25">
      <c r="B37" s="49">
        <f t="shared" ca="1" si="8"/>
        <v>0</v>
      </c>
      <c r="C37" s="157" t="str">
        <f>IF($C$3="Active",IF(Summary!$B30&lt;&gt;"",IF(AND(Summary!$F30&lt;&gt;"",Summary!$F30&lt;$E$3),"not on board",IF(Summary!$B30&lt;&gt;"",IF(AND(Summary!$C30&lt;&gt;"",Summary!$C30&lt;=$E$3+365),Summary!$B30,"not on board"),"")),""),"")</f>
        <v/>
      </c>
      <c r="D37" s="93" t="s">
        <v>9</v>
      </c>
      <c r="E37" s="94"/>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70"/>
      <c r="BF37" s="86">
        <f t="shared" si="9"/>
        <v>0</v>
      </c>
    </row>
    <row r="38" spans="2:58" ht="15.75" customHeight="1" x14ac:dyDescent="0.25">
      <c r="B38" s="49">
        <f t="shared" ca="1" si="8"/>
        <v>0</v>
      </c>
      <c r="C38" s="159"/>
      <c r="D38" s="95" t="s">
        <v>1</v>
      </c>
      <c r="E38" s="96"/>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2"/>
      <c r="BF38" s="87">
        <f t="shared" si="9"/>
        <v>0</v>
      </c>
    </row>
    <row r="39" spans="2:58" ht="15.75" customHeight="1" x14ac:dyDescent="0.25">
      <c r="B39" s="49">
        <f t="shared" ref="B39:B70" ca="1" si="10">SUMIF($3:$3,"&lt;="&amp;B$5,39:39)</f>
        <v>0</v>
      </c>
      <c r="C39" s="157" t="str">
        <f>IF($C$3="Active",IF(Summary!$B31&lt;&gt;"",IF(AND(Summary!$F31&lt;&gt;"",Summary!$F31&lt;$E$3),"not on board",IF(Summary!$B31&lt;&gt;"",IF(AND(Summary!$C31&lt;&gt;"",Summary!$C31&lt;=$E$3+365),Summary!$B31,"not on board"),"")),""),"")</f>
        <v/>
      </c>
      <c r="D39" s="93" t="s">
        <v>9</v>
      </c>
      <c r="E39" s="94"/>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4"/>
      <c r="BF39" s="86">
        <f t="shared" ref="BF39:BF70" si="11">SUM(F39:BE39)</f>
        <v>0</v>
      </c>
    </row>
    <row r="40" spans="2:58" ht="15.75" customHeight="1" x14ac:dyDescent="0.25">
      <c r="B40" s="49">
        <f t="shared" ca="1" si="10"/>
        <v>0</v>
      </c>
      <c r="C40" s="158"/>
      <c r="D40" s="95" t="s">
        <v>1</v>
      </c>
      <c r="E40" s="96"/>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8"/>
      <c r="BF40" s="87">
        <f t="shared" si="11"/>
        <v>0</v>
      </c>
    </row>
    <row r="41" spans="2:58" ht="15.75" customHeight="1" x14ac:dyDescent="0.25">
      <c r="B41" s="49">
        <f t="shared" ca="1" si="10"/>
        <v>0</v>
      </c>
      <c r="C41" s="157" t="str">
        <f>IF($C$3="Active",IF(Summary!$B32&lt;&gt;"",IF(AND(Summary!$F32&lt;&gt;"",Summary!$F32&lt;$E$3),"not on board",IF(Summary!$B32&lt;&gt;"",IF(AND(Summary!$C32&lt;&gt;"",Summary!$C32&lt;=$E$3+365),Summary!$B32,"not on board"),"")),""),"")</f>
        <v/>
      </c>
      <c r="D41" s="93" t="s">
        <v>9</v>
      </c>
      <c r="E41" s="94"/>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70"/>
      <c r="BF41" s="86">
        <f t="shared" si="11"/>
        <v>0</v>
      </c>
    </row>
    <row r="42" spans="2:58" ht="15.75" customHeight="1" x14ac:dyDescent="0.25">
      <c r="B42" s="49">
        <f t="shared" ca="1" si="10"/>
        <v>0</v>
      </c>
      <c r="C42" s="159"/>
      <c r="D42" s="95" t="s">
        <v>1</v>
      </c>
      <c r="E42" s="96"/>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2"/>
      <c r="BF42" s="87">
        <f t="shared" si="11"/>
        <v>0</v>
      </c>
    </row>
    <row r="43" spans="2:58" ht="15.75" customHeight="1" x14ac:dyDescent="0.25">
      <c r="B43" s="49">
        <f t="shared" ca="1" si="10"/>
        <v>0</v>
      </c>
      <c r="C43" s="157" t="str">
        <f>IF($C$3="Active",IF(Summary!$B33&lt;&gt;"",IF(AND(Summary!$F33&lt;&gt;"",Summary!$F33&lt;$E$3),"not on board",IF(Summary!$B33&lt;&gt;"",IF(AND(Summary!$C33&lt;&gt;"",Summary!$C33&lt;=$E$3+365),Summary!$B33,"not on board"),"")),""),"")</f>
        <v/>
      </c>
      <c r="D43" s="93" t="s">
        <v>9</v>
      </c>
      <c r="E43" s="94"/>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4"/>
      <c r="BF43" s="86">
        <f t="shared" si="11"/>
        <v>0</v>
      </c>
    </row>
    <row r="44" spans="2:58" ht="15.75" customHeight="1" x14ac:dyDescent="0.25">
      <c r="B44" s="49">
        <f t="shared" ca="1" si="10"/>
        <v>0</v>
      </c>
      <c r="C44" s="158"/>
      <c r="D44" s="95" t="s">
        <v>1</v>
      </c>
      <c r="E44" s="96"/>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8"/>
      <c r="BF44" s="87">
        <f t="shared" si="11"/>
        <v>0</v>
      </c>
    </row>
    <row r="45" spans="2:58" ht="15.75" customHeight="1" x14ac:dyDescent="0.25">
      <c r="B45" s="49">
        <f t="shared" ca="1" si="10"/>
        <v>0</v>
      </c>
      <c r="C45" s="157" t="str">
        <f>IF($C$3="Active",IF(Summary!$B34&lt;&gt;"",IF(AND(Summary!$F34&lt;&gt;"",Summary!$F34&lt;$E$3),"not on board",IF(Summary!$B34&lt;&gt;"",IF(AND(Summary!$C34&lt;&gt;"",Summary!$C34&lt;=$E$3+365),Summary!$B34,"not on board"),"")),""),"")</f>
        <v/>
      </c>
      <c r="D45" s="93" t="s">
        <v>9</v>
      </c>
      <c r="E45" s="94"/>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70"/>
      <c r="BF45" s="86">
        <f t="shared" si="11"/>
        <v>0</v>
      </c>
    </row>
    <row r="46" spans="2:58" ht="15.75" customHeight="1" x14ac:dyDescent="0.25">
      <c r="B46" s="49">
        <f t="shared" ca="1" si="10"/>
        <v>0</v>
      </c>
      <c r="C46" s="159"/>
      <c r="D46" s="95" t="s">
        <v>1</v>
      </c>
      <c r="E46" s="96"/>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2"/>
      <c r="BF46" s="87">
        <f t="shared" si="11"/>
        <v>0</v>
      </c>
    </row>
    <row r="47" spans="2:58" ht="15.75" customHeight="1" x14ac:dyDescent="0.25">
      <c r="B47" s="49">
        <f t="shared" ca="1" si="10"/>
        <v>0</v>
      </c>
      <c r="C47" s="157" t="str">
        <f>IF($C$3="Active",IF(Summary!$B35&lt;&gt;"",IF(AND(Summary!$F35&lt;&gt;"",Summary!$F35&lt;$E$3),"not on board",IF(Summary!$B35&lt;&gt;"",IF(AND(Summary!$C35&lt;&gt;"",Summary!$C35&lt;=$E$3+365),Summary!$B35,"not on board"),"")),""),"")</f>
        <v/>
      </c>
      <c r="D47" s="93" t="s">
        <v>9</v>
      </c>
      <c r="E47" s="94"/>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4"/>
      <c r="BF47" s="86">
        <f t="shared" si="11"/>
        <v>0</v>
      </c>
    </row>
    <row r="48" spans="2:58" ht="15.75" customHeight="1" x14ac:dyDescent="0.25">
      <c r="B48" s="49">
        <f t="shared" ca="1" si="10"/>
        <v>0</v>
      </c>
      <c r="C48" s="158"/>
      <c r="D48" s="95" t="s">
        <v>1</v>
      </c>
      <c r="E48" s="96"/>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8"/>
      <c r="BF48" s="87">
        <f t="shared" si="11"/>
        <v>0</v>
      </c>
    </row>
    <row r="49" spans="2:58" ht="15.75" customHeight="1" x14ac:dyDescent="0.25">
      <c r="B49" s="49">
        <f t="shared" ca="1" si="10"/>
        <v>0</v>
      </c>
      <c r="C49" s="157" t="str">
        <f>IF($C$3="Active",IF(Summary!$B36&lt;&gt;"",IF(AND(Summary!$F36&lt;&gt;"",Summary!$F36&lt;$E$3),"not on board",IF(Summary!$B36&lt;&gt;"",IF(AND(Summary!$C36&lt;&gt;"",Summary!$C36&lt;=$E$3+365),Summary!$B36,"not on board"),"")),""),"")</f>
        <v/>
      </c>
      <c r="D49" s="93" t="s">
        <v>9</v>
      </c>
      <c r="E49" s="94"/>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70"/>
      <c r="BF49" s="86">
        <f t="shared" si="11"/>
        <v>0</v>
      </c>
    </row>
    <row r="50" spans="2:58" ht="15.75" customHeight="1" x14ac:dyDescent="0.25">
      <c r="B50" s="49">
        <f t="shared" ca="1" si="10"/>
        <v>0</v>
      </c>
      <c r="C50" s="159"/>
      <c r="D50" s="95" t="s">
        <v>1</v>
      </c>
      <c r="E50" s="96"/>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2"/>
      <c r="BF50" s="87">
        <f t="shared" si="11"/>
        <v>0</v>
      </c>
    </row>
    <row r="51" spans="2:58" ht="15.75" customHeight="1" x14ac:dyDescent="0.25">
      <c r="B51" s="49">
        <f t="shared" ca="1" si="10"/>
        <v>0</v>
      </c>
      <c r="C51" s="157" t="str">
        <f>IF($C$3="Active",IF(Summary!$B37&lt;&gt;"",IF(AND(Summary!$F37&lt;&gt;"",Summary!$F37&lt;$E$3),"not on board",IF(Summary!$B37&lt;&gt;"",IF(AND(Summary!$C37&lt;&gt;"",Summary!$C37&lt;=$E$3+365),Summary!$B37,"not on board"),"")),""),"")</f>
        <v/>
      </c>
      <c r="D51" s="93" t="s">
        <v>9</v>
      </c>
      <c r="E51" s="94"/>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4"/>
      <c r="BF51" s="86">
        <f t="shared" si="11"/>
        <v>0</v>
      </c>
    </row>
    <row r="52" spans="2:58" ht="15.75" customHeight="1" x14ac:dyDescent="0.25">
      <c r="B52" s="49">
        <f t="shared" ca="1" si="10"/>
        <v>0</v>
      </c>
      <c r="C52" s="158"/>
      <c r="D52" s="95" t="s">
        <v>1</v>
      </c>
      <c r="E52" s="96"/>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8"/>
      <c r="BF52" s="87">
        <f t="shared" si="11"/>
        <v>0</v>
      </c>
    </row>
    <row r="53" spans="2:58" ht="15.75" customHeight="1" x14ac:dyDescent="0.25">
      <c r="B53" s="49">
        <f t="shared" ca="1" si="10"/>
        <v>0</v>
      </c>
      <c r="C53" s="157" t="str">
        <f>IF($C$3="Active",IF(Summary!$B38&lt;&gt;"",IF(AND(Summary!$F38&lt;&gt;"",Summary!$F38&lt;$E$3),"not on board",IF(Summary!$B38&lt;&gt;"",IF(AND(Summary!$C38&lt;&gt;"",Summary!$C38&lt;=$E$3+365),Summary!$B38,"not on board"),"")),""),"")</f>
        <v/>
      </c>
      <c r="D53" s="93" t="s">
        <v>9</v>
      </c>
      <c r="E53" s="94"/>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70"/>
      <c r="BF53" s="86">
        <f t="shared" si="11"/>
        <v>0</v>
      </c>
    </row>
    <row r="54" spans="2:58" ht="15.75" customHeight="1" x14ac:dyDescent="0.25">
      <c r="B54" s="49">
        <f t="shared" ca="1" si="10"/>
        <v>0</v>
      </c>
      <c r="C54" s="159"/>
      <c r="D54" s="95" t="s">
        <v>1</v>
      </c>
      <c r="E54" s="96"/>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2"/>
      <c r="BF54" s="87">
        <f t="shared" si="11"/>
        <v>0</v>
      </c>
    </row>
    <row r="55" spans="2:58" ht="15.75" customHeight="1" x14ac:dyDescent="0.25">
      <c r="B55" s="49">
        <f t="shared" ca="1" si="10"/>
        <v>0</v>
      </c>
      <c r="C55" s="157" t="str">
        <f>IF($C$3="Active",IF(Summary!$B39&lt;&gt;"",IF(AND(Summary!$F39&lt;&gt;"",Summary!$F39&lt;$E$3),"not on board",IF(Summary!$B39&lt;&gt;"",IF(AND(Summary!$C39&lt;&gt;"",Summary!$C39&lt;=$E$3+365),Summary!$B39,"not on board"),"")),""),"")</f>
        <v/>
      </c>
      <c r="D55" s="93" t="s">
        <v>9</v>
      </c>
      <c r="E55" s="94"/>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4"/>
      <c r="BF55" s="86">
        <f t="shared" si="11"/>
        <v>0</v>
      </c>
    </row>
    <row r="56" spans="2:58" ht="15.75" customHeight="1" x14ac:dyDescent="0.25">
      <c r="B56" s="49">
        <f t="shared" ca="1" si="10"/>
        <v>0</v>
      </c>
      <c r="C56" s="158"/>
      <c r="D56" s="95" t="s">
        <v>1</v>
      </c>
      <c r="E56" s="96"/>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8"/>
      <c r="BF56" s="87">
        <f t="shared" si="11"/>
        <v>0</v>
      </c>
    </row>
    <row r="57" spans="2:58" ht="15.75" customHeight="1" x14ac:dyDescent="0.25">
      <c r="B57" s="49">
        <f t="shared" ca="1" si="10"/>
        <v>0</v>
      </c>
      <c r="C57" s="157" t="str">
        <f>IF($C$3="Active",IF(Summary!$B40&lt;&gt;"",IF(AND(Summary!$F40&lt;&gt;"",Summary!$F40&lt;$E$3),"not on board",IF(Summary!$B40&lt;&gt;"",IF(AND(Summary!$C40&lt;&gt;"",Summary!$C40&lt;=$E$3+365),Summary!$B40,"not on board"),"")),""),"")</f>
        <v/>
      </c>
      <c r="D57" s="93" t="s">
        <v>9</v>
      </c>
      <c r="E57" s="94"/>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70"/>
      <c r="BF57" s="86">
        <f t="shared" si="11"/>
        <v>0</v>
      </c>
    </row>
    <row r="58" spans="2:58" ht="15.75" customHeight="1" x14ac:dyDescent="0.25">
      <c r="B58" s="49">
        <f t="shared" ca="1" si="10"/>
        <v>0</v>
      </c>
      <c r="C58" s="159"/>
      <c r="D58" s="95" t="s">
        <v>1</v>
      </c>
      <c r="E58" s="96"/>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2"/>
      <c r="BF58" s="87">
        <f t="shared" si="11"/>
        <v>0</v>
      </c>
    </row>
    <row r="59" spans="2:58" ht="15.75" customHeight="1" x14ac:dyDescent="0.25">
      <c r="B59" s="49">
        <f t="shared" ca="1" si="10"/>
        <v>0</v>
      </c>
      <c r="C59" s="157" t="str">
        <f>IF($C$3="Active",IF(Summary!$B41&lt;&gt;"",IF(AND(Summary!$F41&lt;&gt;"",Summary!$F41&lt;$E$3),"not on board",IF(Summary!$B41&lt;&gt;"",IF(AND(Summary!$C41&lt;&gt;"",Summary!$C41&lt;=$E$3+365),Summary!$B41,"not on board"),"")),""),"")</f>
        <v/>
      </c>
      <c r="D59" s="93" t="s">
        <v>9</v>
      </c>
      <c r="E59" s="94"/>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4"/>
      <c r="BF59" s="86">
        <f t="shared" si="11"/>
        <v>0</v>
      </c>
    </row>
    <row r="60" spans="2:58" ht="15.75" customHeight="1" x14ac:dyDescent="0.25">
      <c r="B60" s="49">
        <f t="shared" ca="1" si="10"/>
        <v>0</v>
      </c>
      <c r="C60" s="158"/>
      <c r="D60" s="95" t="s">
        <v>1</v>
      </c>
      <c r="E60" s="96"/>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8"/>
      <c r="BF60" s="87">
        <f t="shared" si="11"/>
        <v>0</v>
      </c>
    </row>
    <row r="61" spans="2:58" ht="15.75" customHeight="1" x14ac:dyDescent="0.25">
      <c r="B61" s="49">
        <f t="shared" ca="1" si="10"/>
        <v>0</v>
      </c>
      <c r="C61" s="157" t="str">
        <f>IF($C$3="Active",IF(Summary!$B42&lt;&gt;"",IF(AND(Summary!$F42&lt;&gt;"",Summary!$F42&lt;$E$3),"not on board",IF(Summary!$B42&lt;&gt;"",IF(AND(Summary!$C42&lt;&gt;"",Summary!$C42&lt;=$E$3+365),Summary!$B42,"not on board"),"")),""),"")</f>
        <v/>
      </c>
      <c r="D61" s="93" t="s">
        <v>9</v>
      </c>
      <c r="E61" s="94"/>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70"/>
      <c r="BF61" s="86">
        <f t="shared" si="11"/>
        <v>0</v>
      </c>
    </row>
    <row r="62" spans="2:58" ht="15.75" customHeight="1" x14ac:dyDescent="0.25">
      <c r="B62" s="49">
        <f t="shared" ca="1" si="10"/>
        <v>0</v>
      </c>
      <c r="C62" s="159"/>
      <c r="D62" s="95" t="s">
        <v>1</v>
      </c>
      <c r="E62" s="96"/>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2"/>
      <c r="BF62" s="87">
        <f t="shared" si="11"/>
        <v>0</v>
      </c>
    </row>
    <row r="63" spans="2:58" ht="15.75" customHeight="1" x14ac:dyDescent="0.25">
      <c r="B63" s="49">
        <f t="shared" ca="1" si="10"/>
        <v>0</v>
      </c>
      <c r="C63" s="157" t="str">
        <f>IF($C$3="Active",IF(Summary!$B43&lt;&gt;"",IF(AND(Summary!$F43&lt;&gt;"",Summary!$F43&lt;$E$3),"not on board",IF(Summary!$B43&lt;&gt;"",IF(AND(Summary!$C43&lt;&gt;"",Summary!$C43&lt;=$E$3+365),Summary!$B43,"not on board"),"")),""),"")</f>
        <v/>
      </c>
      <c r="D63" s="93" t="s">
        <v>9</v>
      </c>
      <c r="E63" s="94"/>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4"/>
      <c r="BF63" s="86">
        <f t="shared" si="11"/>
        <v>0</v>
      </c>
    </row>
    <row r="64" spans="2:58" ht="15.75" customHeight="1" x14ac:dyDescent="0.25">
      <c r="B64" s="49">
        <f t="shared" ca="1" si="10"/>
        <v>0</v>
      </c>
      <c r="C64" s="158"/>
      <c r="D64" s="95" t="s">
        <v>1</v>
      </c>
      <c r="E64" s="96"/>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8"/>
      <c r="BF64" s="87">
        <f t="shared" si="11"/>
        <v>0</v>
      </c>
    </row>
    <row r="65" spans="2:58" ht="15.75" customHeight="1" x14ac:dyDescent="0.25">
      <c r="B65" s="49">
        <f t="shared" ca="1" si="10"/>
        <v>0</v>
      </c>
      <c r="C65" s="157" t="str">
        <f>IF($C$3="Active",IF(Summary!$B44&lt;&gt;"",IF(AND(Summary!$F44&lt;&gt;"",Summary!$F44&lt;$E$3),"not on board",IF(Summary!$B44&lt;&gt;"",IF(AND(Summary!$C44&lt;&gt;"",Summary!$C44&lt;=$E$3+365),Summary!$B44,"not on board"),"")),""),"")</f>
        <v/>
      </c>
      <c r="D65" s="93" t="s">
        <v>9</v>
      </c>
      <c r="E65" s="94"/>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70"/>
      <c r="BF65" s="86">
        <f t="shared" si="11"/>
        <v>0</v>
      </c>
    </row>
    <row r="66" spans="2:58" ht="15.75" customHeight="1" x14ac:dyDescent="0.25">
      <c r="B66" s="49">
        <f t="shared" ca="1" si="10"/>
        <v>0</v>
      </c>
      <c r="C66" s="159"/>
      <c r="D66" s="95" t="s">
        <v>1</v>
      </c>
      <c r="E66" s="96"/>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2"/>
      <c r="BF66" s="87">
        <f t="shared" si="11"/>
        <v>0</v>
      </c>
    </row>
    <row r="67" spans="2:58" ht="15.75" customHeight="1" x14ac:dyDescent="0.25">
      <c r="B67" s="49">
        <f t="shared" ca="1" si="10"/>
        <v>0</v>
      </c>
      <c r="C67" s="157" t="str">
        <f>IF($C$3="Active",IF(Summary!$B45&lt;&gt;"",IF(AND(Summary!$F45&lt;&gt;"",Summary!$F45&lt;$E$3),"not on board",IF(Summary!$B45&lt;&gt;"",IF(AND(Summary!$C45&lt;&gt;"",Summary!$C45&lt;=$E$3+365),Summary!$B45,"not on board"),"")),""),"")</f>
        <v/>
      </c>
      <c r="D67" s="93" t="s">
        <v>9</v>
      </c>
      <c r="E67" s="94"/>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4"/>
      <c r="BF67" s="86">
        <f t="shared" si="11"/>
        <v>0</v>
      </c>
    </row>
    <row r="68" spans="2:58" ht="15.75" customHeight="1" x14ac:dyDescent="0.25">
      <c r="B68" s="49">
        <f t="shared" ca="1" si="10"/>
        <v>0</v>
      </c>
      <c r="C68" s="158"/>
      <c r="D68" s="95" t="s">
        <v>1</v>
      </c>
      <c r="E68" s="96"/>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8"/>
      <c r="BF68" s="87">
        <f t="shared" si="11"/>
        <v>0</v>
      </c>
    </row>
    <row r="69" spans="2:58" ht="15.75" customHeight="1" x14ac:dyDescent="0.25">
      <c r="B69" s="49">
        <f t="shared" ca="1" si="10"/>
        <v>0</v>
      </c>
      <c r="C69" s="157" t="str">
        <f>IF($C$3="Active",IF(Summary!$B46&lt;&gt;"",IF(AND(Summary!$F46&lt;&gt;"",Summary!$F46&lt;$E$3),"not on board",IF(Summary!$B46&lt;&gt;"",IF(AND(Summary!$C46&lt;&gt;"",Summary!$C46&lt;=$E$3+365),Summary!$B46,"not on board"),"")),""),"")</f>
        <v/>
      </c>
      <c r="D69" s="93" t="s">
        <v>9</v>
      </c>
      <c r="E69" s="94"/>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70"/>
      <c r="BF69" s="86">
        <f t="shared" si="11"/>
        <v>0</v>
      </c>
    </row>
    <row r="70" spans="2:58" ht="15.75" customHeight="1" x14ac:dyDescent="0.25">
      <c r="B70" s="49">
        <f t="shared" ca="1" si="10"/>
        <v>0</v>
      </c>
      <c r="C70" s="159"/>
      <c r="D70" s="95" t="s">
        <v>1</v>
      </c>
      <c r="E70" s="96"/>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2"/>
      <c r="BF70" s="87">
        <f t="shared" si="11"/>
        <v>0</v>
      </c>
    </row>
    <row r="71" spans="2:58" ht="15.75" customHeight="1" x14ac:dyDescent="0.25">
      <c r="B71" s="49">
        <f t="shared" ref="B71:B102" ca="1" si="12">SUMIF($3:$3,"&lt;="&amp;B$5,71:71)</f>
        <v>0</v>
      </c>
      <c r="C71" s="157" t="str">
        <f>IF($C$3="Active",IF(Summary!$B47&lt;&gt;"",IF(AND(Summary!$F47&lt;&gt;"",Summary!$F47&lt;$E$3),"not on board",IF(Summary!$B47&lt;&gt;"",IF(AND(Summary!$C47&lt;&gt;"",Summary!$C47&lt;=$E$3+365),Summary!$B47,"not on board"),"")),""),"")</f>
        <v/>
      </c>
      <c r="D71" s="93" t="s">
        <v>9</v>
      </c>
      <c r="E71" s="94"/>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4"/>
      <c r="BF71" s="86">
        <f t="shared" ref="BF71:BF102" si="13">SUM(F71:BE71)</f>
        <v>0</v>
      </c>
    </row>
    <row r="72" spans="2:58" ht="15.75" customHeight="1" x14ac:dyDescent="0.25">
      <c r="B72" s="49">
        <f t="shared" ca="1" si="12"/>
        <v>0</v>
      </c>
      <c r="C72" s="158"/>
      <c r="D72" s="95" t="s">
        <v>1</v>
      </c>
      <c r="E72" s="96"/>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8"/>
      <c r="BF72" s="87">
        <f t="shared" si="13"/>
        <v>0</v>
      </c>
    </row>
    <row r="73" spans="2:58" ht="15.75" customHeight="1" x14ac:dyDescent="0.25">
      <c r="B73" s="49">
        <f t="shared" ca="1" si="12"/>
        <v>0</v>
      </c>
      <c r="C73" s="157" t="str">
        <f>IF($C$3="Active",IF(Summary!$B48&lt;&gt;"",IF(AND(Summary!$F48&lt;&gt;"",Summary!$F48&lt;$E$3),"not on board",IF(Summary!$B48&lt;&gt;"",IF(AND(Summary!$C48&lt;&gt;"",Summary!$C48&lt;=$E$3+365),Summary!$B48,"not on board"),"")),""),"")</f>
        <v/>
      </c>
      <c r="D73" s="93" t="s">
        <v>9</v>
      </c>
      <c r="E73" s="94"/>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70"/>
      <c r="BF73" s="86">
        <f t="shared" si="13"/>
        <v>0</v>
      </c>
    </row>
    <row r="74" spans="2:58" ht="15.75" customHeight="1" x14ac:dyDescent="0.25">
      <c r="B74" s="49">
        <f t="shared" ca="1" si="12"/>
        <v>0</v>
      </c>
      <c r="C74" s="159"/>
      <c r="D74" s="95" t="s">
        <v>1</v>
      </c>
      <c r="E74" s="96"/>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2"/>
      <c r="BF74" s="87">
        <f t="shared" si="13"/>
        <v>0</v>
      </c>
    </row>
    <row r="75" spans="2:58" ht="15.75" customHeight="1" x14ac:dyDescent="0.25">
      <c r="B75" s="49">
        <f t="shared" ca="1" si="12"/>
        <v>0</v>
      </c>
      <c r="C75" s="157" t="str">
        <f>IF($C$3="Active",IF(Summary!$B49&lt;&gt;"",IF(AND(Summary!$F49&lt;&gt;"",Summary!$F49&lt;$E$3),"not on board",IF(Summary!$B49&lt;&gt;"",IF(AND(Summary!$C49&lt;&gt;"",Summary!$C49&lt;=$E$3+365),Summary!$B49,"not on board"),"")),""),"")</f>
        <v/>
      </c>
      <c r="D75" s="93" t="s">
        <v>9</v>
      </c>
      <c r="E75" s="94"/>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4"/>
      <c r="BF75" s="86">
        <f t="shared" si="13"/>
        <v>0</v>
      </c>
    </row>
    <row r="76" spans="2:58" ht="15.75" customHeight="1" x14ac:dyDescent="0.25">
      <c r="B76" s="49">
        <f t="shared" ca="1" si="12"/>
        <v>0</v>
      </c>
      <c r="C76" s="158"/>
      <c r="D76" s="95" t="s">
        <v>1</v>
      </c>
      <c r="E76" s="96"/>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8"/>
      <c r="BF76" s="87">
        <f t="shared" si="13"/>
        <v>0</v>
      </c>
    </row>
    <row r="77" spans="2:58" ht="15.75" customHeight="1" x14ac:dyDescent="0.25">
      <c r="B77" s="49">
        <f t="shared" ca="1" si="12"/>
        <v>0</v>
      </c>
      <c r="C77" s="157" t="str">
        <f>IF($C$3="Active",IF(Summary!$B50&lt;&gt;"",IF(AND(Summary!$F50&lt;&gt;"",Summary!$F50&lt;$E$3),"not on board",IF(Summary!$B50&lt;&gt;"",IF(AND(Summary!$C50&lt;&gt;"",Summary!$C50&lt;=$E$3+365),Summary!$B50,"not on board"),"")),""),"")</f>
        <v/>
      </c>
      <c r="D77" s="93" t="s">
        <v>9</v>
      </c>
      <c r="E77" s="94"/>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70"/>
      <c r="BF77" s="86">
        <f t="shared" si="13"/>
        <v>0</v>
      </c>
    </row>
    <row r="78" spans="2:58" ht="15.75" customHeight="1" x14ac:dyDescent="0.25">
      <c r="B78" s="49">
        <f t="shared" ca="1" si="12"/>
        <v>0</v>
      </c>
      <c r="C78" s="159"/>
      <c r="D78" s="95" t="s">
        <v>1</v>
      </c>
      <c r="E78" s="96"/>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2"/>
      <c r="BF78" s="87">
        <f t="shared" si="13"/>
        <v>0</v>
      </c>
    </row>
    <row r="79" spans="2:58" ht="15.75" customHeight="1" x14ac:dyDescent="0.25">
      <c r="B79" s="49">
        <f t="shared" ca="1" si="12"/>
        <v>0</v>
      </c>
      <c r="C79" s="157" t="str">
        <f>IF($C$3="Active",IF(Summary!$B51&lt;&gt;"",IF(AND(Summary!$F51&lt;&gt;"",Summary!$F51&lt;$E$3),"not on board",IF(Summary!$B51&lt;&gt;"",IF(AND(Summary!$C51&lt;&gt;"",Summary!$C51&lt;=$E$3+365),Summary!$B51,"not on board"),"")),""),"")</f>
        <v/>
      </c>
      <c r="D79" s="93" t="s">
        <v>9</v>
      </c>
      <c r="E79" s="94"/>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4"/>
      <c r="BF79" s="86">
        <f t="shared" si="13"/>
        <v>0</v>
      </c>
    </row>
    <row r="80" spans="2:58" ht="15.75" customHeight="1" x14ac:dyDescent="0.25">
      <c r="B80" s="49">
        <f t="shared" ca="1" si="12"/>
        <v>0</v>
      </c>
      <c r="C80" s="158"/>
      <c r="D80" s="95" t="s">
        <v>1</v>
      </c>
      <c r="E80" s="96"/>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8"/>
      <c r="BF80" s="87">
        <f t="shared" si="13"/>
        <v>0</v>
      </c>
    </row>
    <row r="81" spans="2:58" ht="15.75" customHeight="1" x14ac:dyDescent="0.25">
      <c r="B81" s="49">
        <f t="shared" ca="1" si="12"/>
        <v>0</v>
      </c>
      <c r="C81" s="157" t="str">
        <f>IF($C$3="Active",IF(Summary!$B52&lt;&gt;"",IF(AND(Summary!$F52&lt;&gt;"",Summary!$F52&lt;$E$3),"not on board",IF(Summary!$B52&lt;&gt;"",IF(AND(Summary!$C52&lt;&gt;"",Summary!$C52&lt;=$E$3+365),Summary!$B52,"not on board"),"")),""),"")</f>
        <v/>
      </c>
      <c r="D81" s="93" t="s">
        <v>9</v>
      </c>
      <c r="E81" s="94"/>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70"/>
      <c r="BF81" s="86">
        <f t="shared" si="13"/>
        <v>0</v>
      </c>
    </row>
    <row r="82" spans="2:58" ht="15.75" customHeight="1" x14ac:dyDescent="0.25">
      <c r="B82" s="49">
        <f t="shared" ca="1" si="12"/>
        <v>0</v>
      </c>
      <c r="C82" s="159"/>
      <c r="D82" s="95" t="s">
        <v>1</v>
      </c>
      <c r="E82" s="96"/>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2"/>
      <c r="BF82" s="87">
        <f t="shared" si="13"/>
        <v>0</v>
      </c>
    </row>
    <row r="83" spans="2:58" ht="15.75" customHeight="1" x14ac:dyDescent="0.25">
      <c r="B83" s="49">
        <f t="shared" ca="1" si="12"/>
        <v>0</v>
      </c>
      <c r="C83" s="157" t="str">
        <f>IF($C$3="Active",IF(Summary!$B53&lt;&gt;"",IF(AND(Summary!$F53&lt;&gt;"",Summary!$F53&lt;$E$3),"not on board",IF(Summary!$B53&lt;&gt;"",IF(AND(Summary!$C53&lt;&gt;"",Summary!$C53&lt;=$E$3+365),Summary!$B53,"not on board"),"")),""),"")</f>
        <v/>
      </c>
      <c r="D83" s="93" t="s">
        <v>9</v>
      </c>
      <c r="E83" s="94"/>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4"/>
      <c r="BF83" s="86">
        <f t="shared" si="13"/>
        <v>0</v>
      </c>
    </row>
    <row r="84" spans="2:58" ht="15.75" customHeight="1" x14ac:dyDescent="0.25">
      <c r="B84" s="49">
        <f t="shared" ca="1" si="12"/>
        <v>0</v>
      </c>
      <c r="C84" s="158"/>
      <c r="D84" s="95" t="s">
        <v>1</v>
      </c>
      <c r="E84" s="96"/>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8"/>
      <c r="BF84" s="87">
        <f t="shared" si="13"/>
        <v>0</v>
      </c>
    </row>
    <row r="85" spans="2:58" ht="15.75" customHeight="1" x14ac:dyDescent="0.25">
      <c r="B85" s="49">
        <f t="shared" ca="1" si="12"/>
        <v>0</v>
      </c>
      <c r="C85" s="157" t="str">
        <f>IF($C$3="Active",IF(Summary!$B54&lt;&gt;"",IF(AND(Summary!$F54&lt;&gt;"",Summary!$F54&lt;$E$3),"not on board",IF(Summary!$B54&lt;&gt;"",IF(AND(Summary!$C54&lt;&gt;"",Summary!$C54&lt;=$E$3+365),Summary!$B54,"not on board"),"")),""),"")</f>
        <v/>
      </c>
      <c r="D85" s="93" t="s">
        <v>9</v>
      </c>
      <c r="E85" s="94"/>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70"/>
      <c r="BF85" s="86">
        <f t="shared" si="13"/>
        <v>0</v>
      </c>
    </row>
    <row r="86" spans="2:58" ht="15.75" customHeight="1" x14ac:dyDescent="0.25">
      <c r="B86" s="49">
        <f t="shared" ca="1" si="12"/>
        <v>0</v>
      </c>
      <c r="C86" s="159"/>
      <c r="D86" s="95" t="s">
        <v>1</v>
      </c>
      <c r="E86" s="96"/>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2"/>
      <c r="BF86" s="87">
        <f t="shared" si="13"/>
        <v>0</v>
      </c>
    </row>
    <row r="87" spans="2:58" ht="15.75" customHeight="1" x14ac:dyDescent="0.25">
      <c r="B87" s="49">
        <f t="shared" ca="1" si="12"/>
        <v>0</v>
      </c>
      <c r="C87" s="157" t="str">
        <f>IF($C$3="Active",IF(Summary!$B55&lt;&gt;"",IF(AND(Summary!$F55&lt;&gt;"",Summary!$F55&lt;$E$3),"not on board",IF(Summary!$B55&lt;&gt;"",IF(AND(Summary!$C55&lt;&gt;"",Summary!$C55&lt;=$E$3+365),Summary!$B55,"not on board"),"")),""),"")</f>
        <v/>
      </c>
      <c r="D87" s="93" t="s">
        <v>9</v>
      </c>
      <c r="E87" s="94"/>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4"/>
      <c r="BF87" s="86">
        <f t="shared" si="13"/>
        <v>0</v>
      </c>
    </row>
    <row r="88" spans="2:58" ht="15.75" customHeight="1" x14ac:dyDescent="0.25">
      <c r="B88" s="49">
        <f t="shared" ca="1" si="12"/>
        <v>0</v>
      </c>
      <c r="C88" s="158"/>
      <c r="D88" s="95" t="s">
        <v>1</v>
      </c>
      <c r="E88" s="96"/>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8"/>
      <c r="BF88" s="87">
        <f t="shared" si="13"/>
        <v>0</v>
      </c>
    </row>
    <row r="89" spans="2:58" ht="15.75" customHeight="1" x14ac:dyDescent="0.25">
      <c r="B89" s="49">
        <f t="shared" ca="1" si="12"/>
        <v>0</v>
      </c>
      <c r="C89" s="157" t="str">
        <f>IF($C$3="Active",IF(Summary!$B56&lt;&gt;"",IF(AND(Summary!$F56&lt;&gt;"",Summary!$F56&lt;$E$3),"not on board",IF(Summary!$B56&lt;&gt;"",IF(AND(Summary!$C56&lt;&gt;"",Summary!$C56&lt;=$E$3+365),Summary!$B56,"not on board"),"")),""),"")</f>
        <v/>
      </c>
      <c r="D89" s="93" t="s">
        <v>9</v>
      </c>
      <c r="E89" s="94"/>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70"/>
      <c r="BF89" s="86">
        <f t="shared" si="13"/>
        <v>0</v>
      </c>
    </row>
    <row r="90" spans="2:58" ht="15.75" customHeight="1" x14ac:dyDescent="0.25">
      <c r="B90" s="49">
        <f t="shared" ca="1" si="12"/>
        <v>0</v>
      </c>
      <c r="C90" s="159"/>
      <c r="D90" s="95" t="s">
        <v>1</v>
      </c>
      <c r="E90" s="96"/>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2"/>
      <c r="BF90" s="87">
        <f t="shared" si="13"/>
        <v>0</v>
      </c>
    </row>
    <row r="91" spans="2:58" ht="15.75" customHeight="1" x14ac:dyDescent="0.25">
      <c r="B91" s="49">
        <f t="shared" ca="1" si="12"/>
        <v>0</v>
      </c>
      <c r="C91" s="157" t="str">
        <f>IF($C$3="Active",IF(Summary!$B57&lt;&gt;"",IF(AND(Summary!$F57&lt;&gt;"",Summary!$F57&lt;$E$3),"not on board",IF(Summary!$B57&lt;&gt;"",IF(AND(Summary!$C57&lt;&gt;"",Summary!$C57&lt;=$E$3+365),Summary!$B57,"not on board"),"")),""),"")</f>
        <v/>
      </c>
      <c r="D91" s="93" t="s">
        <v>9</v>
      </c>
      <c r="E91" s="94"/>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4"/>
      <c r="BF91" s="86">
        <f t="shared" si="13"/>
        <v>0</v>
      </c>
    </row>
    <row r="92" spans="2:58" ht="15.75" customHeight="1" x14ac:dyDescent="0.25">
      <c r="B92" s="49">
        <f t="shared" ca="1" si="12"/>
        <v>0</v>
      </c>
      <c r="C92" s="158"/>
      <c r="D92" s="95" t="s">
        <v>1</v>
      </c>
      <c r="E92" s="96"/>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8"/>
      <c r="BF92" s="87">
        <f t="shared" si="13"/>
        <v>0</v>
      </c>
    </row>
    <row r="93" spans="2:58" ht="15.75" customHeight="1" x14ac:dyDescent="0.25">
      <c r="B93" s="49">
        <f t="shared" ca="1" si="12"/>
        <v>0</v>
      </c>
      <c r="C93" s="157" t="str">
        <f>IF($C$3="Active",IF(Summary!$B58&lt;&gt;"",IF(AND(Summary!$F58&lt;&gt;"",Summary!$F58&lt;$E$3),"not on board",IF(Summary!$B58&lt;&gt;"",IF(AND(Summary!$C58&lt;&gt;"",Summary!$C58&lt;=$E$3+365),Summary!$B58,"not on board"),"")),""),"")</f>
        <v/>
      </c>
      <c r="D93" s="93" t="s">
        <v>9</v>
      </c>
      <c r="E93" s="94"/>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70"/>
      <c r="BF93" s="86">
        <f t="shared" si="13"/>
        <v>0</v>
      </c>
    </row>
    <row r="94" spans="2:58" ht="15.75" customHeight="1" x14ac:dyDescent="0.25">
      <c r="B94" s="49">
        <f t="shared" ca="1" si="12"/>
        <v>0</v>
      </c>
      <c r="C94" s="159"/>
      <c r="D94" s="95" t="s">
        <v>1</v>
      </c>
      <c r="E94" s="96"/>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2"/>
      <c r="BF94" s="87">
        <f t="shared" si="13"/>
        <v>0</v>
      </c>
    </row>
    <row r="95" spans="2:58" ht="15.75" customHeight="1" x14ac:dyDescent="0.25">
      <c r="B95" s="49">
        <f t="shared" ca="1" si="12"/>
        <v>0</v>
      </c>
      <c r="C95" s="157" t="str">
        <f>IF($C$3="Active",IF(Summary!$B59&lt;&gt;"",IF(AND(Summary!$F59&lt;&gt;"",Summary!$F59&lt;$E$3),"not on board",IF(Summary!$B59&lt;&gt;"",IF(AND(Summary!$C59&lt;&gt;"",Summary!$C59&lt;=$E$3+365),Summary!$B59,"not on board"),"")),""),"")</f>
        <v/>
      </c>
      <c r="D95" s="93" t="s">
        <v>9</v>
      </c>
      <c r="E95" s="94"/>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4"/>
      <c r="BF95" s="86">
        <f t="shared" si="13"/>
        <v>0</v>
      </c>
    </row>
    <row r="96" spans="2:58" ht="15.75" customHeight="1" x14ac:dyDescent="0.25">
      <c r="B96" s="49">
        <f t="shared" ca="1" si="12"/>
        <v>0</v>
      </c>
      <c r="C96" s="158"/>
      <c r="D96" s="95" t="s">
        <v>1</v>
      </c>
      <c r="E96" s="96"/>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8"/>
      <c r="BF96" s="87">
        <f t="shared" si="13"/>
        <v>0</v>
      </c>
    </row>
    <row r="97" spans="2:58" ht="15.75" customHeight="1" x14ac:dyDescent="0.25">
      <c r="B97" s="49">
        <f t="shared" ca="1" si="12"/>
        <v>0</v>
      </c>
      <c r="C97" s="157" t="str">
        <f>IF($C$3="Active",IF(Summary!$B60&lt;&gt;"",IF(AND(Summary!$F60&lt;&gt;"",Summary!$F60&lt;$E$3),"not on board",IF(Summary!$B60&lt;&gt;"",IF(AND(Summary!$C60&lt;&gt;"",Summary!$C60&lt;=$E$3+365),Summary!$B60,"not on board"),"")),""),"")</f>
        <v/>
      </c>
      <c r="D97" s="93" t="s">
        <v>9</v>
      </c>
      <c r="E97" s="94"/>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70"/>
      <c r="BF97" s="86">
        <f t="shared" si="13"/>
        <v>0</v>
      </c>
    </row>
    <row r="98" spans="2:58" ht="15.75" customHeight="1" x14ac:dyDescent="0.25">
      <c r="B98" s="49">
        <f t="shared" ca="1" si="12"/>
        <v>0</v>
      </c>
      <c r="C98" s="159"/>
      <c r="D98" s="95" t="s">
        <v>1</v>
      </c>
      <c r="E98" s="96"/>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2"/>
      <c r="BF98" s="87">
        <f t="shared" si="13"/>
        <v>0</v>
      </c>
    </row>
    <row r="99" spans="2:58" ht="15.75" customHeight="1" x14ac:dyDescent="0.25">
      <c r="B99" s="49">
        <f t="shared" ca="1" si="12"/>
        <v>0</v>
      </c>
      <c r="C99" s="157" t="str">
        <f>IF($C$3="Active",IF(Summary!$B61&lt;&gt;"",IF(AND(Summary!$F61&lt;&gt;"",Summary!$F61&lt;$E$3),"not on board",IF(Summary!$B61&lt;&gt;"",IF(AND(Summary!$C61&lt;&gt;"",Summary!$C61&lt;=$E$3+365),Summary!$B61,"not on board"),"")),""),"")</f>
        <v/>
      </c>
      <c r="D99" s="93" t="s">
        <v>9</v>
      </c>
      <c r="E99" s="94"/>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4"/>
      <c r="BF99" s="86">
        <f t="shared" si="13"/>
        <v>0</v>
      </c>
    </row>
    <row r="100" spans="2:58" ht="15.75" customHeight="1" x14ac:dyDescent="0.25">
      <c r="B100" s="49">
        <f t="shared" ca="1" si="12"/>
        <v>0</v>
      </c>
      <c r="C100" s="158"/>
      <c r="D100" s="95" t="s">
        <v>1</v>
      </c>
      <c r="E100" s="96"/>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8"/>
      <c r="BF100" s="87">
        <f t="shared" si="13"/>
        <v>0</v>
      </c>
    </row>
    <row r="101" spans="2:58" ht="15.75" customHeight="1" x14ac:dyDescent="0.25">
      <c r="B101" s="49">
        <f t="shared" ca="1" si="12"/>
        <v>0</v>
      </c>
      <c r="C101" s="157" t="str">
        <f>IF($C$3="Active",IF(Summary!$B62&lt;&gt;"",IF(AND(Summary!$F62&lt;&gt;"",Summary!$F62&lt;$E$3),"not on board",IF(Summary!$B62&lt;&gt;"",IF(AND(Summary!$C62&lt;&gt;"",Summary!$C62&lt;=$E$3+365),Summary!$B62,"not on board"),"")),""),"")</f>
        <v/>
      </c>
      <c r="D101" s="93" t="s">
        <v>9</v>
      </c>
      <c r="E101" s="94"/>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70"/>
      <c r="BF101" s="86">
        <f t="shared" si="13"/>
        <v>0</v>
      </c>
    </row>
    <row r="102" spans="2:58" ht="15.75" customHeight="1" x14ac:dyDescent="0.25">
      <c r="B102" s="49">
        <f t="shared" ca="1" si="12"/>
        <v>0</v>
      </c>
      <c r="C102" s="159"/>
      <c r="D102" s="95" t="s">
        <v>1</v>
      </c>
      <c r="E102" s="96"/>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2"/>
      <c r="BF102" s="87">
        <f t="shared" si="13"/>
        <v>0</v>
      </c>
    </row>
    <row r="103" spans="2:58" ht="15.75" customHeight="1" x14ac:dyDescent="0.25">
      <c r="B103" s="49">
        <f t="shared" ref="B103:B124" ca="1" si="14">SUMIF($3:$3,"&lt;="&amp;B$5,103:103)</f>
        <v>0</v>
      </c>
      <c r="C103" s="157" t="str">
        <f>IF($C$3="Active",IF(Summary!$B63&lt;&gt;"",IF(AND(Summary!$F63&lt;&gt;"",Summary!$F63&lt;$E$3),"not on board",IF(Summary!$B63&lt;&gt;"",IF(AND(Summary!$C63&lt;&gt;"",Summary!$C63&lt;=$E$3+365),Summary!$B63,"not on board"),"")),""),"")</f>
        <v/>
      </c>
      <c r="D103" s="93" t="s">
        <v>9</v>
      </c>
      <c r="E103" s="94"/>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4"/>
      <c r="BF103" s="86">
        <f t="shared" ref="BF103:BF124" si="15">SUM(F103:BE103)</f>
        <v>0</v>
      </c>
    </row>
    <row r="104" spans="2:58" ht="15.75" customHeight="1" x14ac:dyDescent="0.25">
      <c r="B104" s="49">
        <f t="shared" ca="1" si="14"/>
        <v>0</v>
      </c>
      <c r="C104" s="158"/>
      <c r="D104" s="95" t="s">
        <v>1</v>
      </c>
      <c r="E104" s="96"/>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8"/>
      <c r="BF104" s="87">
        <f t="shared" si="15"/>
        <v>0</v>
      </c>
    </row>
    <row r="105" spans="2:58" ht="15.75" customHeight="1" x14ac:dyDescent="0.25">
      <c r="B105" s="49">
        <f t="shared" ca="1" si="14"/>
        <v>0</v>
      </c>
      <c r="C105" s="157" t="str">
        <f>IF($C$3="Active",IF(Summary!$B64&lt;&gt;"",IF(AND(Summary!$F64&lt;&gt;"",Summary!$F64&lt;$E$3),"not on board",IF(Summary!$B64&lt;&gt;"",IF(AND(Summary!$C64&lt;&gt;"",Summary!$C64&lt;=$E$3+365),Summary!$B64,"not on board"),"")),""),"")</f>
        <v/>
      </c>
      <c r="D105" s="93" t="s">
        <v>9</v>
      </c>
      <c r="E105" s="94"/>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70"/>
      <c r="BF105" s="86">
        <f t="shared" si="15"/>
        <v>0</v>
      </c>
    </row>
    <row r="106" spans="2:58" ht="15.75" customHeight="1" x14ac:dyDescent="0.25">
      <c r="B106" s="49">
        <f t="shared" ca="1" si="14"/>
        <v>0</v>
      </c>
      <c r="C106" s="159"/>
      <c r="D106" s="95" t="s">
        <v>1</v>
      </c>
      <c r="E106" s="96"/>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2"/>
      <c r="BF106" s="87">
        <f t="shared" si="15"/>
        <v>0</v>
      </c>
    </row>
    <row r="107" spans="2:58" ht="15.75" customHeight="1" x14ac:dyDescent="0.25">
      <c r="B107" s="49">
        <f t="shared" ca="1" si="14"/>
        <v>0</v>
      </c>
      <c r="C107" s="157" t="str">
        <f>IF($C$3="Active",IF(Summary!$B65&lt;&gt;"",IF(AND(Summary!$F65&lt;&gt;"",Summary!$F65&lt;$E$3),"not on board",IF(Summary!$B65&lt;&gt;"",IF(AND(Summary!$C65&lt;&gt;"",Summary!$C65&lt;=$E$3+365),Summary!$B65,"not on board"),"")),""),"")</f>
        <v/>
      </c>
      <c r="D107" s="93" t="s">
        <v>9</v>
      </c>
      <c r="E107" s="94"/>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4"/>
      <c r="BF107" s="86">
        <f t="shared" si="15"/>
        <v>0</v>
      </c>
    </row>
    <row r="108" spans="2:58" ht="15.75" customHeight="1" x14ac:dyDescent="0.25">
      <c r="B108" s="49">
        <f t="shared" ca="1" si="14"/>
        <v>0</v>
      </c>
      <c r="C108" s="158"/>
      <c r="D108" s="95" t="s">
        <v>1</v>
      </c>
      <c r="E108" s="96"/>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8"/>
      <c r="BF108" s="87">
        <f t="shared" si="15"/>
        <v>0</v>
      </c>
    </row>
    <row r="109" spans="2:58" ht="15.75" customHeight="1" x14ac:dyDescent="0.25">
      <c r="B109" s="49">
        <f t="shared" ca="1" si="14"/>
        <v>0</v>
      </c>
      <c r="C109" s="157" t="str">
        <f>IF($C$3="Active",IF(Summary!$B66&lt;&gt;"",IF(AND(Summary!$F66&lt;&gt;"",Summary!$F66&lt;$E$3),"not on board",IF(Summary!$B66&lt;&gt;"",IF(AND(Summary!$C66&lt;&gt;"",Summary!$C66&lt;=$E$3+365),Summary!$B66,"not on board"),"")),""),"")</f>
        <v/>
      </c>
      <c r="D109" s="93" t="s">
        <v>9</v>
      </c>
      <c r="E109" s="94"/>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70"/>
      <c r="BF109" s="86">
        <f t="shared" si="15"/>
        <v>0</v>
      </c>
    </row>
    <row r="110" spans="2:58" ht="15.75" customHeight="1" x14ac:dyDescent="0.25">
      <c r="B110" s="49">
        <f t="shared" ca="1" si="14"/>
        <v>0</v>
      </c>
      <c r="C110" s="159"/>
      <c r="D110" s="95" t="s">
        <v>1</v>
      </c>
      <c r="E110" s="96"/>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2"/>
      <c r="BF110" s="87">
        <f t="shared" si="15"/>
        <v>0</v>
      </c>
    </row>
    <row r="111" spans="2:58" ht="15.75" customHeight="1" x14ac:dyDescent="0.25">
      <c r="B111" s="49">
        <f t="shared" ca="1" si="14"/>
        <v>0</v>
      </c>
      <c r="C111" s="157" t="str">
        <f>IF($C$3="Active",IF(Summary!$B67&lt;&gt;"",IF(AND(Summary!$F67&lt;&gt;"",Summary!$F67&lt;$E$3),"not on board",IF(Summary!$B67&lt;&gt;"",IF(AND(Summary!$C67&lt;&gt;"",Summary!$C67&lt;=$E$3+365),Summary!$B67,"not on board"),"")),""),"")</f>
        <v/>
      </c>
      <c r="D111" s="93" t="s">
        <v>9</v>
      </c>
      <c r="E111" s="94"/>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4"/>
      <c r="BF111" s="86">
        <f t="shared" si="15"/>
        <v>0</v>
      </c>
    </row>
    <row r="112" spans="2:58" ht="15.75" customHeight="1" x14ac:dyDescent="0.25">
      <c r="B112" s="49">
        <f t="shared" ca="1" si="14"/>
        <v>0</v>
      </c>
      <c r="C112" s="158"/>
      <c r="D112" s="95" t="s">
        <v>1</v>
      </c>
      <c r="E112" s="96"/>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8"/>
      <c r="BF112" s="87">
        <f t="shared" si="15"/>
        <v>0</v>
      </c>
    </row>
    <row r="113" spans="2:58" ht="15.75" customHeight="1" x14ac:dyDescent="0.25">
      <c r="B113" s="49">
        <f t="shared" ca="1" si="14"/>
        <v>0</v>
      </c>
      <c r="C113" s="157" t="str">
        <f>IF($C$3="Active",IF(Summary!$B68&lt;&gt;"",IF(AND(Summary!$F68&lt;&gt;"",Summary!$F68&lt;$E$3),"not on board",IF(Summary!$B68&lt;&gt;"",IF(AND(Summary!$C68&lt;&gt;"",Summary!$C68&lt;=$E$3+365),Summary!$B68,"not on board"),"")),""),"")</f>
        <v/>
      </c>
      <c r="D113" s="93" t="s">
        <v>9</v>
      </c>
      <c r="E113" s="94"/>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70"/>
      <c r="BF113" s="86">
        <f t="shared" si="15"/>
        <v>0</v>
      </c>
    </row>
    <row r="114" spans="2:58" ht="15.75" customHeight="1" x14ac:dyDescent="0.25">
      <c r="B114" s="49">
        <f t="shared" ca="1" si="14"/>
        <v>0</v>
      </c>
      <c r="C114" s="159"/>
      <c r="D114" s="95" t="s">
        <v>1</v>
      </c>
      <c r="E114" s="96"/>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2"/>
      <c r="BF114" s="87">
        <f t="shared" si="15"/>
        <v>0</v>
      </c>
    </row>
    <row r="115" spans="2:58" ht="15.75" customHeight="1" x14ac:dyDescent="0.25">
      <c r="B115" s="49">
        <f t="shared" ca="1" si="14"/>
        <v>0</v>
      </c>
      <c r="C115" s="157" t="str">
        <f>IF($C$3="Active",IF(Summary!$B69&lt;&gt;"",IF(AND(Summary!$F69&lt;&gt;"",Summary!$F69&lt;$E$3),"not on board",IF(Summary!$B69&lt;&gt;"",IF(AND(Summary!$C69&lt;&gt;"",Summary!$C69&lt;=$E$3+365),Summary!$B69,"not on board"),"")),""),"")</f>
        <v/>
      </c>
      <c r="D115" s="93" t="s">
        <v>9</v>
      </c>
      <c r="E115" s="94"/>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4"/>
      <c r="BF115" s="86">
        <f t="shared" si="15"/>
        <v>0</v>
      </c>
    </row>
    <row r="116" spans="2:58" ht="15.75" customHeight="1" x14ac:dyDescent="0.25">
      <c r="B116" s="49">
        <f t="shared" ca="1" si="14"/>
        <v>0</v>
      </c>
      <c r="C116" s="158"/>
      <c r="D116" s="95" t="s">
        <v>1</v>
      </c>
      <c r="E116" s="96"/>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8"/>
      <c r="BF116" s="87">
        <f t="shared" si="15"/>
        <v>0</v>
      </c>
    </row>
    <row r="117" spans="2:58" ht="15.75" customHeight="1" x14ac:dyDescent="0.25">
      <c r="B117" s="49">
        <f t="shared" ca="1" si="14"/>
        <v>0</v>
      </c>
      <c r="C117" s="157" t="str">
        <f>IF($C$3="Active",IF(Summary!$B70&lt;&gt;"",IF(AND(Summary!$F70&lt;&gt;"",Summary!$F70&lt;$E$3),"not on board",IF(Summary!$B70&lt;&gt;"",IF(AND(Summary!$C70&lt;&gt;"",Summary!$C70&lt;=$E$3+365),Summary!$B70,"not on board"),"")),""),"")</f>
        <v/>
      </c>
      <c r="D117" s="93" t="s">
        <v>9</v>
      </c>
      <c r="E117" s="94"/>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70"/>
      <c r="BF117" s="86">
        <f t="shared" si="15"/>
        <v>0</v>
      </c>
    </row>
    <row r="118" spans="2:58" ht="15.75" customHeight="1" x14ac:dyDescent="0.25">
      <c r="B118" s="49">
        <f t="shared" ca="1" si="14"/>
        <v>0</v>
      </c>
      <c r="C118" s="159"/>
      <c r="D118" s="95" t="s">
        <v>1</v>
      </c>
      <c r="E118" s="96"/>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2"/>
      <c r="BF118" s="87">
        <f t="shared" si="15"/>
        <v>0</v>
      </c>
    </row>
    <row r="119" spans="2:58" ht="15.75" customHeight="1" x14ac:dyDescent="0.25">
      <c r="B119" s="49">
        <f t="shared" ca="1" si="14"/>
        <v>0</v>
      </c>
      <c r="C119" s="157" t="str">
        <f>IF($C$3="Active",IF(Summary!$B71&lt;&gt;"",IF(AND(Summary!$F71&lt;&gt;"",Summary!$F71&lt;$E$3),"not on board",IF(Summary!$B71&lt;&gt;"",IF(AND(Summary!$C71&lt;&gt;"",Summary!$C71&lt;=$E$3+365),Summary!$B71,"not on board"),"")),""),"")</f>
        <v/>
      </c>
      <c r="D119" s="93" t="s">
        <v>9</v>
      </c>
      <c r="E119" s="94"/>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4"/>
      <c r="BF119" s="86">
        <f t="shared" si="15"/>
        <v>0</v>
      </c>
    </row>
    <row r="120" spans="2:58" ht="15.75" customHeight="1" x14ac:dyDescent="0.25">
      <c r="B120" s="49">
        <f t="shared" ca="1" si="14"/>
        <v>0</v>
      </c>
      <c r="C120" s="158"/>
      <c r="D120" s="95" t="s">
        <v>1</v>
      </c>
      <c r="E120" s="96"/>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8"/>
      <c r="BF120" s="87">
        <f t="shared" si="15"/>
        <v>0</v>
      </c>
    </row>
    <row r="121" spans="2:58" ht="15.75" customHeight="1" x14ac:dyDescent="0.25">
      <c r="B121" s="49">
        <f t="shared" ca="1" si="14"/>
        <v>0</v>
      </c>
      <c r="C121" s="157" t="str">
        <f>IF($C$3="Active",IF(Summary!$B72&lt;&gt;"",IF(AND(Summary!$F72&lt;&gt;"",Summary!$F72&lt;$E$3),"not on board",IF(Summary!$B72&lt;&gt;"",IF(AND(Summary!$C72&lt;&gt;"",Summary!$C72&lt;=$E$3+365),Summary!$B72,"not on board"),"")),""),"")</f>
        <v/>
      </c>
      <c r="D121" s="93" t="s">
        <v>9</v>
      </c>
      <c r="E121" s="94"/>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70"/>
      <c r="BF121" s="86">
        <f t="shared" si="15"/>
        <v>0</v>
      </c>
    </row>
    <row r="122" spans="2:58" ht="15.75" customHeight="1" x14ac:dyDescent="0.25">
      <c r="B122" s="49">
        <f t="shared" ca="1" si="14"/>
        <v>0</v>
      </c>
      <c r="C122" s="159"/>
      <c r="D122" s="95" t="s">
        <v>1</v>
      </c>
      <c r="E122" s="96"/>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2"/>
      <c r="BF122" s="87">
        <f t="shared" si="15"/>
        <v>0</v>
      </c>
    </row>
    <row r="123" spans="2:58" ht="15.75" customHeight="1" x14ac:dyDescent="0.25">
      <c r="B123" s="49">
        <f t="shared" ca="1" si="14"/>
        <v>0</v>
      </c>
      <c r="C123" s="157" t="str">
        <f>IF($C$3="Active",IF(Summary!$B73&lt;&gt;"",IF(AND(Summary!$F73&lt;&gt;"",Summary!$F73&lt;$E$3),"not on board",IF(Summary!$B73&lt;&gt;"",IF(AND(Summary!$C73&lt;&gt;"",Summary!$C73&lt;=$E$3+365),Summary!$B73,"not on board"),"")),""),"")</f>
        <v/>
      </c>
      <c r="D123" s="93" t="s">
        <v>9</v>
      </c>
      <c r="E123" s="94"/>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70"/>
      <c r="BF123" s="86">
        <f t="shared" si="15"/>
        <v>0</v>
      </c>
    </row>
    <row r="124" spans="2:58" ht="15.75" customHeight="1" x14ac:dyDescent="0.25">
      <c r="B124" s="49">
        <f t="shared" ca="1" si="14"/>
        <v>0</v>
      </c>
      <c r="C124" s="165"/>
      <c r="D124" s="97" t="s">
        <v>1</v>
      </c>
      <c r="E124" s="98"/>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2"/>
      <c r="BF124" s="87">
        <f t="shared" si="15"/>
        <v>0</v>
      </c>
    </row>
  </sheetData>
  <sheetProtection algorithmName="SHA-512" hashValue="i9F8aAl2XIcYT+90/Z5ZX4Qrf5RxTleGJOXV56bqrTUHSEAFJuldG8+EgvNyDKA996ui7ED6A0Q2Gu4OAxexfQ==" saltValue="Aa80X0xURwIIggyjMiDJcA==" spinCount="100000" sheet="1" objects="1" scenarios="1"/>
  <protectedRanges>
    <protectedRange sqref="F7:BE124" name="Range2"/>
  </protectedRanges>
  <mergeCells count="61">
    <mergeCell ref="AA1:AP1"/>
    <mergeCell ref="C13:C14"/>
    <mergeCell ref="C4:D6"/>
    <mergeCell ref="C7:C8"/>
    <mergeCell ref="C9:C10"/>
    <mergeCell ref="C11:C12"/>
    <mergeCell ref="C37:C38"/>
    <mergeCell ref="C15:C16"/>
    <mergeCell ref="C17:C18"/>
    <mergeCell ref="C19:C20"/>
    <mergeCell ref="C21:C22"/>
    <mergeCell ref="C23:C24"/>
    <mergeCell ref="C25:C26"/>
    <mergeCell ref="C27:C28"/>
    <mergeCell ref="C29:C30"/>
    <mergeCell ref="C31:C32"/>
    <mergeCell ref="C33:C34"/>
    <mergeCell ref="C35:C36"/>
    <mergeCell ref="C49:C50"/>
    <mergeCell ref="C51:C52"/>
    <mergeCell ref="C53:C54"/>
    <mergeCell ref="C55:C56"/>
    <mergeCell ref="C57:C58"/>
    <mergeCell ref="C59:C60"/>
    <mergeCell ref="C77:C78"/>
    <mergeCell ref="C79:C80"/>
    <mergeCell ref="C81:C82"/>
    <mergeCell ref="C83:C84"/>
    <mergeCell ref="C61:C62"/>
    <mergeCell ref="C39:C40"/>
    <mergeCell ref="C41:C42"/>
    <mergeCell ref="C43:C44"/>
    <mergeCell ref="C45:C46"/>
    <mergeCell ref="C47:C48"/>
    <mergeCell ref="C85:C86"/>
    <mergeCell ref="C63:C64"/>
    <mergeCell ref="C65:C66"/>
    <mergeCell ref="C67:C68"/>
    <mergeCell ref="C69:C70"/>
    <mergeCell ref="C71:C72"/>
    <mergeCell ref="C73:C74"/>
    <mergeCell ref="C75:C76"/>
    <mergeCell ref="C109:C110"/>
    <mergeCell ref="C87:C88"/>
    <mergeCell ref="C89:C90"/>
    <mergeCell ref="C91:C92"/>
    <mergeCell ref="C93:C94"/>
    <mergeCell ref="C95:C96"/>
    <mergeCell ref="C97:C98"/>
    <mergeCell ref="C99:C100"/>
    <mergeCell ref="C101:C102"/>
    <mergeCell ref="C103:C104"/>
    <mergeCell ref="C105:C106"/>
    <mergeCell ref="C107:C108"/>
    <mergeCell ref="C123:C124"/>
    <mergeCell ref="C111:C112"/>
    <mergeCell ref="C113:C114"/>
    <mergeCell ref="C115:C116"/>
    <mergeCell ref="C117:C118"/>
    <mergeCell ref="C119:C120"/>
    <mergeCell ref="C121:C122"/>
  </mergeCells>
  <conditionalFormatting sqref="F7:BE8">
    <cfRule type="expression" dxfId="259" priority="130">
      <formula>$C$7="not on board"</formula>
    </cfRule>
  </conditionalFormatting>
  <conditionalFormatting sqref="F9:BE10">
    <cfRule type="expression" dxfId="258" priority="129">
      <formula>$C$9="not on board"</formula>
    </cfRule>
  </conditionalFormatting>
  <conditionalFormatting sqref="F11:BE12">
    <cfRule type="expression" dxfId="257" priority="128">
      <formula>$C$11="not on board"</formula>
    </cfRule>
  </conditionalFormatting>
  <conditionalFormatting sqref="F13:BE14">
    <cfRule type="expression" dxfId="256" priority="127">
      <formula>$C$13="not on board"</formula>
    </cfRule>
  </conditionalFormatting>
  <conditionalFormatting sqref="F15:BE16">
    <cfRule type="expression" dxfId="255" priority="126">
      <formula>$C$15="not on board"</formula>
    </cfRule>
  </conditionalFormatting>
  <conditionalFormatting sqref="F17:BE18">
    <cfRule type="expression" dxfId="254" priority="125">
      <formula>$C$17="not on board"</formula>
    </cfRule>
  </conditionalFormatting>
  <conditionalFormatting sqref="F19:BE20">
    <cfRule type="expression" dxfId="253" priority="124">
      <formula>$C$19="not on board"</formula>
    </cfRule>
  </conditionalFormatting>
  <conditionalFormatting sqref="F21:BE22">
    <cfRule type="expression" dxfId="252" priority="123">
      <formula>$C$21="not on board"</formula>
    </cfRule>
  </conditionalFormatting>
  <conditionalFormatting sqref="F23:BE24">
    <cfRule type="expression" dxfId="251" priority="122">
      <formula>$C$23="not on board"</formula>
    </cfRule>
  </conditionalFormatting>
  <conditionalFormatting sqref="F25:BE26">
    <cfRule type="expression" dxfId="250" priority="121">
      <formula>$C$25="not on board"</formula>
    </cfRule>
  </conditionalFormatting>
  <conditionalFormatting sqref="F27:BE28">
    <cfRule type="expression" dxfId="249" priority="120">
      <formula>$C$27="not on board"</formula>
    </cfRule>
  </conditionalFormatting>
  <conditionalFormatting sqref="F29:BE30">
    <cfRule type="expression" dxfId="248" priority="119">
      <formula>$C$29="not on board"</formula>
    </cfRule>
  </conditionalFormatting>
  <conditionalFormatting sqref="F31:BE32">
    <cfRule type="expression" dxfId="247" priority="118">
      <formula>$C$31="not on board"</formula>
    </cfRule>
  </conditionalFormatting>
  <conditionalFormatting sqref="F33:BE34">
    <cfRule type="expression" dxfId="246" priority="117">
      <formula>$C$33="not on board"</formula>
    </cfRule>
  </conditionalFormatting>
  <conditionalFormatting sqref="F35:BE36">
    <cfRule type="expression" dxfId="245" priority="116">
      <formula>$C$35="not on board"</formula>
    </cfRule>
  </conditionalFormatting>
  <conditionalFormatting sqref="F37:BE38">
    <cfRule type="expression" dxfId="244" priority="115">
      <formula>$C$37="not on board"</formula>
    </cfRule>
  </conditionalFormatting>
  <conditionalFormatting sqref="F39:BE40">
    <cfRule type="expression" dxfId="243" priority="114">
      <formula>$C$39="not on board"</formula>
    </cfRule>
  </conditionalFormatting>
  <conditionalFormatting sqref="F41:BE42">
    <cfRule type="expression" dxfId="242" priority="113">
      <formula>$C$41="not on board"</formula>
    </cfRule>
  </conditionalFormatting>
  <conditionalFormatting sqref="F43:BE44">
    <cfRule type="expression" dxfId="241" priority="112">
      <formula>$C$43="not on board"</formula>
    </cfRule>
  </conditionalFormatting>
  <conditionalFormatting sqref="F45:BE46">
    <cfRule type="expression" dxfId="240" priority="111">
      <formula>$C$45="not on board"</formula>
    </cfRule>
  </conditionalFormatting>
  <conditionalFormatting sqref="F47:BE48">
    <cfRule type="expression" dxfId="239" priority="110">
      <formula>$C$47="not on board"</formula>
    </cfRule>
  </conditionalFormatting>
  <conditionalFormatting sqref="F49:BE50">
    <cfRule type="expression" dxfId="238" priority="109">
      <formula>$C$49="not on board"</formula>
    </cfRule>
  </conditionalFormatting>
  <conditionalFormatting sqref="F51:BE52">
    <cfRule type="expression" dxfId="237" priority="108">
      <formula>$C$51="not on board"</formula>
    </cfRule>
  </conditionalFormatting>
  <conditionalFormatting sqref="F53:BE54">
    <cfRule type="expression" dxfId="236" priority="107">
      <formula>$C$53="not on board"</formula>
    </cfRule>
  </conditionalFormatting>
  <conditionalFormatting sqref="F55:BE56">
    <cfRule type="expression" dxfId="235" priority="106">
      <formula>$C$55="not on board"</formula>
    </cfRule>
  </conditionalFormatting>
  <conditionalFormatting sqref="F57:BE58">
    <cfRule type="expression" dxfId="234" priority="105">
      <formula>$C$57="not on board"</formula>
    </cfRule>
  </conditionalFormatting>
  <conditionalFormatting sqref="F59:BE60">
    <cfRule type="expression" dxfId="233" priority="104">
      <formula>$C$59="not on board"</formula>
    </cfRule>
  </conditionalFormatting>
  <conditionalFormatting sqref="F61:BE62">
    <cfRule type="expression" dxfId="232" priority="103">
      <formula>$C$61="not on board"</formula>
    </cfRule>
  </conditionalFormatting>
  <conditionalFormatting sqref="F63:BE64">
    <cfRule type="expression" dxfId="231" priority="102">
      <formula>$C$63="not on board"</formula>
    </cfRule>
  </conditionalFormatting>
  <conditionalFormatting sqref="F65:BE66">
    <cfRule type="expression" dxfId="230" priority="101">
      <formula>$C$65="not on board"</formula>
    </cfRule>
  </conditionalFormatting>
  <conditionalFormatting sqref="F67:BE68">
    <cfRule type="expression" dxfId="229" priority="100">
      <formula>$C$67="not on board"</formula>
    </cfRule>
  </conditionalFormatting>
  <conditionalFormatting sqref="F69:BE70">
    <cfRule type="expression" dxfId="228" priority="99">
      <formula>$C$69="not on board"</formula>
    </cfRule>
  </conditionalFormatting>
  <conditionalFormatting sqref="F71:BE72">
    <cfRule type="expression" dxfId="227" priority="98">
      <formula>$C$71="not on board"</formula>
    </cfRule>
  </conditionalFormatting>
  <conditionalFormatting sqref="F73:BE74">
    <cfRule type="expression" dxfId="226" priority="97">
      <formula>$C$73="not on board"</formula>
    </cfRule>
  </conditionalFormatting>
  <conditionalFormatting sqref="F75:BE76">
    <cfRule type="expression" dxfId="225" priority="96">
      <formula>$C$75="not on board"</formula>
    </cfRule>
  </conditionalFormatting>
  <conditionalFormatting sqref="F77:BE78">
    <cfRule type="expression" dxfId="224" priority="95">
      <formula>$C$77="not on board"</formula>
    </cfRule>
  </conditionalFormatting>
  <conditionalFormatting sqref="F79:BE80">
    <cfRule type="expression" dxfId="223" priority="94">
      <formula>$C$79="not on board"</formula>
    </cfRule>
  </conditionalFormatting>
  <conditionalFormatting sqref="F81:BE82">
    <cfRule type="expression" dxfId="222" priority="93">
      <formula>$C$81="not on board"</formula>
    </cfRule>
  </conditionalFormatting>
  <conditionalFormatting sqref="F83:BE84">
    <cfRule type="expression" dxfId="221" priority="92">
      <formula>$C$83="not on board"</formula>
    </cfRule>
  </conditionalFormatting>
  <conditionalFormatting sqref="F85:BE86">
    <cfRule type="expression" dxfId="220" priority="91">
      <formula>$C$85="not on board"</formula>
    </cfRule>
  </conditionalFormatting>
  <conditionalFormatting sqref="F87:BE88">
    <cfRule type="expression" dxfId="219" priority="90">
      <formula>$C$87="not on board"</formula>
    </cfRule>
  </conditionalFormatting>
  <conditionalFormatting sqref="F89:BE90">
    <cfRule type="expression" dxfId="218" priority="89">
      <formula>$C$89="not on board"</formula>
    </cfRule>
  </conditionalFormatting>
  <conditionalFormatting sqref="F91:BE92">
    <cfRule type="expression" dxfId="217" priority="88">
      <formula>$C$91="not on board"</formula>
    </cfRule>
  </conditionalFormatting>
  <conditionalFormatting sqref="F93:BE94">
    <cfRule type="expression" dxfId="216" priority="87">
      <formula>$C$93="not on board"</formula>
    </cfRule>
  </conditionalFormatting>
  <conditionalFormatting sqref="F95:BE96">
    <cfRule type="expression" dxfId="215" priority="86">
      <formula>$C$95="not on board"</formula>
    </cfRule>
  </conditionalFormatting>
  <conditionalFormatting sqref="F97:BE98">
    <cfRule type="expression" dxfId="214" priority="85">
      <formula>$C$97="not on board"</formula>
    </cfRule>
  </conditionalFormatting>
  <conditionalFormatting sqref="F99:BE100">
    <cfRule type="expression" dxfId="213" priority="84">
      <formula>$C$99="not on board"</formula>
    </cfRule>
  </conditionalFormatting>
  <conditionalFormatting sqref="F101:BE102">
    <cfRule type="expression" dxfId="212" priority="83">
      <formula>$C$101="not on board"</formula>
    </cfRule>
  </conditionalFormatting>
  <conditionalFormatting sqref="F103:BE104">
    <cfRule type="expression" dxfId="211" priority="82">
      <formula>$C$103="not on board"</formula>
    </cfRule>
  </conditionalFormatting>
  <conditionalFormatting sqref="F105:BE106">
    <cfRule type="expression" dxfId="210" priority="81">
      <formula>$C$105="not on board"</formula>
    </cfRule>
  </conditionalFormatting>
  <conditionalFormatting sqref="F107:BE108">
    <cfRule type="expression" dxfId="209" priority="80">
      <formula>$C$107="not on board"</formula>
    </cfRule>
  </conditionalFormatting>
  <conditionalFormatting sqref="F109:BE110">
    <cfRule type="expression" dxfId="208" priority="79">
      <formula>$C$109="not on board"</formula>
    </cfRule>
  </conditionalFormatting>
  <conditionalFormatting sqref="F111:BE112">
    <cfRule type="expression" dxfId="207" priority="78">
      <formula>$C$111="not on board"</formula>
    </cfRule>
  </conditionalFormatting>
  <conditionalFormatting sqref="F113:BE114">
    <cfRule type="expression" dxfId="206" priority="77">
      <formula>$C$113="not on board"</formula>
    </cfRule>
  </conditionalFormatting>
  <conditionalFormatting sqref="F115:BE116">
    <cfRule type="expression" dxfId="205" priority="76">
      <formula>$C$115="not on board"</formula>
    </cfRule>
  </conditionalFormatting>
  <conditionalFormatting sqref="F117:BE118">
    <cfRule type="expression" dxfId="204" priority="75">
      <formula>$C$117="not on board"</formula>
    </cfRule>
  </conditionalFormatting>
  <conditionalFormatting sqref="F119:BE120">
    <cfRule type="expression" dxfId="203" priority="74">
      <formula>$C$119="not on board"</formula>
    </cfRule>
  </conditionalFormatting>
  <conditionalFormatting sqref="F121:BE122">
    <cfRule type="expression" dxfId="202" priority="73">
      <formula>$C$121="not on board"</formula>
    </cfRule>
  </conditionalFormatting>
  <conditionalFormatting sqref="F123:BE124">
    <cfRule type="expression" dxfId="201" priority="72">
      <formula>$C$123="not on board"</formula>
    </cfRule>
  </conditionalFormatting>
  <conditionalFormatting sqref="F122:Q122">
    <cfRule type="expression" dxfId="200" priority="71">
      <formula>$C$121="not on board"</formula>
    </cfRule>
  </conditionalFormatting>
  <conditionalFormatting sqref="F123:Q124">
    <cfRule type="expression" dxfId="199" priority="70">
      <formula>$C$123="not on board"</formula>
    </cfRule>
  </conditionalFormatting>
  <conditionalFormatting sqref="F7:Q8">
    <cfRule type="expression" dxfId="198" priority="69">
      <formula>$C$7="not on board"</formula>
    </cfRule>
  </conditionalFormatting>
  <conditionalFormatting sqref="F9:Q10">
    <cfRule type="expression" dxfId="197" priority="68">
      <formula>$C$9="not on board"</formula>
    </cfRule>
  </conditionalFormatting>
  <conditionalFormatting sqref="F11:Q12">
    <cfRule type="expression" dxfId="196" priority="67">
      <formula>$C$11="not on board"</formula>
    </cfRule>
  </conditionalFormatting>
  <conditionalFormatting sqref="F18:Q18">
    <cfRule type="expression" dxfId="195" priority="66">
      <formula>$C$17="not on board"</formula>
    </cfRule>
  </conditionalFormatting>
  <conditionalFormatting sqref="F19:Q20">
    <cfRule type="expression" dxfId="194" priority="65">
      <formula>$C$19="not on board"</formula>
    </cfRule>
  </conditionalFormatting>
  <conditionalFormatting sqref="F30:Q30">
    <cfRule type="expression" dxfId="193" priority="64">
      <formula>$C$29="not on board"</formula>
    </cfRule>
  </conditionalFormatting>
  <conditionalFormatting sqref="F31:Q32">
    <cfRule type="expression" dxfId="192" priority="63">
      <formula>$C$31="not on board"</formula>
    </cfRule>
  </conditionalFormatting>
  <conditionalFormatting sqref="F38:Q38">
    <cfRule type="expression" dxfId="191" priority="62">
      <formula>$C$37="not on board"</formula>
    </cfRule>
  </conditionalFormatting>
  <conditionalFormatting sqref="F44:Q44">
    <cfRule type="expression" dxfId="190" priority="61">
      <formula>$C$43="not on board"</formula>
    </cfRule>
  </conditionalFormatting>
  <conditionalFormatting sqref="F54:Q54">
    <cfRule type="expression" dxfId="189" priority="60">
      <formula>$C$53="not on board"</formula>
    </cfRule>
  </conditionalFormatting>
  <conditionalFormatting sqref="F55:Q56">
    <cfRule type="expression" dxfId="188" priority="59">
      <formula>$C$55="not on board"</formula>
    </cfRule>
  </conditionalFormatting>
  <conditionalFormatting sqref="F66:Q66">
    <cfRule type="expression" dxfId="187" priority="58">
      <formula>$C$65="not on board"</formula>
    </cfRule>
  </conditionalFormatting>
  <conditionalFormatting sqref="F67:Q68">
    <cfRule type="expression" dxfId="186" priority="57">
      <formula>$C$67="not on board"</formula>
    </cfRule>
  </conditionalFormatting>
  <conditionalFormatting sqref="F78:Q78">
    <cfRule type="expression" dxfId="185" priority="56">
      <formula>$C$77="not on board"</formula>
    </cfRule>
  </conditionalFormatting>
  <conditionalFormatting sqref="F79:Q80">
    <cfRule type="expression" dxfId="184" priority="55">
      <formula>$C$79="not on board"</formula>
    </cfRule>
  </conditionalFormatting>
  <conditionalFormatting sqref="F81:Q82">
    <cfRule type="expression" dxfId="183" priority="54">
      <formula>$C$81="not on board"</formula>
    </cfRule>
  </conditionalFormatting>
  <conditionalFormatting sqref="F88:Q88">
    <cfRule type="expression" dxfId="182" priority="53">
      <formula>$C$87="not on board"</formula>
    </cfRule>
  </conditionalFormatting>
  <conditionalFormatting sqref="F94:Q94">
    <cfRule type="expression" dxfId="181" priority="52">
      <formula>$C$93="not on board"</formula>
    </cfRule>
  </conditionalFormatting>
  <conditionalFormatting sqref="F95:Q96">
    <cfRule type="expression" dxfId="180" priority="51">
      <formula>$C$95="not on board"</formula>
    </cfRule>
  </conditionalFormatting>
  <conditionalFormatting sqref="F108:Q108">
    <cfRule type="expression" dxfId="179" priority="50">
      <formula>$C$107="not on board"</formula>
    </cfRule>
  </conditionalFormatting>
  <conditionalFormatting sqref="F109:Q110">
    <cfRule type="expression" dxfId="178" priority="49">
      <formula>$C$109="not on board"</formula>
    </cfRule>
  </conditionalFormatting>
  <conditionalFormatting sqref="F116:Q116">
    <cfRule type="expression" dxfId="177" priority="48">
      <formula>$C$115="not on board"</formula>
    </cfRule>
  </conditionalFormatting>
  <conditionalFormatting sqref="F21:Q22">
    <cfRule type="expression" dxfId="176" priority="47">
      <formula>$C$7="not on board"</formula>
    </cfRule>
  </conditionalFormatting>
  <conditionalFormatting sqref="F23:Q24">
    <cfRule type="expression" dxfId="175" priority="46">
      <formula>$C$9="not on board"</formula>
    </cfRule>
  </conditionalFormatting>
  <conditionalFormatting sqref="F13:Q14">
    <cfRule type="expression" dxfId="174" priority="45">
      <formula>$C$7="not on board"</formula>
    </cfRule>
  </conditionalFormatting>
  <conditionalFormatting sqref="F15:Q16">
    <cfRule type="expression" dxfId="173" priority="44">
      <formula>$C$9="not on board"</formula>
    </cfRule>
  </conditionalFormatting>
  <conditionalFormatting sqref="F17:Q17">
    <cfRule type="expression" dxfId="172" priority="43">
      <formula>$C$11="not on board"</formula>
    </cfRule>
  </conditionalFormatting>
  <conditionalFormatting sqref="F33:Q34">
    <cfRule type="expression" dxfId="171" priority="42">
      <formula>$C$7="not on board"</formula>
    </cfRule>
  </conditionalFormatting>
  <conditionalFormatting sqref="F35:Q36">
    <cfRule type="expression" dxfId="170" priority="41">
      <formula>$C$9="not on board"</formula>
    </cfRule>
  </conditionalFormatting>
  <conditionalFormatting sqref="F37:Q37">
    <cfRule type="expression" dxfId="169" priority="40">
      <formula>$C$11="not on board"</formula>
    </cfRule>
  </conditionalFormatting>
  <conditionalFormatting sqref="F25:Q26">
    <cfRule type="expression" dxfId="168" priority="39">
      <formula>$C$7="not on board"</formula>
    </cfRule>
  </conditionalFormatting>
  <conditionalFormatting sqref="F27:Q28">
    <cfRule type="expression" dxfId="167" priority="38">
      <formula>$C$9="not on board"</formula>
    </cfRule>
  </conditionalFormatting>
  <conditionalFormatting sqref="F29:Q29">
    <cfRule type="expression" dxfId="166" priority="37">
      <formula>$C$11="not on board"</formula>
    </cfRule>
  </conditionalFormatting>
  <conditionalFormatting sqref="F39:Q40">
    <cfRule type="expression" dxfId="165" priority="36">
      <formula>$C$7="not on board"</formula>
    </cfRule>
  </conditionalFormatting>
  <conditionalFormatting sqref="F41:Q42">
    <cfRule type="expression" dxfId="164" priority="35">
      <formula>$C$9="not on board"</formula>
    </cfRule>
  </conditionalFormatting>
  <conditionalFormatting sqref="F43:Q43">
    <cfRule type="expression" dxfId="163" priority="34">
      <formula>$C$11="not on board"</formula>
    </cfRule>
  </conditionalFormatting>
  <conditionalFormatting sqref="F45:Q46">
    <cfRule type="expression" dxfId="162" priority="33">
      <formula>$C$7="not on board"</formula>
    </cfRule>
  </conditionalFormatting>
  <conditionalFormatting sqref="F47:Q48">
    <cfRule type="expression" dxfId="161" priority="32">
      <formula>$C$7="not on board"</formula>
    </cfRule>
  </conditionalFormatting>
  <conditionalFormatting sqref="F49:Q50">
    <cfRule type="expression" dxfId="160" priority="31">
      <formula>$C$7="not on board"</formula>
    </cfRule>
  </conditionalFormatting>
  <conditionalFormatting sqref="F51:Q52">
    <cfRule type="expression" dxfId="159" priority="30">
      <formula>$C$9="not on board"</formula>
    </cfRule>
  </conditionalFormatting>
  <conditionalFormatting sqref="F53:Q53">
    <cfRule type="expression" dxfId="158" priority="29">
      <formula>$C$11="not on board"</formula>
    </cfRule>
  </conditionalFormatting>
  <conditionalFormatting sqref="F57:Q58">
    <cfRule type="expression" dxfId="157" priority="28">
      <formula>$C$7="not on board"</formula>
    </cfRule>
  </conditionalFormatting>
  <conditionalFormatting sqref="F59:Q60">
    <cfRule type="expression" dxfId="156" priority="27">
      <formula>$C$7="not on board"</formula>
    </cfRule>
  </conditionalFormatting>
  <conditionalFormatting sqref="F61:Q62">
    <cfRule type="expression" dxfId="155" priority="26">
      <formula>$C$7="not on board"</formula>
    </cfRule>
  </conditionalFormatting>
  <conditionalFormatting sqref="F63:Q64">
    <cfRule type="expression" dxfId="154" priority="25">
      <formula>$C$9="not on board"</formula>
    </cfRule>
  </conditionalFormatting>
  <conditionalFormatting sqref="F65:Q65">
    <cfRule type="expression" dxfId="153" priority="24">
      <formula>$C$11="not on board"</formula>
    </cfRule>
  </conditionalFormatting>
  <conditionalFormatting sqref="F69:Q70">
    <cfRule type="expression" dxfId="152" priority="23">
      <formula>$C$7="not on board"</formula>
    </cfRule>
  </conditionalFormatting>
  <conditionalFormatting sqref="F71:Q72">
    <cfRule type="expression" dxfId="151" priority="22">
      <formula>$C$9="not on board"</formula>
    </cfRule>
  </conditionalFormatting>
  <conditionalFormatting sqref="F73:Q74">
    <cfRule type="expression" dxfId="150" priority="21">
      <formula>$C$7="not on board"</formula>
    </cfRule>
  </conditionalFormatting>
  <conditionalFormatting sqref="F75:Q76">
    <cfRule type="expression" dxfId="149" priority="20">
      <formula>$C$9="not on board"</formula>
    </cfRule>
  </conditionalFormatting>
  <conditionalFormatting sqref="F77:Q77">
    <cfRule type="expression" dxfId="148" priority="19">
      <formula>$C$11="not on board"</formula>
    </cfRule>
  </conditionalFormatting>
  <conditionalFormatting sqref="F83:Q84">
    <cfRule type="expression" dxfId="147" priority="18">
      <formula>$C$7="not on board"</formula>
    </cfRule>
  </conditionalFormatting>
  <conditionalFormatting sqref="F85:Q86">
    <cfRule type="expression" dxfId="146" priority="17">
      <formula>$C$9="not on board"</formula>
    </cfRule>
  </conditionalFormatting>
  <conditionalFormatting sqref="F87:Q87">
    <cfRule type="expression" dxfId="145" priority="16">
      <formula>$C$11="not on board"</formula>
    </cfRule>
  </conditionalFormatting>
  <conditionalFormatting sqref="F89:Q90">
    <cfRule type="expression" dxfId="144" priority="15">
      <formula>$C$7="not on board"</formula>
    </cfRule>
  </conditionalFormatting>
  <conditionalFormatting sqref="F91:Q92">
    <cfRule type="expression" dxfId="143" priority="14">
      <formula>$C$9="not on board"</formula>
    </cfRule>
  </conditionalFormatting>
  <conditionalFormatting sqref="F93:Q93">
    <cfRule type="expression" dxfId="142" priority="13">
      <formula>$C$11="not on board"</formula>
    </cfRule>
  </conditionalFormatting>
  <conditionalFormatting sqref="F97:Q98">
    <cfRule type="expression" dxfId="141" priority="12">
      <formula>$C$7="not on board"</formula>
    </cfRule>
  </conditionalFormatting>
  <conditionalFormatting sqref="F99:Q100">
    <cfRule type="expression" dxfId="140" priority="11">
      <formula>$C$9="not on board"</formula>
    </cfRule>
  </conditionalFormatting>
  <conditionalFormatting sqref="F101:Q102">
    <cfRule type="expression" dxfId="139" priority="10">
      <formula>$C$7="not on board"</formula>
    </cfRule>
  </conditionalFormatting>
  <conditionalFormatting sqref="F103:Q104">
    <cfRule type="expression" dxfId="138" priority="9">
      <formula>$C$7="not on board"</formula>
    </cfRule>
  </conditionalFormatting>
  <conditionalFormatting sqref="F105:Q106">
    <cfRule type="expression" dxfId="137" priority="8">
      <formula>$C$9="not on board"</formula>
    </cfRule>
  </conditionalFormatting>
  <conditionalFormatting sqref="F107:Q107">
    <cfRule type="expression" dxfId="136" priority="7">
      <formula>$C$11="not on board"</formula>
    </cfRule>
  </conditionalFormatting>
  <conditionalFormatting sqref="F111:Q112">
    <cfRule type="expression" dxfId="135" priority="6">
      <formula>$C$7="not on board"</formula>
    </cfRule>
  </conditionalFormatting>
  <conditionalFormatting sqref="F113:Q114">
    <cfRule type="expression" dxfId="134" priority="5">
      <formula>$C$9="not on board"</formula>
    </cfRule>
  </conditionalFormatting>
  <conditionalFormatting sqref="F115:Q115">
    <cfRule type="expression" dxfId="133" priority="4">
      <formula>$C$11="not on board"</formula>
    </cfRule>
  </conditionalFormatting>
  <conditionalFormatting sqref="F117:Q118">
    <cfRule type="expression" dxfId="132" priority="3">
      <formula>$C$7="not on board"</formula>
    </cfRule>
  </conditionalFormatting>
  <conditionalFormatting sqref="F119:Q120">
    <cfRule type="expression" dxfId="131" priority="2">
      <formula>$C$9="not on board"</formula>
    </cfRule>
  </conditionalFormatting>
  <conditionalFormatting sqref="F121:Q121">
    <cfRule type="expression" dxfId="130" priority="1">
      <formula>$C$11="not on board"</formula>
    </cfRule>
  </conditionalFormatting>
  <dataValidations count="1">
    <dataValidation type="decimal" allowBlank="1" showInputMessage="1" showErrorMessage="1" sqref="F7:BE124" xr:uid="{D54A26DE-48A2-4A42-9BCE-091CA66EED69}">
      <formula1>0</formula1>
      <formula2>168</formula2>
    </dataValidation>
  </dataValidations>
  <pageMargins left="0.25" right="0.25" top="0.25" bottom="0.25" header="0.3" footer="0.3"/>
  <pageSetup scale="28"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D6646-BBDA-4D6F-BA94-92859E506E7A}">
  <sheetPr>
    <tabColor theme="9" tint="-0.249977111117893"/>
    <pageSetUpPr fitToPage="1"/>
  </sheetPr>
  <dimension ref="B1:AF126"/>
  <sheetViews>
    <sheetView showGridLines="0" zoomScaleNormal="100" workbookViewId="0">
      <pane xSplit="5" ySplit="6" topLeftCell="F7" activePane="bottomRight" state="frozenSplit"/>
      <selection pane="topRight" activeCell="Y1" sqref="Y1"/>
      <selection pane="bottomLeft" activeCell="A26" sqref="A26"/>
      <selection pane="bottomRight" activeCell="F7" sqref="F7"/>
    </sheetView>
  </sheetViews>
  <sheetFormatPr defaultRowHeight="15.75" x14ac:dyDescent="0.25"/>
  <cols>
    <col min="1" max="1" width="2.7109375" style="49" customWidth="1"/>
    <col min="2" max="2" width="9.140625" style="49" hidden="1" customWidth="1"/>
    <col min="3" max="3" width="22.28515625" style="49" customWidth="1"/>
    <col min="4" max="4" width="13.28515625" style="49" customWidth="1"/>
    <col min="5" max="5" width="8.140625" style="49" bestFit="1" customWidth="1"/>
    <col min="6" max="31" width="5" style="49" customWidth="1"/>
    <col min="32" max="32" width="9.140625" style="50"/>
    <col min="33" max="16384" width="9.140625" style="49"/>
  </cols>
  <sheetData>
    <row r="1" spans="2:32" ht="60" customHeight="1" x14ac:dyDescent="0.25">
      <c r="C1" s="99"/>
      <c r="D1" s="100" t="str">
        <f>Summary!$C$1</f>
        <v>Safe and Sick Leave Timekeeping Tool</v>
      </c>
      <c r="E1" s="101"/>
      <c r="F1" s="99"/>
      <c r="G1" s="99"/>
      <c r="H1" s="99"/>
      <c r="I1" s="99"/>
      <c r="J1" s="99"/>
      <c r="K1" s="99"/>
      <c r="L1" s="99"/>
      <c r="M1" s="99"/>
      <c r="N1" s="99"/>
      <c r="O1" s="99"/>
      <c r="P1" s="99"/>
      <c r="Q1" s="99"/>
      <c r="R1" s="99"/>
      <c r="S1" s="99"/>
      <c r="T1" s="99"/>
      <c r="U1" s="99"/>
      <c r="V1" s="99"/>
      <c r="W1" s="164" t="str">
        <f>IF(Summary!$C$3&lt;&gt;"",Summary!$C$3,"")</f>
        <v/>
      </c>
      <c r="X1" s="164"/>
      <c r="Y1" s="164"/>
      <c r="Z1" s="164"/>
      <c r="AA1" s="164"/>
      <c r="AB1" s="164"/>
      <c r="AC1" s="164"/>
      <c r="AD1" s="164"/>
      <c r="AE1" s="164"/>
      <c r="AF1" s="164"/>
    </row>
    <row r="2" spans="2:32" ht="15.75" hidden="1" customHeight="1" x14ac:dyDescent="0.25">
      <c r="D2" s="53"/>
      <c r="E2" s="54"/>
      <c r="W2" s="64"/>
      <c r="X2" s="64"/>
      <c r="Y2" s="64"/>
      <c r="Z2" s="64"/>
      <c r="AA2" s="64"/>
      <c r="AB2" s="64"/>
      <c r="AC2" s="64"/>
      <c r="AD2" s="64"/>
      <c r="AE2" s="64"/>
      <c r="AF2" s="64"/>
    </row>
    <row r="3" spans="2:32" hidden="1" x14ac:dyDescent="0.25">
      <c r="C3" t="str">
        <f>IF(AND(SheetName&lt;&gt;"",SheetName="Biweekly"),"Active","Inactive")</f>
        <v>Inactive</v>
      </c>
      <c r="E3" s="52">
        <f>CYStartDate</f>
        <v>0</v>
      </c>
      <c r="F3" s="52">
        <f>E3+14</f>
        <v>14</v>
      </c>
      <c r="G3" s="52">
        <f t="shared" ref="G3:AE3" si="0">F3+14</f>
        <v>28</v>
      </c>
      <c r="H3" s="52">
        <f t="shared" si="0"/>
        <v>42</v>
      </c>
      <c r="I3" s="52">
        <f t="shared" si="0"/>
        <v>56</v>
      </c>
      <c r="J3" s="52">
        <f t="shared" si="0"/>
        <v>70</v>
      </c>
      <c r="K3" s="52">
        <f t="shared" si="0"/>
        <v>84</v>
      </c>
      <c r="L3" s="52">
        <f t="shared" si="0"/>
        <v>98</v>
      </c>
      <c r="M3" s="52">
        <f t="shared" si="0"/>
        <v>112</v>
      </c>
      <c r="N3" s="52">
        <f t="shared" si="0"/>
        <v>126</v>
      </c>
      <c r="O3" s="52">
        <f t="shared" si="0"/>
        <v>140</v>
      </c>
      <c r="P3" s="52">
        <f t="shared" si="0"/>
        <v>154</v>
      </c>
      <c r="Q3" s="52">
        <f t="shared" si="0"/>
        <v>168</v>
      </c>
      <c r="R3" s="52">
        <f t="shared" si="0"/>
        <v>182</v>
      </c>
      <c r="S3" s="52">
        <f t="shared" si="0"/>
        <v>196</v>
      </c>
      <c r="T3" s="52">
        <f t="shared" si="0"/>
        <v>210</v>
      </c>
      <c r="U3" s="52">
        <f t="shared" si="0"/>
        <v>224</v>
      </c>
      <c r="V3" s="52">
        <f t="shared" si="0"/>
        <v>238</v>
      </c>
      <c r="W3" s="52">
        <f t="shared" si="0"/>
        <v>252</v>
      </c>
      <c r="X3" s="52">
        <f t="shared" si="0"/>
        <v>266</v>
      </c>
      <c r="Y3" s="52">
        <f t="shared" si="0"/>
        <v>280</v>
      </c>
      <c r="Z3" s="52">
        <f t="shared" si="0"/>
        <v>294</v>
      </c>
      <c r="AA3" s="52">
        <f t="shared" si="0"/>
        <v>308</v>
      </c>
      <c r="AB3" s="52">
        <f t="shared" si="0"/>
        <v>322</v>
      </c>
      <c r="AC3" s="52">
        <f t="shared" si="0"/>
        <v>336</v>
      </c>
      <c r="AD3" s="52">
        <f t="shared" si="0"/>
        <v>350</v>
      </c>
      <c r="AE3" s="52">
        <f t="shared" si="0"/>
        <v>364</v>
      </c>
    </row>
    <row r="4" spans="2:32" ht="15.75" customHeight="1" x14ac:dyDescent="0.25">
      <c r="B4" s="51">
        <f ca="1">EndDate</f>
        <v>365</v>
      </c>
      <c r="C4" s="167" t="str">
        <f>CONCATENATE("Year ", YEAR(F3))</f>
        <v>Year 1900</v>
      </c>
      <c r="D4" s="167"/>
      <c r="E4" s="88" t="s">
        <v>17</v>
      </c>
      <c r="F4" s="83">
        <f t="shared" ref="F4:AE4" si="1">WEEKNUM(E3)+1</f>
        <v>1</v>
      </c>
      <c r="G4" s="84">
        <f t="shared" si="1"/>
        <v>3</v>
      </c>
      <c r="H4" s="84">
        <f t="shared" si="1"/>
        <v>5</v>
      </c>
      <c r="I4" s="84">
        <f t="shared" si="1"/>
        <v>7</v>
      </c>
      <c r="J4" s="84">
        <f t="shared" si="1"/>
        <v>9</v>
      </c>
      <c r="K4" s="84">
        <f t="shared" si="1"/>
        <v>11</v>
      </c>
      <c r="L4" s="84">
        <f t="shared" si="1"/>
        <v>13</v>
      </c>
      <c r="M4" s="84">
        <f t="shared" si="1"/>
        <v>15</v>
      </c>
      <c r="N4" s="84">
        <f t="shared" si="1"/>
        <v>17</v>
      </c>
      <c r="O4" s="84">
        <f t="shared" si="1"/>
        <v>19</v>
      </c>
      <c r="P4" s="84">
        <f t="shared" si="1"/>
        <v>21</v>
      </c>
      <c r="Q4" s="84">
        <f t="shared" si="1"/>
        <v>23</v>
      </c>
      <c r="R4" s="84">
        <f t="shared" si="1"/>
        <v>25</v>
      </c>
      <c r="S4" s="84">
        <f t="shared" si="1"/>
        <v>27</v>
      </c>
      <c r="T4" s="84">
        <f t="shared" si="1"/>
        <v>29</v>
      </c>
      <c r="U4" s="84">
        <f t="shared" si="1"/>
        <v>31</v>
      </c>
      <c r="V4" s="84">
        <f t="shared" si="1"/>
        <v>33</v>
      </c>
      <c r="W4" s="84">
        <f t="shared" si="1"/>
        <v>35</v>
      </c>
      <c r="X4" s="84">
        <f t="shared" si="1"/>
        <v>37</v>
      </c>
      <c r="Y4" s="84">
        <f t="shared" si="1"/>
        <v>39</v>
      </c>
      <c r="Z4" s="84">
        <f t="shared" si="1"/>
        <v>41</v>
      </c>
      <c r="AA4" s="84">
        <f t="shared" si="1"/>
        <v>43</v>
      </c>
      <c r="AB4" s="84">
        <f t="shared" si="1"/>
        <v>45</v>
      </c>
      <c r="AC4" s="84">
        <f t="shared" si="1"/>
        <v>47</v>
      </c>
      <c r="AD4" s="84">
        <f t="shared" si="1"/>
        <v>49</v>
      </c>
      <c r="AE4" s="84">
        <f t="shared" si="1"/>
        <v>51</v>
      </c>
      <c r="AF4" s="89"/>
    </row>
    <row r="5" spans="2:32" ht="15.75" customHeight="1" x14ac:dyDescent="0.25">
      <c r="C5" s="167"/>
      <c r="D5" s="167"/>
      <c r="E5" s="90" t="s">
        <v>16</v>
      </c>
      <c r="F5" s="79" t="str">
        <f t="shared" ref="F5:AE5" si="2">TEXT(E3+1,"mm/dd")</f>
        <v>01/01</v>
      </c>
      <c r="G5" s="80" t="str">
        <f t="shared" si="2"/>
        <v>01/15</v>
      </c>
      <c r="H5" s="80" t="str">
        <f t="shared" si="2"/>
        <v>01/29</v>
      </c>
      <c r="I5" s="80" t="str">
        <f t="shared" si="2"/>
        <v>02/12</v>
      </c>
      <c r="J5" s="80" t="str">
        <f t="shared" si="2"/>
        <v>02/26</v>
      </c>
      <c r="K5" s="80" t="str">
        <f t="shared" si="2"/>
        <v>03/11</v>
      </c>
      <c r="L5" s="80" t="str">
        <f t="shared" si="2"/>
        <v>03/25</v>
      </c>
      <c r="M5" s="80" t="str">
        <f t="shared" si="2"/>
        <v>04/08</v>
      </c>
      <c r="N5" s="80" t="str">
        <f t="shared" si="2"/>
        <v>04/22</v>
      </c>
      <c r="O5" s="80" t="str">
        <f t="shared" si="2"/>
        <v>05/06</v>
      </c>
      <c r="P5" s="80" t="str">
        <f t="shared" si="2"/>
        <v>05/20</v>
      </c>
      <c r="Q5" s="80" t="str">
        <f t="shared" si="2"/>
        <v>06/03</v>
      </c>
      <c r="R5" s="80" t="str">
        <f t="shared" si="2"/>
        <v>06/17</v>
      </c>
      <c r="S5" s="80" t="str">
        <f t="shared" si="2"/>
        <v>07/01</v>
      </c>
      <c r="T5" s="80" t="str">
        <f t="shared" si="2"/>
        <v>07/15</v>
      </c>
      <c r="U5" s="80" t="str">
        <f t="shared" si="2"/>
        <v>07/29</v>
      </c>
      <c r="V5" s="80" t="str">
        <f t="shared" si="2"/>
        <v>08/12</v>
      </c>
      <c r="W5" s="80" t="str">
        <f t="shared" si="2"/>
        <v>08/26</v>
      </c>
      <c r="X5" s="80" t="str">
        <f t="shared" si="2"/>
        <v>09/09</v>
      </c>
      <c r="Y5" s="80" t="str">
        <f t="shared" si="2"/>
        <v>09/23</v>
      </c>
      <c r="Z5" s="80" t="str">
        <f t="shared" si="2"/>
        <v>10/07</v>
      </c>
      <c r="AA5" s="80" t="str">
        <f t="shared" si="2"/>
        <v>10/21</v>
      </c>
      <c r="AB5" s="80" t="str">
        <f t="shared" si="2"/>
        <v>11/04</v>
      </c>
      <c r="AC5" s="80" t="str">
        <f t="shared" si="2"/>
        <v>11/18</v>
      </c>
      <c r="AD5" s="80" t="str">
        <f t="shared" si="2"/>
        <v>12/02</v>
      </c>
      <c r="AE5" s="80" t="str">
        <f t="shared" si="2"/>
        <v>12/16</v>
      </c>
      <c r="AF5" s="91"/>
    </row>
    <row r="6" spans="2:32" ht="15.75" customHeight="1" thickBot="1" x14ac:dyDescent="0.3">
      <c r="C6" s="168"/>
      <c r="D6" s="168"/>
      <c r="E6" s="92" t="s">
        <v>15</v>
      </c>
      <c r="F6" s="81" t="str">
        <f t="shared" ref="F6:AE6" si="3">TEXT(F3,"mm/dd")</f>
        <v>01/14</v>
      </c>
      <c r="G6" s="82" t="str">
        <f t="shared" si="3"/>
        <v>01/28</v>
      </c>
      <c r="H6" s="82" t="str">
        <f t="shared" si="3"/>
        <v>02/11</v>
      </c>
      <c r="I6" s="82" t="str">
        <f t="shared" si="3"/>
        <v>02/25</v>
      </c>
      <c r="J6" s="82" t="str">
        <f t="shared" si="3"/>
        <v>03/10</v>
      </c>
      <c r="K6" s="82" t="str">
        <f t="shared" si="3"/>
        <v>03/24</v>
      </c>
      <c r="L6" s="82" t="str">
        <f t="shared" si="3"/>
        <v>04/07</v>
      </c>
      <c r="M6" s="82" t="str">
        <f t="shared" si="3"/>
        <v>04/21</v>
      </c>
      <c r="N6" s="82" t="str">
        <f t="shared" si="3"/>
        <v>05/05</v>
      </c>
      <c r="O6" s="82" t="str">
        <f t="shared" si="3"/>
        <v>05/19</v>
      </c>
      <c r="P6" s="82" t="str">
        <f t="shared" si="3"/>
        <v>06/02</v>
      </c>
      <c r="Q6" s="82" t="str">
        <f t="shared" si="3"/>
        <v>06/16</v>
      </c>
      <c r="R6" s="82" t="str">
        <f t="shared" si="3"/>
        <v>06/30</v>
      </c>
      <c r="S6" s="82" t="str">
        <f t="shared" si="3"/>
        <v>07/14</v>
      </c>
      <c r="T6" s="82" t="str">
        <f t="shared" si="3"/>
        <v>07/28</v>
      </c>
      <c r="U6" s="82" t="str">
        <f t="shared" si="3"/>
        <v>08/11</v>
      </c>
      <c r="V6" s="82" t="str">
        <f t="shared" si="3"/>
        <v>08/25</v>
      </c>
      <c r="W6" s="82" t="str">
        <f t="shared" si="3"/>
        <v>09/08</v>
      </c>
      <c r="X6" s="82" t="str">
        <f t="shared" si="3"/>
        <v>09/22</v>
      </c>
      <c r="Y6" s="82" t="str">
        <f t="shared" si="3"/>
        <v>10/06</v>
      </c>
      <c r="Z6" s="82" t="str">
        <f t="shared" si="3"/>
        <v>10/20</v>
      </c>
      <c r="AA6" s="82" t="str">
        <f t="shared" si="3"/>
        <v>11/03</v>
      </c>
      <c r="AB6" s="82" t="str">
        <f t="shared" si="3"/>
        <v>11/17</v>
      </c>
      <c r="AC6" s="82" t="str">
        <f t="shared" si="3"/>
        <v>12/01</v>
      </c>
      <c r="AD6" s="82" t="str">
        <f t="shared" si="3"/>
        <v>12/15</v>
      </c>
      <c r="AE6" s="82" t="str">
        <f t="shared" si="3"/>
        <v>12/29</v>
      </c>
      <c r="AF6" s="85" t="s">
        <v>4</v>
      </c>
    </row>
    <row r="7" spans="2:32" ht="15.75" customHeight="1" thickTop="1" x14ac:dyDescent="0.25">
      <c r="B7" s="49">
        <f t="shared" ref="B7:B38" ca="1" si="4">SUMIF($3:$3,"&lt;="&amp;B$4,7:7)</f>
        <v>0</v>
      </c>
      <c r="C7" s="157" t="str">
        <f>IF($C$3="Active",IF(Summary!$B15&lt;&gt;"",IF(AND(Summary!$F15&lt;&gt;"",Summary!$F15&lt;$E$3),"not on board",IF(Summary!$B15&lt;&gt;"",IF(AND(Summary!$C15&lt;&gt;"",Summary!$C15&lt;=$E$3+365),Summary!$B15,"not on board"),"")),""),"")</f>
        <v/>
      </c>
      <c r="D7" s="93" t="s">
        <v>9</v>
      </c>
      <c r="E7" s="94"/>
      <c r="F7" s="65"/>
      <c r="G7" s="65"/>
      <c r="H7" s="65"/>
      <c r="I7" s="65"/>
      <c r="J7" s="65"/>
      <c r="K7" s="65"/>
      <c r="L7" s="65"/>
      <c r="M7" s="65"/>
      <c r="N7" s="65"/>
      <c r="O7" s="65"/>
      <c r="P7" s="65"/>
      <c r="Q7" s="65"/>
      <c r="R7" s="65"/>
      <c r="S7" s="65"/>
      <c r="T7" s="65"/>
      <c r="U7" s="65"/>
      <c r="V7" s="65"/>
      <c r="W7" s="65"/>
      <c r="X7" s="65"/>
      <c r="Y7" s="65"/>
      <c r="Z7" s="65"/>
      <c r="AA7" s="65"/>
      <c r="AB7" s="65"/>
      <c r="AC7" s="65"/>
      <c r="AD7" s="65"/>
      <c r="AE7" s="65"/>
      <c r="AF7" s="86">
        <f t="shared" ref="AF7:AF70" si="5">SUM(F7:AE7)</f>
        <v>0</v>
      </c>
    </row>
    <row r="8" spans="2:32" ht="15.75" customHeight="1" x14ac:dyDescent="0.25">
      <c r="B8" s="49">
        <f t="shared" ca="1" si="4"/>
        <v>0</v>
      </c>
      <c r="C8" s="158"/>
      <c r="D8" s="95" t="s">
        <v>1</v>
      </c>
      <c r="E8" s="96"/>
      <c r="F8" s="67"/>
      <c r="G8" s="67"/>
      <c r="H8" s="67"/>
      <c r="I8" s="67"/>
      <c r="J8" s="67"/>
      <c r="K8" s="67"/>
      <c r="L8" s="67"/>
      <c r="M8" s="67"/>
      <c r="N8" s="67"/>
      <c r="O8" s="67"/>
      <c r="P8" s="67"/>
      <c r="Q8" s="67"/>
      <c r="R8" s="67"/>
      <c r="S8" s="67"/>
      <c r="T8" s="67"/>
      <c r="U8" s="67"/>
      <c r="V8" s="67"/>
      <c r="W8" s="67"/>
      <c r="X8" s="67"/>
      <c r="Y8" s="67"/>
      <c r="Z8" s="67"/>
      <c r="AA8" s="67"/>
      <c r="AB8" s="67"/>
      <c r="AC8" s="67"/>
      <c r="AD8" s="67"/>
      <c r="AE8" s="67"/>
      <c r="AF8" s="87">
        <f t="shared" si="5"/>
        <v>0</v>
      </c>
    </row>
    <row r="9" spans="2:32" ht="15.75" customHeight="1" x14ac:dyDescent="0.25">
      <c r="B9" s="49">
        <f t="shared" ca="1" si="4"/>
        <v>0</v>
      </c>
      <c r="C9" s="157" t="str">
        <f>IF($C$3="Active",IF(Summary!$B16&lt;&gt;"",IF(AND(Summary!$F16&lt;&gt;"",Summary!$F16&lt;$E$3),"not on board",IF(Summary!$B16&lt;&gt;"",IF(AND(Summary!$C16&lt;&gt;"",Summary!$C16&lt;=$E$3+365),Summary!$B16,"not on board"),"")),""),"")</f>
        <v/>
      </c>
      <c r="D9" s="93" t="s">
        <v>9</v>
      </c>
      <c r="E9" s="94"/>
      <c r="F9" s="69"/>
      <c r="G9" s="69"/>
      <c r="H9" s="69"/>
      <c r="I9" s="69"/>
      <c r="J9" s="69"/>
      <c r="K9" s="69"/>
      <c r="L9" s="69"/>
      <c r="M9" s="69"/>
      <c r="N9" s="69"/>
      <c r="O9" s="69"/>
      <c r="P9" s="69"/>
      <c r="Q9" s="69"/>
      <c r="R9" s="69"/>
      <c r="S9" s="69"/>
      <c r="T9" s="69"/>
      <c r="U9" s="69"/>
      <c r="V9" s="69"/>
      <c r="W9" s="69"/>
      <c r="X9" s="69"/>
      <c r="Y9" s="69"/>
      <c r="Z9" s="69"/>
      <c r="AA9" s="69"/>
      <c r="AB9" s="69"/>
      <c r="AC9" s="69"/>
      <c r="AD9" s="69"/>
      <c r="AE9" s="70"/>
      <c r="AF9" s="86">
        <f t="shared" si="5"/>
        <v>0</v>
      </c>
    </row>
    <row r="10" spans="2:32" ht="15.75" customHeight="1" x14ac:dyDescent="0.25">
      <c r="B10" s="49">
        <f t="shared" ca="1" si="4"/>
        <v>0</v>
      </c>
      <c r="C10" s="158"/>
      <c r="D10" s="95" t="s">
        <v>1</v>
      </c>
      <c r="E10" s="96"/>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2"/>
      <c r="AF10" s="87">
        <f t="shared" si="5"/>
        <v>0</v>
      </c>
    </row>
    <row r="11" spans="2:32" ht="15.75" customHeight="1" x14ac:dyDescent="0.25">
      <c r="B11" s="49">
        <f t="shared" ca="1" si="4"/>
        <v>0</v>
      </c>
      <c r="C11" s="157" t="str">
        <f>IF($C$3="Active",IF(Summary!$B17&lt;&gt;"",IF(AND(Summary!$F17&lt;&gt;"",Summary!$F17&lt;$E$3),"not on board",IF(Summary!$B17&lt;&gt;"",IF(AND(Summary!$C17&lt;&gt;"",Summary!$C17&lt;=$E$3+365),Summary!$B17,"not on board"),"")),""),"")</f>
        <v/>
      </c>
      <c r="D11" s="93" t="s">
        <v>9</v>
      </c>
      <c r="E11" s="94"/>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86">
        <f t="shared" si="5"/>
        <v>0</v>
      </c>
    </row>
    <row r="12" spans="2:32" ht="15.75" customHeight="1" x14ac:dyDescent="0.25">
      <c r="B12" s="49">
        <f t="shared" ca="1" si="4"/>
        <v>0</v>
      </c>
      <c r="C12" s="158"/>
      <c r="D12" s="95" t="s">
        <v>1</v>
      </c>
      <c r="E12" s="96"/>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87">
        <f t="shared" si="5"/>
        <v>0</v>
      </c>
    </row>
    <row r="13" spans="2:32" ht="15.75" customHeight="1" x14ac:dyDescent="0.25">
      <c r="B13" s="49">
        <f t="shared" ca="1" si="4"/>
        <v>0</v>
      </c>
      <c r="C13" s="157" t="str">
        <f>IF($C$3="Active",IF(Summary!$B18&lt;&gt;"",IF(AND(Summary!$F18&lt;&gt;"",Summary!$F18&lt;$E$3),"not on board",IF(Summary!$B18&lt;&gt;"",IF(AND(Summary!$C18&lt;&gt;"",Summary!$C18&lt;=$E$3+365),Summary!$B18,"not on board"),"")),""),"")</f>
        <v/>
      </c>
      <c r="D13" s="93" t="s">
        <v>9</v>
      </c>
      <c r="E13" s="94"/>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70"/>
      <c r="AF13" s="86">
        <f t="shared" si="5"/>
        <v>0</v>
      </c>
    </row>
    <row r="14" spans="2:32" ht="15.75" customHeight="1" x14ac:dyDescent="0.25">
      <c r="B14" s="49">
        <f t="shared" ca="1" si="4"/>
        <v>0</v>
      </c>
      <c r="C14" s="158"/>
      <c r="D14" s="95" t="s">
        <v>1</v>
      </c>
      <c r="E14" s="96"/>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2"/>
      <c r="AF14" s="87">
        <f t="shared" si="5"/>
        <v>0</v>
      </c>
    </row>
    <row r="15" spans="2:32" ht="15.75" customHeight="1" x14ac:dyDescent="0.25">
      <c r="B15" s="49">
        <f t="shared" ca="1" si="4"/>
        <v>0</v>
      </c>
      <c r="C15" s="157" t="str">
        <f>IF($C$3="Active",IF(Summary!$B19&lt;&gt;"",IF(AND(Summary!$F19&lt;&gt;"",Summary!$F19&lt;$E$3),"not on board",IF(Summary!$B19&lt;&gt;"",IF(AND(Summary!$C19&lt;&gt;"",Summary!$C19&lt;=$E$3+365),Summary!$B19,"not on board"),"")),""),"")</f>
        <v/>
      </c>
      <c r="D15" s="93" t="s">
        <v>9</v>
      </c>
      <c r="E15" s="94"/>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86">
        <f t="shared" si="5"/>
        <v>0</v>
      </c>
    </row>
    <row r="16" spans="2:32" ht="15.75" customHeight="1" x14ac:dyDescent="0.25">
      <c r="B16" s="49">
        <f t="shared" ca="1" si="4"/>
        <v>0</v>
      </c>
      <c r="C16" s="158"/>
      <c r="D16" s="95" t="s">
        <v>1</v>
      </c>
      <c r="E16" s="96"/>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87">
        <f t="shared" si="5"/>
        <v>0</v>
      </c>
    </row>
    <row r="17" spans="2:32" ht="15.75" customHeight="1" x14ac:dyDescent="0.25">
      <c r="B17" s="49">
        <f t="shared" ca="1" si="4"/>
        <v>0</v>
      </c>
      <c r="C17" s="157" t="str">
        <f>IF($C$3="Active",IF(Summary!$B20&lt;&gt;"",IF(AND(Summary!$F20&lt;&gt;"",Summary!$F20&lt;$E$3),"not on board",IF(Summary!$B20&lt;&gt;"",IF(AND(Summary!$C20&lt;&gt;"",Summary!$C20&lt;=$E$3+365),Summary!$B20,"not on board"),"")),""),"")</f>
        <v/>
      </c>
      <c r="D17" s="93" t="s">
        <v>9</v>
      </c>
      <c r="E17" s="94"/>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70"/>
      <c r="AF17" s="86">
        <f t="shared" si="5"/>
        <v>0</v>
      </c>
    </row>
    <row r="18" spans="2:32" ht="15.75" customHeight="1" x14ac:dyDescent="0.25">
      <c r="B18" s="49">
        <f t="shared" ca="1" si="4"/>
        <v>0</v>
      </c>
      <c r="C18" s="158"/>
      <c r="D18" s="95" t="s">
        <v>1</v>
      </c>
      <c r="E18" s="96"/>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2"/>
      <c r="AF18" s="87">
        <f t="shared" si="5"/>
        <v>0</v>
      </c>
    </row>
    <row r="19" spans="2:32" ht="15.75" customHeight="1" x14ac:dyDescent="0.25">
      <c r="B19" s="49">
        <f t="shared" ca="1" si="4"/>
        <v>0</v>
      </c>
      <c r="C19" s="157" t="str">
        <f>IF($C$3="Active",IF(Summary!$B21&lt;&gt;"",IF(AND(Summary!$F21&lt;&gt;"",Summary!$F21&lt;$E$3),"not on board",IF(Summary!$B21&lt;&gt;"",IF(AND(Summary!$C21&lt;&gt;"",Summary!$C21&lt;=$E$3+365),Summary!$B21,"not on board"),"")),""),"")</f>
        <v/>
      </c>
      <c r="D19" s="93" t="s">
        <v>9</v>
      </c>
      <c r="E19" s="94"/>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86">
        <f t="shared" si="5"/>
        <v>0</v>
      </c>
    </row>
    <row r="20" spans="2:32" ht="15.75" customHeight="1" x14ac:dyDescent="0.25">
      <c r="B20" s="49">
        <f t="shared" ca="1" si="4"/>
        <v>0</v>
      </c>
      <c r="C20" s="158"/>
      <c r="D20" s="95" t="s">
        <v>1</v>
      </c>
      <c r="E20" s="9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87">
        <f t="shared" si="5"/>
        <v>0</v>
      </c>
    </row>
    <row r="21" spans="2:32" ht="15.75" customHeight="1" x14ac:dyDescent="0.25">
      <c r="B21" s="49">
        <f t="shared" ca="1" si="4"/>
        <v>0</v>
      </c>
      <c r="C21" s="157" t="str">
        <f>IF($C$3="Active",IF(Summary!$B22&lt;&gt;"",IF(AND(Summary!$F22&lt;&gt;"",Summary!$F22&lt;$E$3),"not on board",IF(Summary!$B22&lt;&gt;"",IF(AND(Summary!$C22&lt;&gt;"",Summary!$C22&lt;=$E$3+365),Summary!$B22,"not on board"),"")),""),"")</f>
        <v/>
      </c>
      <c r="D21" s="93" t="s">
        <v>9</v>
      </c>
      <c r="E21" s="94"/>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c r="AF21" s="86">
        <f t="shared" si="5"/>
        <v>0</v>
      </c>
    </row>
    <row r="22" spans="2:32" ht="15.75" customHeight="1" x14ac:dyDescent="0.25">
      <c r="B22" s="49">
        <f t="shared" ca="1" si="4"/>
        <v>0</v>
      </c>
      <c r="C22" s="158"/>
      <c r="D22" s="95" t="s">
        <v>1</v>
      </c>
      <c r="E22" s="96"/>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2"/>
      <c r="AF22" s="87">
        <f t="shared" si="5"/>
        <v>0</v>
      </c>
    </row>
    <row r="23" spans="2:32" ht="15.75" customHeight="1" x14ac:dyDescent="0.25">
      <c r="B23" s="49">
        <f t="shared" ca="1" si="4"/>
        <v>0</v>
      </c>
      <c r="C23" s="157" t="str">
        <f>IF($C$3="Active",IF(Summary!$B23&lt;&gt;"",IF(AND(Summary!$F23&lt;&gt;"",Summary!$F23&lt;$E$3),"not on board",IF(Summary!$B23&lt;&gt;"",IF(AND(Summary!$C23&lt;&gt;"",Summary!$C23&lt;=$E$3+365),Summary!$B23,"not on board"),"")),""),"")</f>
        <v/>
      </c>
      <c r="D23" s="93" t="s">
        <v>9</v>
      </c>
      <c r="E23" s="94"/>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86">
        <f t="shared" si="5"/>
        <v>0</v>
      </c>
    </row>
    <row r="24" spans="2:32" ht="15.75" customHeight="1" x14ac:dyDescent="0.25">
      <c r="B24" s="49">
        <f t="shared" ca="1" si="4"/>
        <v>0</v>
      </c>
      <c r="C24" s="158"/>
      <c r="D24" s="95" t="s">
        <v>1</v>
      </c>
      <c r="E24" s="96"/>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87">
        <f t="shared" si="5"/>
        <v>0</v>
      </c>
    </row>
    <row r="25" spans="2:32" ht="15.75" customHeight="1" x14ac:dyDescent="0.25">
      <c r="B25" s="49">
        <f t="shared" ca="1" si="4"/>
        <v>0</v>
      </c>
      <c r="C25" s="157" t="str">
        <f>IF($C$3="Active",IF(Summary!$B24&lt;&gt;"",IF(AND(Summary!$F24&lt;&gt;"",Summary!$F24&lt;$E$3),"not on board",IF(Summary!$B24&lt;&gt;"",IF(AND(Summary!$C24&lt;&gt;"",Summary!$C24&lt;=$E$3+365),Summary!$B24,"not on board"),"")),""),"")</f>
        <v/>
      </c>
      <c r="D25" s="93" t="s">
        <v>9</v>
      </c>
      <c r="E25" s="94"/>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70"/>
      <c r="AF25" s="86">
        <f t="shared" si="5"/>
        <v>0</v>
      </c>
    </row>
    <row r="26" spans="2:32" ht="15.75" customHeight="1" x14ac:dyDescent="0.25">
      <c r="B26" s="49">
        <f t="shared" ca="1" si="4"/>
        <v>0</v>
      </c>
      <c r="C26" s="158"/>
      <c r="D26" s="95" t="s">
        <v>1</v>
      </c>
      <c r="E26" s="96"/>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2"/>
      <c r="AF26" s="87">
        <f t="shared" si="5"/>
        <v>0</v>
      </c>
    </row>
    <row r="27" spans="2:32" ht="15.75" customHeight="1" x14ac:dyDescent="0.25">
      <c r="B27" s="49">
        <f t="shared" ca="1" si="4"/>
        <v>0</v>
      </c>
      <c r="C27" s="157" t="str">
        <f>IF($C$3="Active",IF(Summary!$B25&lt;&gt;"",IF(AND(Summary!$F25&lt;&gt;"",Summary!$F25&lt;$E$3),"not on board",IF(Summary!$B25&lt;&gt;"",IF(AND(Summary!$C25&lt;&gt;"",Summary!$C25&lt;=$E$3+365),Summary!$B25,"not on board"),"")),""),"")</f>
        <v/>
      </c>
      <c r="D27" s="93" t="s">
        <v>9</v>
      </c>
      <c r="E27" s="94"/>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86">
        <f t="shared" si="5"/>
        <v>0</v>
      </c>
    </row>
    <row r="28" spans="2:32" ht="15.75" customHeight="1" x14ac:dyDescent="0.25">
      <c r="B28" s="49">
        <f t="shared" ca="1" si="4"/>
        <v>0</v>
      </c>
      <c r="C28" s="158"/>
      <c r="D28" s="95" t="s">
        <v>1</v>
      </c>
      <c r="E28" s="96"/>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87">
        <f t="shared" si="5"/>
        <v>0</v>
      </c>
    </row>
    <row r="29" spans="2:32" ht="15.75" customHeight="1" x14ac:dyDescent="0.25">
      <c r="B29" s="49">
        <f t="shared" ca="1" si="4"/>
        <v>0</v>
      </c>
      <c r="C29" s="157" t="str">
        <f>IF($C$3="Active",IF(Summary!$B26&lt;&gt;"",IF(AND(Summary!$F26&lt;&gt;"",Summary!$F26&lt;$E$3),"not on board",IF(Summary!$B26&lt;&gt;"",IF(AND(Summary!$C26&lt;&gt;"",Summary!$C26&lt;=$E$3+365),Summary!$B26,"not on board"),"")),""),"")</f>
        <v/>
      </c>
      <c r="D29" s="93" t="s">
        <v>9</v>
      </c>
      <c r="E29" s="94"/>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70"/>
      <c r="AF29" s="86">
        <f t="shared" si="5"/>
        <v>0</v>
      </c>
    </row>
    <row r="30" spans="2:32" ht="15.75" customHeight="1" x14ac:dyDescent="0.25">
      <c r="B30" s="49">
        <f t="shared" ca="1" si="4"/>
        <v>0</v>
      </c>
      <c r="C30" s="158"/>
      <c r="D30" s="95" t="s">
        <v>1</v>
      </c>
      <c r="E30" s="96"/>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2"/>
      <c r="AF30" s="87">
        <f t="shared" si="5"/>
        <v>0</v>
      </c>
    </row>
    <row r="31" spans="2:32" ht="15.75" customHeight="1" x14ac:dyDescent="0.25">
      <c r="B31" s="49">
        <f t="shared" ca="1" si="4"/>
        <v>0</v>
      </c>
      <c r="C31" s="157" t="str">
        <f>IF($C$3="Active",IF(Summary!$B27&lt;&gt;"",IF(AND(Summary!$F27&lt;&gt;"",Summary!$F27&lt;$E$3),"not on board",IF(Summary!$B27&lt;&gt;"",IF(AND(Summary!$C27&lt;&gt;"",Summary!$C27&lt;=$E$3+365),Summary!$B27,"not on board"),"")),""),"")</f>
        <v/>
      </c>
      <c r="D31" s="93" t="s">
        <v>9</v>
      </c>
      <c r="E31" s="94"/>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86">
        <f t="shared" si="5"/>
        <v>0</v>
      </c>
    </row>
    <row r="32" spans="2:32" ht="15.75" customHeight="1" x14ac:dyDescent="0.25">
      <c r="B32" s="49">
        <f t="shared" ca="1" si="4"/>
        <v>0</v>
      </c>
      <c r="C32" s="158"/>
      <c r="D32" s="95" t="s">
        <v>1</v>
      </c>
      <c r="E32" s="96"/>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87">
        <f t="shared" si="5"/>
        <v>0</v>
      </c>
    </row>
    <row r="33" spans="2:32" ht="15.75" customHeight="1" x14ac:dyDescent="0.25">
      <c r="B33" s="49">
        <f t="shared" ca="1" si="4"/>
        <v>0</v>
      </c>
      <c r="C33" s="157" t="str">
        <f>IF($C$3="Active",IF(Summary!$B28&lt;&gt;"",IF(AND(Summary!$F28&lt;&gt;"",Summary!$F28&lt;$E$3),"not on board",IF(Summary!$B28&lt;&gt;"",IF(AND(Summary!$C28&lt;&gt;"",Summary!$C28&lt;=$E$3+365),Summary!$B28,"not on board"),"")),""),"")</f>
        <v/>
      </c>
      <c r="D33" s="93" t="s">
        <v>9</v>
      </c>
      <c r="E33" s="94"/>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70"/>
      <c r="AF33" s="86">
        <f t="shared" si="5"/>
        <v>0</v>
      </c>
    </row>
    <row r="34" spans="2:32" ht="15.75" customHeight="1" x14ac:dyDescent="0.25">
      <c r="B34" s="49">
        <f t="shared" ca="1" si="4"/>
        <v>0</v>
      </c>
      <c r="C34" s="158"/>
      <c r="D34" s="95" t="s">
        <v>1</v>
      </c>
      <c r="E34" s="96"/>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2"/>
      <c r="AF34" s="87">
        <f t="shared" si="5"/>
        <v>0</v>
      </c>
    </row>
    <row r="35" spans="2:32" ht="15.75" customHeight="1" x14ac:dyDescent="0.25">
      <c r="B35" s="49">
        <f t="shared" ca="1" si="4"/>
        <v>0</v>
      </c>
      <c r="C35" s="157" t="str">
        <f>IF($C$3="Active",IF(Summary!$B29&lt;&gt;"",IF(AND(Summary!$F29&lt;&gt;"",Summary!$F29&lt;$E$3),"not on board",IF(Summary!$B29&lt;&gt;"",IF(AND(Summary!$C29&lt;&gt;"",Summary!$C29&lt;=$E$3+365),Summary!$B29,"not on board"),"")),""),"")</f>
        <v/>
      </c>
      <c r="D35" s="93" t="s">
        <v>9</v>
      </c>
      <c r="E35" s="94"/>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86">
        <f t="shared" si="5"/>
        <v>0</v>
      </c>
    </row>
    <row r="36" spans="2:32" ht="15.75" customHeight="1" x14ac:dyDescent="0.25">
      <c r="B36" s="49">
        <f t="shared" ca="1" si="4"/>
        <v>0</v>
      </c>
      <c r="C36" s="158"/>
      <c r="D36" s="95" t="s">
        <v>1</v>
      </c>
      <c r="E36" s="9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87">
        <f t="shared" si="5"/>
        <v>0</v>
      </c>
    </row>
    <row r="37" spans="2:32" ht="15.75" customHeight="1" x14ac:dyDescent="0.25">
      <c r="B37" s="49">
        <f t="shared" ca="1" si="4"/>
        <v>0</v>
      </c>
      <c r="C37" s="157" t="str">
        <f>IF($C$3="Active",IF(Summary!$B30&lt;&gt;"",IF(AND(Summary!$F30&lt;&gt;"",Summary!$F30&lt;$E$3),"not on board",IF(Summary!$B30&lt;&gt;"",IF(AND(Summary!$C30&lt;&gt;"",Summary!$C30&lt;=$E$3+365),Summary!$B30,"not on board"),"")),""),"")</f>
        <v/>
      </c>
      <c r="D37" s="93" t="s">
        <v>9</v>
      </c>
      <c r="E37" s="94"/>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70"/>
      <c r="AF37" s="86">
        <f t="shared" si="5"/>
        <v>0</v>
      </c>
    </row>
    <row r="38" spans="2:32" ht="15.75" customHeight="1" x14ac:dyDescent="0.25">
      <c r="B38" s="49">
        <f t="shared" ca="1" si="4"/>
        <v>0</v>
      </c>
      <c r="C38" s="158"/>
      <c r="D38" s="95" t="s">
        <v>1</v>
      </c>
      <c r="E38" s="96"/>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2"/>
      <c r="AF38" s="87">
        <f t="shared" si="5"/>
        <v>0</v>
      </c>
    </row>
    <row r="39" spans="2:32" ht="15.75" customHeight="1" x14ac:dyDescent="0.25">
      <c r="B39" s="49">
        <f t="shared" ref="B39:B70" ca="1" si="6">SUMIF($3:$3,"&lt;="&amp;B$4,39:39)</f>
        <v>0</v>
      </c>
      <c r="C39" s="157" t="str">
        <f>IF($C$3="Active",IF(Summary!$B31&lt;&gt;"",IF(AND(Summary!$F31&lt;&gt;"",Summary!$F31&lt;$E$3),"not on board",IF(Summary!$B31&lt;&gt;"",IF(AND(Summary!$C31&lt;&gt;"",Summary!$C31&lt;=$E$3+365),Summary!$B31,"not on board"),"")),""),"")</f>
        <v/>
      </c>
      <c r="D39" s="93" t="s">
        <v>9</v>
      </c>
      <c r="E39" s="94"/>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86">
        <f t="shared" si="5"/>
        <v>0</v>
      </c>
    </row>
    <row r="40" spans="2:32" ht="15.75" customHeight="1" x14ac:dyDescent="0.25">
      <c r="B40" s="49">
        <f t="shared" ca="1" si="6"/>
        <v>0</v>
      </c>
      <c r="C40" s="158"/>
      <c r="D40" s="95" t="s">
        <v>1</v>
      </c>
      <c r="E40" s="96"/>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87">
        <f t="shared" si="5"/>
        <v>0</v>
      </c>
    </row>
    <row r="41" spans="2:32" ht="15.75" customHeight="1" x14ac:dyDescent="0.25">
      <c r="B41" s="49">
        <f t="shared" ca="1" si="6"/>
        <v>0</v>
      </c>
      <c r="C41" s="157" t="str">
        <f>IF($C$3="Active",IF(Summary!$B32&lt;&gt;"",IF(AND(Summary!$F32&lt;&gt;"",Summary!$F32&lt;$E$3),"not on board",IF(Summary!$B32&lt;&gt;"",IF(AND(Summary!$C32&lt;&gt;"",Summary!$C32&lt;=$E$3+365),Summary!$B32,"not on board"),"")),""),"")</f>
        <v/>
      </c>
      <c r="D41" s="93" t="s">
        <v>9</v>
      </c>
      <c r="E41" s="94"/>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70"/>
      <c r="AF41" s="86">
        <f t="shared" si="5"/>
        <v>0</v>
      </c>
    </row>
    <row r="42" spans="2:32" ht="15.75" customHeight="1" x14ac:dyDescent="0.25">
      <c r="B42" s="49">
        <f t="shared" ca="1" si="6"/>
        <v>0</v>
      </c>
      <c r="C42" s="158"/>
      <c r="D42" s="95" t="s">
        <v>1</v>
      </c>
      <c r="E42" s="96"/>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2"/>
      <c r="AF42" s="87">
        <f t="shared" si="5"/>
        <v>0</v>
      </c>
    </row>
    <row r="43" spans="2:32" ht="15.75" customHeight="1" x14ac:dyDescent="0.25">
      <c r="B43" s="49">
        <f t="shared" ca="1" si="6"/>
        <v>0</v>
      </c>
      <c r="C43" s="157" t="str">
        <f>IF($C$3="Active",IF(Summary!$B33&lt;&gt;"",IF(AND(Summary!$F33&lt;&gt;"",Summary!$F33&lt;$E$3),"not on board",IF(Summary!$B33&lt;&gt;"",IF(AND(Summary!$C33&lt;&gt;"",Summary!$C33&lt;=$E$3+365),Summary!$B33,"not on board"),"")),""),"")</f>
        <v/>
      </c>
      <c r="D43" s="93" t="s">
        <v>9</v>
      </c>
      <c r="E43" s="94"/>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86">
        <f t="shared" si="5"/>
        <v>0</v>
      </c>
    </row>
    <row r="44" spans="2:32" ht="15.75" customHeight="1" x14ac:dyDescent="0.25">
      <c r="B44" s="49">
        <f t="shared" ca="1" si="6"/>
        <v>0</v>
      </c>
      <c r="C44" s="158"/>
      <c r="D44" s="95" t="s">
        <v>1</v>
      </c>
      <c r="E44" s="96"/>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87">
        <f t="shared" si="5"/>
        <v>0</v>
      </c>
    </row>
    <row r="45" spans="2:32" ht="15.75" customHeight="1" x14ac:dyDescent="0.25">
      <c r="B45" s="49">
        <f t="shared" ca="1" si="6"/>
        <v>0</v>
      </c>
      <c r="C45" s="157" t="str">
        <f>IF($C$3="Active",IF(Summary!$B34&lt;&gt;"",IF(AND(Summary!$F34&lt;&gt;"",Summary!$F34&lt;$E$3),"not on board",IF(Summary!$B34&lt;&gt;"",IF(AND(Summary!$C34&lt;&gt;"",Summary!$C34&lt;=$E$3+365),Summary!$B34,"not on board"),"")),""),"")</f>
        <v/>
      </c>
      <c r="D45" s="93" t="s">
        <v>9</v>
      </c>
      <c r="E45" s="94"/>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6"/>
      <c r="AF45" s="86">
        <f t="shared" si="5"/>
        <v>0</v>
      </c>
    </row>
    <row r="46" spans="2:32" ht="15.75" customHeight="1" x14ac:dyDescent="0.25">
      <c r="B46" s="49">
        <f t="shared" ca="1" si="6"/>
        <v>0</v>
      </c>
      <c r="C46" s="158"/>
      <c r="D46" s="95" t="s">
        <v>1</v>
      </c>
      <c r="E46" s="96"/>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8"/>
      <c r="AF46" s="87">
        <f t="shared" si="5"/>
        <v>0</v>
      </c>
    </row>
    <row r="47" spans="2:32" ht="15.75" customHeight="1" x14ac:dyDescent="0.25">
      <c r="B47" s="49">
        <f t="shared" ca="1" si="6"/>
        <v>0</v>
      </c>
      <c r="C47" s="157" t="str">
        <f>IF($C$3="Active",IF(Summary!$B35&lt;&gt;"",IF(AND(Summary!$F35&lt;&gt;"",Summary!$F35&lt;$E$3),"not on board",IF(Summary!$B35&lt;&gt;"",IF(AND(Summary!$C35&lt;&gt;"",Summary!$C35&lt;=$E$3+365),Summary!$B35,"not on board"),"")),""),"")</f>
        <v/>
      </c>
      <c r="D47" s="93" t="s">
        <v>9</v>
      </c>
      <c r="E47" s="94"/>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86">
        <f t="shared" si="5"/>
        <v>0</v>
      </c>
    </row>
    <row r="48" spans="2:32" ht="15.75" customHeight="1" x14ac:dyDescent="0.25">
      <c r="B48" s="49">
        <f t="shared" ca="1" si="6"/>
        <v>0</v>
      </c>
      <c r="C48" s="158"/>
      <c r="D48" s="95" t="s">
        <v>1</v>
      </c>
      <c r="E48" s="96"/>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87">
        <f t="shared" si="5"/>
        <v>0</v>
      </c>
    </row>
    <row r="49" spans="2:32" ht="15.75" customHeight="1" x14ac:dyDescent="0.25">
      <c r="B49" s="49">
        <f t="shared" ca="1" si="6"/>
        <v>0</v>
      </c>
      <c r="C49" s="157" t="str">
        <f>IF($C$3="Active",IF(Summary!$B36&lt;&gt;"",IF(AND(Summary!$F36&lt;&gt;"",Summary!$F36&lt;$E$3),"not on board",IF(Summary!$B36&lt;&gt;"",IF(AND(Summary!$C36&lt;&gt;"",Summary!$C36&lt;=$E$3+365),Summary!$B36,"not on board"),"")),""),"")</f>
        <v/>
      </c>
      <c r="D49" s="93" t="s">
        <v>9</v>
      </c>
      <c r="E49" s="94"/>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70"/>
      <c r="AF49" s="86">
        <f t="shared" si="5"/>
        <v>0</v>
      </c>
    </row>
    <row r="50" spans="2:32" ht="15.75" customHeight="1" x14ac:dyDescent="0.25">
      <c r="B50" s="49">
        <f t="shared" ca="1" si="6"/>
        <v>0</v>
      </c>
      <c r="C50" s="158"/>
      <c r="D50" s="95" t="s">
        <v>1</v>
      </c>
      <c r="E50" s="96"/>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2"/>
      <c r="AF50" s="87">
        <f t="shared" si="5"/>
        <v>0</v>
      </c>
    </row>
    <row r="51" spans="2:32" ht="15.75" customHeight="1" x14ac:dyDescent="0.25">
      <c r="B51" s="49">
        <f t="shared" ca="1" si="6"/>
        <v>0</v>
      </c>
      <c r="C51" s="157" t="str">
        <f>IF($C$3="Active",IF(Summary!$B37&lt;&gt;"",IF(AND(Summary!$F37&lt;&gt;"",Summary!$F37&lt;$E$3),"not on board",IF(Summary!$B37&lt;&gt;"",IF(AND(Summary!$C37&lt;&gt;"",Summary!$C37&lt;=$E$3+365),Summary!$B37,"not on board"),"")),""),"")</f>
        <v/>
      </c>
      <c r="D51" s="93" t="s">
        <v>9</v>
      </c>
      <c r="E51" s="94"/>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86">
        <f t="shared" si="5"/>
        <v>0</v>
      </c>
    </row>
    <row r="52" spans="2:32" ht="15.75" customHeight="1" x14ac:dyDescent="0.25">
      <c r="B52" s="49">
        <f t="shared" ca="1" si="6"/>
        <v>0</v>
      </c>
      <c r="C52" s="158"/>
      <c r="D52" s="95" t="s">
        <v>1</v>
      </c>
      <c r="E52" s="96"/>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87">
        <f t="shared" si="5"/>
        <v>0</v>
      </c>
    </row>
    <row r="53" spans="2:32" ht="15.75" customHeight="1" x14ac:dyDescent="0.25">
      <c r="B53" s="49">
        <f t="shared" ca="1" si="6"/>
        <v>0</v>
      </c>
      <c r="C53" s="157" t="str">
        <f>IF($C$3="Active",IF(Summary!$B38&lt;&gt;"",IF(AND(Summary!$F38&lt;&gt;"",Summary!$F38&lt;$E$3),"not on board",IF(Summary!$B38&lt;&gt;"",IF(AND(Summary!$C38&lt;&gt;"",Summary!$C38&lt;=$E$3+365),Summary!$B38,"not on board"),"")),""),"")</f>
        <v/>
      </c>
      <c r="D53" s="93" t="s">
        <v>9</v>
      </c>
      <c r="E53" s="94"/>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70"/>
      <c r="AF53" s="86">
        <f t="shared" si="5"/>
        <v>0</v>
      </c>
    </row>
    <row r="54" spans="2:32" ht="15.75" customHeight="1" x14ac:dyDescent="0.25">
      <c r="B54" s="49">
        <f t="shared" ca="1" si="6"/>
        <v>0</v>
      </c>
      <c r="C54" s="158"/>
      <c r="D54" s="95" t="s">
        <v>1</v>
      </c>
      <c r="E54" s="96"/>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2"/>
      <c r="AF54" s="87">
        <f t="shared" si="5"/>
        <v>0</v>
      </c>
    </row>
    <row r="55" spans="2:32" ht="15.75" customHeight="1" x14ac:dyDescent="0.25">
      <c r="B55" s="49">
        <f t="shared" ca="1" si="6"/>
        <v>0</v>
      </c>
      <c r="C55" s="157" t="str">
        <f>IF($C$3="Active",IF(Summary!$B39&lt;&gt;"",IF(AND(Summary!$F39&lt;&gt;"",Summary!$F39&lt;$E$3),"not on board",IF(Summary!$B39&lt;&gt;"",IF(AND(Summary!$C39&lt;&gt;"",Summary!$C39&lt;=$E$3+365),Summary!$B39,"not on board"),"")),""),"")</f>
        <v/>
      </c>
      <c r="D55" s="93" t="s">
        <v>9</v>
      </c>
      <c r="E55" s="94"/>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86">
        <f t="shared" si="5"/>
        <v>0</v>
      </c>
    </row>
    <row r="56" spans="2:32" ht="15.75" customHeight="1" x14ac:dyDescent="0.25">
      <c r="B56" s="49">
        <f t="shared" ca="1" si="6"/>
        <v>0</v>
      </c>
      <c r="C56" s="158"/>
      <c r="D56" s="95" t="s">
        <v>1</v>
      </c>
      <c r="E56" s="96"/>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87">
        <f t="shared" si="5"/>
        <v>0</v>
      </c>
    </row>
    <row r="57" spans="2:32" ht="15.75" customHeight="1" x14ac:dyDescent="0.25">
      <c r="B57" s="49">
        <f t="shared" ca="1" si="6"/>
        <v>0</v>
      </c>
      <c r="C57" s="157" t="str">
        <f>IF($C$3="Active",IF(Summary!$B40&lt;&gt;"",IF(AND(Summary!$F40&lt;&gt;"",Summary!$F40&lt;$E$3),"not on board",IF(Summary!$B40&lt;&gt;"",IF(AND(Summary!$C40&lt;&gt;"",Summary!$C40&lt;=$E$3+365),Summary!$B40,"not on board"),"")),""),"")</f>
        <v/>
      </c>
      <c r="D57" s="93" t="s">
        <v>9</v>
      </c>
      <c r="E57" s="94"/>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70"/>
      <c r="AF57" s="86">
        <f t="shared" si="5"/>
        <v>0</v>
      </c>
    </row>
    <row r="58" spans="2:32" ht="15.75" customHeight="1" x14ac:dyDescent="0.25">
      <c r="B58" s="49">
        <f t="shared" ca="1" si="6"/>
        <v>0</v>
      </c>
      <c r="C58" s="158"/>
      <c r="D58" s="95" t="s">
        <v>1</v>
      </c>
      <c r="E58" s="96"/>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2"/>
      <c r="AF58" s="87">
        <f t="shared" si="5"/>
        <v>0</v>
      </c>
    </row>
    <row r="59" spans="2:32" ht="15.75" customHeight="1" x14ac:dyDescent="0.25">
      <c r="B59" s="49">
        <f t="shared" ca="1" si="6"/>
        <v>0</v>
      </c>
      <c r="C59" s="157" t="str">
        <f>IF($C$3="Active",IF(Summary!$B41&lt;&gt;"",IF(AND(Summary!$F41&lt;&gt;"",Summary!$F41&lt;$E$3),"not on board",IF(Summary!$B41&lt;&gt;"",IF(AND(Summary!$C41&lt;&gt;"",Summary!$C41&lt;=$E$3+365),Summary!$B41,"not on board"),"")),""),"")</f>
        <v/>
      </c>
      <c r="D59" s="93" t="s">
        <v>9</v>
      </c>
      <c r="E59" s="94"/>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86">
        <f t="shared" si="5"/>
        <v>0</v>
      </c>
    </row>
    <row r="60" spans="2:32" ht="15.75" customHeight="1" x14ac:dyDescent="0.25">
      <c r="B60" s="49">
        <f t="shared" ca="1" si="6"/>
        <v>0</v>
      </c>
      <c r="C60" s="158"/>
      <c r="D60" s="95" t="s">
        <v>1</v>
      </c>
      <c r="E60" s="96"/>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87">
        <f t="shared" si="5"/>
        <v>0</v>
      </c>
    </row>
    <row r="61" spans="2:32" ht="15.75" customHeight="1" x14ac:dyDescent="0.25">
      <c r="B61" s="49">
        <f t="shared" ca="1" si="6"/>
        <v>0</v>
      </c>
      <c r="C61" s="157" t="str">
        <f>IF($C$3="Active",IF(Summary!$B42&lt;&gt;"",IF(AND(Summary!$F42&lt;&gt;"",Summary!$F42&lt;$E$3),"not on board",IF(Summary!$B42&lt;&gt;"",IF(AND(Summary!$C42&lt;&gt;"",Summary!$C42&lt;=$E$3+365),Summary!$B42,"not on board"),"")),""),"")</f>
        <v/>
      </c>
      <c r="D61" s="93" t="s">
        <v>9</v>
      </c>
      <c r="E61" s="94"/>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70"/>
      <c r="AF61" s="86">
        <f t="shared" si="5"/>
        <v>0</v>
      </c>
    </row>
    <row r="62" spans="2:32" ht="15.75" customHeight="1" x14ac:dyDescent="0.25">
      <c r="B62" s="49">
        <f t="shared" ca="1" si="6"/>
        <v>0</v>
      </c>
      <c r="C62" s="158"/>
      <c r="D62" s="95" t="s">
        <v>1</v>
      </c>
      <c r="E62" s="96"/>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2"/>
      <c r="AF62" s="87">
        <f t="shared" si="5"/>
        <v>0</v>
      </c>
    </row>
    <row r="63" spans="2:32" ht="15.75" customHeight="1" x14ac:dyDescent="0.25">
      <c r="B63" s="49">
        <f t="shared" ca="1" si="6"/>
        <v>0</v>
      </c>
      <c r="C63" s="157" t="str">
        <f>IF($C$3="Active",IF(Summary!$B43&lt;&gt;"",IF(AND(Summary!$F43&lt;&gt;"",Summary!$F43&lt;$E$3),"not on board",IF(Summary!$B43&lt;&gt;"",IF(AND(Summary!$C43&lt;&gt;"",Summary!$C43&lt;=$E$3+365),Summary!$B43,"not on board"),"")),""),"")</f>
        <v/>
      </c>
      <c r="D63" s="93" t="s">
        <v>9</v>
      </c>
      <c r="E63" s="94"/>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86">
        <f t="shared" si="5"/>
        <v>0</v>
      </c>
    </row>
    <row r="64" spans="2:32" ht="15.75" customHeight="1" x14ac:dyDescent="0.25">
      <c r="B64" s="49">
        <f t="shared" ca="1" si="6"/>
        <v>0</v>
      </c>
      <c r="C64" s="158"/>
      <c r="D64" s="95" t="s">
        <v>1</v>
      </c>
      <c r="E64" s="96"/>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87">
        <f t="shared" si="5"/>
        <v>0</v>
      </c>
    </row>
    <row r="65" spans="2:32" ht="15.75" customHeight="1" x14ac:dyDescent="0.25">
      <c r="B65" s="49">
        <f t="shared" ca="1" si="6"/>
        <v>0</v>
      </c>
      <c r="C65" s="157" t="str">
        <f>IF($C$3="Active",IF(Summary!$B44&lt;&gt;"",IF(AND(Summary!$F44&lt;&gt;"",Summary!$F44&lt;$E$3),"not on board",IF(Summary!$B44&lt;&gt;"",IF(AND(Summary!$C44&lt;&gt;"",Summary!$C44&lt;=$E$3+365),Summary!$B44,"not on board"),"")),""),"")</f>
        <v/>
      </c>
      <c r="D65" s="93" t="s">
        <v>9</v>
      </c>
      <c r="E65" s="94"/>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70"/>
      <c r="AF65" s="86">
        <f t="shared" si="5"/>
        <v>0</v>
      </c>
    </row>
    <row r="66" spans="2:32" ht="15.75" customHeight="1" x14ac:dyDescent="0.25">
      <c r="B66" s="49">
        <f t="shared" ca="1" si="6"/>
        <v>0</v>
      </c>
      <c r="C66" s="158"/>
      <c r="D66" s="95" t="s">
        <v>1</v>
      </c>
      <c r="E66" s="96"/>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2"/>
      <c r="AF66" s="87">
        <f t="shared" si="5"/>
        <v>0</v>
      </c>
    </row>
    <row r="67" spans="2:32" ht="15.75" customHeight="1" x14ac:dyDescent="0.25">
      <c r="B67" s="49">
        <f t="shared" ca="1" si="6"/>
        <v>0</v>
      </c>
      <c r="C67" s="157" t="str">
        <f>IF($C$3="Active",IF(Summary!$B45&lt;&gt;"",IF(AND(Summary!$F45&lt;&gt;"",Summary!$F45&lt;$E$3),"not on board",IF(Summary!$B45&lt;&gt;"",IF(AND(Summary!$C45&lt;&gt;"",Summary!$C45&lt;=$E$3+365),Summary!$B45,"not on board"),"")),""),"")</f>
        <v/>
      </c>
      <c r="D67" s="93" t="s">
        <v>9</v>
      </c>
      <c r="E67" s="94"/>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86">
        <f t="shared" si="5"/>
        <v>0</v>
      </c>
    </row>
    <row r="68" spans="2:32" ht="15.75" customHeight="1" x14ac:dyDescent="0.25">
      <c r="B68" s="49">
        <f t="shared" ca="1" si="6"/>
        <v>0</v>
      </c>
      <c r="C68" s="158"/>
      <c r="D68" s="95" t="s">
        <v>1</v>
      </c>
      <c r="E68" s="96"/>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87">
        <f t="shared" si="5"/>
        <v>0</v>
      </c>
    </row>
    <row r="69" spans="2:32" ht="15.75" customHeight="1" x14ac:dyDescent="0.25">
      <c r="B69" s="49">
        <f t="shared" ca="1" si="6"/>
        <v>0</v>
      </c>
      <c r="C69" s="157" t="str">
        <f>IF($C$3="Active",IF(Summary!$B46&lt;&gt;"",IF(AND(Summary!$F46&lt;&gt;"",Summary!$F46&lt;$E$3),"not on board",IF(Summary!$B46&lt;&gt;"",IF(AND(Summary!$C46&lt;&gt;"",Summary!$C46&lt;=$E$3+365),Summary!$B46,"not on board"),"")),""),"")</f>
        <v/>
      </c>
      <c r="D69" s="93" t="s">
        <v>9</v>
      </c>
      <c r="E69" s="94"/>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70"/>
      <c r="AF69" s="86">
        <f t="shared" si="5"/>
        <v>0</v>
      </c>
    </row>
    <row r="70" spans="2:32" ht="15.75" customHeight="1" x14ac:dyDescent="0.25">
      <c r="B70" s="49">
        <f t="shared" ca="1" si="6"/>
        <v>0</v>
      </c>
      <c r="C70" s="158"/>
      <c r="D70" s="95" t="s">
        <v>1</v>
      </c>
      <c r="E70" s="96"/>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2"/>
      <c r="AF70" s="87">
        <f t="shared" si="5"/>
        <v>0</v>
      </c>
    </row>
    <row r="71" spans="2:32" ht="15.75" customHeight="1" x14ac:dyDescent="0.25">
      <c r="B71" s="49">
        <f t="shared" ref="B71:B102" ca="1" si="7">SUMIF($3:$3,"&lt;="&amp;B$4,71:71)</f>
        <v>0</v>
      </c>
      <c r="C71" s="157" t="str">
        <f>IF($C$3="Active",IF(Summary!$B47&lt;&gt;"",IF(AND(Summary!$F47&lt;&gt;"",Summary!$F47&lt;$E$3),"not on board",IF(Summary!$B47&lt;&gt;"",IF(AND(Summary!$C47&lt;&gt;"",Summary!$C47&lt;=$E$3+365),Summary!$B47,"not on board"),"")),""),"")</f>
        <v/>
      </c>
      <c r="D71" s="93" t="s">
        <v>9</v>
      </c>
      <c r="E71" s="94"/>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86">
        <f t="shared" ref="AF71:AF124" si="8">SUM(F71:AE71)</f>
        <v>0</v>
      </c>
    </row>
    <row r="72" spans="2:32" ht="15.75" customHeight="1" x14ac:dyDescent="0.25">
      <c r="B72" s="49">
        <f t="shared" ca="1" si="7"/>
        <v>0</v>
      </c>
      <c r="C72" s="158"/>
      <c r="D72" s="95" t="s">
        <v>1</v>
      </c>
      <c r="E72" s="96"/>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87">
        <f t="shared" si="8"/>
        <v>0</v>
      </c>
    </row>
    <row r="73" spans="2:32" ht="15.75" customHeight="1" x14ac:dyDescent="0.25">
      <c r="B73" s="49">
        <f t="shared" ca="1" si="7"/>
        <v>0</v>
      </c>
      <c r="C73" s="157" t="str">
        <f>IF($C$3="Active",IF(Summary!$B48&lt;&gt;"",IF(AND(Summary!$F48&lt;&gt;"",Summary!$F48&lt;$E$3),"not on board",IF(Summary!$B48&lt;&gt;"",IF(AND(Summary!$C48&lt;&gt;"",Summary!$C48&lt;=$E$3+365),Summary!$B48,"not on board"),"")),""),"")</f>
        <v/>
      </c>
      <c r="D73" s="93" t="s">
        <v>9</v>
      </c>
      <c r="E73" s="94"/>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70"/>
      <c r="AF73" s="86">
        <f t="shared" si="8"/>
        <v>0</v>
      </c>
    </row>
    <row r="74" spans="2:32" ht="15.75" customHeight="1" x14ac:dyDescent="0.25">
      <c r="B74" s="49">
        <f t="shared" ca="1" si="7"/>
        <v>0</v>
      </c>
      <c r="C74" s="158"/>
      <c r="D74" s="95" t="s">
        <v>1</v>
      </c>
      <c r="E74" s="96"/>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2"/>
      <c r="AF74" s="87">
        <f t="shared" si="8"/>
        <v>0</v>
      </c>
    </row>
    <row r="75" spans="2:32" ht="15.75" customHeight="1" x14ac:dyDescent="0.25">
      <c r="B75" s="49">
        <f t="shared" ca="1" si="7"/>
        <v>0</v>
      </c>
      <c r="C75" s="157" t="str">
        <f>IF($C$3="Active",IF(Summary!$B49&lt;&gt;"",IF(AND(Summary!$F49&lt;&gt;"",Summary!$F49&lt;$E$3),"not on board",IF(Summary!$B49&lt;&gt;"",IF(AND(Summary!$C49&lt;&gt;"",Summary!$C49&lt;=$E$3+365),Summary!$B49,"not on board"),"")),""),"")</f>
        <v/>
      </c>
      <c r="D75" s="93" t="s">
        <v>9</v>
      </c>
      <c r="E75" s="94"/>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86">
        <f t="shared" si="8"/>
        <v>0</v>
      </c>
    </row>
    <row r="76" spans="2:32" ht="15.75" customHeight="1" x14ac:dyDescent="0.25">
      <c r="B76" s="49">
        <f t="shared" ca="1" si="7"/>
        <v>0</v>
      </c>
      <c r="C76" s="158"/>
      <c r="D76" s="95" t="s">
        <v>1</v>
      </c>
      <c r="E76" s="96"/>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87">
        <f t="shared" si="8"/>
        <v>0</v>
      </c>
    </row>
    <row r="77" spans="2:32" ht="15.75" customHeight="1" x14ac:dyDescent="0.25">
      <c r="B77" s="49">
        <f t="shared" ca="1" si="7"/>
        <v>0</v>
      </c>
      <c r="C77" s="157" t="str">
        <f>IF($C$3="Active",IF(Summary!$B50&lt;&gt;"",IF(AND(Summary!$F50&lt;&gt;"",Summary!$F50&lt;$E$3),"not on board",IF(Summary!$B50&lt;&gt;"",IF(AND(Summary!$C50&lt;&gt;"",Summary!$C50&lt;=$E$3+365),Summary!$B50,"not on board"),"")),""),"")</f>
        <v/>
      </c>
      <c r="D77" s="93" t="s">
        <v>9</v>
      </c>
      <c r="E77" s="94"/>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70"/>
      <c r="AF77" s="86">
        <f t="shared" si="8"/>
        <v>0</v>
      </c>
    </row>
    <row r="78" spans="2:32" ht="15.75" customHeight="1" x14ac:dyDescent="0.25">
      <c r="B78" s="49">
        <f t="shared" ca="1" si="7"/>
        <v>0</v>
      </c>
      <c r="C78" s="158"/>
      <c r="D78" s="95" t="s">
        <v>1</v>
      </c>
      <c r="E78" s="96"/>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2"/>
      <c r="AF78" s="87">
        <f t="shared" si="8"/>
        <v>0</v>
      </c>
    </row>
    <row r="79" spans="2:32" ht="15.75" customHeight="1" x14ac:dyDescent="0.25">
      <c r="B79" s="49">
        <f t="shared" ca="1" si="7"/>
        <v>0</v>
      </c>
      <c r="C79" s="157" t="str">
        <f>IF($C$3="Active",IF(Summary!$B51&lt;&gt;"",IF(AND(Summary!$F51&lt;&gt;"",Summary!$F51&lt;$E$3),"not on board",IF(Summary!$B51&lt;&gt;"",IF(AND(Summary!$C51&lt;&gt;"",Summary!$C51&lt;=$E$3+365),Summary!$B51,"not on board"),"")),""),"")</f>
        <v/>
      </c>
      <c r="D79" s="93" t="s">
        <v>9</v>
      </c>
      <c r="E79" s="94"/>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86">
        <f t="shared" si="8"/>
        <v>0</v>
      </c>
    </row>
    <row r="80" spans="2:32" ht="15.75" customHeight="1" x14ac:dyDescent="0.25">
      <c r="B80" s="49">
        <f t="shared" ca="1" si="7"/>
        <v>0</v>
      </c>
      <c r="C80" s="158"/>
      <c r="D80" s="95" t="s">
        <v>1</v>
      </c>
      <c r="E80" s="96"/>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87">
        <f t="shared" si="8"/>
        <v>0</v>
      </c>
    </row>
    <row r="81" spans="2:32" ht="15.75" customHeight="1" x14ac:dyDescent="0.25">
      <c r="B81" s="49">
        <f t="shared" ca="1" si="7"/>
        <v>0</v>
      </c>
      <c r="C81" s="157" t="str">
        <f>IF($C$3="Active",IF(Summary!$B52&lt;&gt;"",IF(AND(Summary!$F52&lt;&gt;"",Summary!$F52&lt;$E$3),"not on board",IF(Summary!$B52&lt;&gt;"",IF(AND(Summary!$C52&lt;&gt;"",Summary!$C52&lt;=$E$3+365),Summary!$B52,"not on board"),"")),""),"")</f>
        <v/>
      </c>
      <c r="D81" s="93" t="s">
        <v>9</v>
      </c>
      <c r="E81" s="94"/>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70"/>
      <c r="AF81" s="86">
        <f t="shared" si="8"/>
        <v>0</v>
      </c>
    </row>
    <row r="82" spans="2:32" ht="15.75" customHeight="1" x14ac:dyDescent="0.25">
      <c r="B82" s="49">
        <f t="shared" ca="1" si="7"/>
        <v>0</v>
      </c>
      <c r="C82" s="158"/>
      <c r="D82" s="95" t="s">
        <v>1</v>
      </c>
      <c r="E82" s="96"/>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2"/>
      <c r="AF82" s="87">
        <f t="shared" si="8"/>
        <v>0</v>
      </c>
    </row>
    <row r="83" spans="2:32" ht="15.75" customHeight="1" x14ac:dyDescent="0.25">
      <c r="B83" s="49">
        <f t="shared" ca="1" si="7"/>
        <v>0</v>
      </c>
      <c r="C83" s="157" t="str">
        <f>IF($C$3="Active",IF(Summary!$B53&lt;&gt;"",IF(AND(Summary!$F53&lt;&gt;"",Summary!$F53&lt;$E$3),"not on board",IF(Summary!$B53&lt;&gt;"",IF(AND(Summary!$C53&lt;&gt;"",Summary!$C53&lt;=$E$3+365),Summary!$B53,"not on board"),"")),""),"")</f>
        <v/>
      </c>
      <c r="D83" s="93" t="s">
        <v>9</v>
      </c>
      <c r="E83" s="94"/>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86">
        <f t="shared" si="8"/>
        <v>0</v>
      </c>
    </row>
    <row r="84" spans="2:32" ht="15.75" customHeight="1" x14ac:dyDescent="0.25">
      <c r="B84" s="49">
        <f t="shared" ca="1" si="7"/>
        <v>0</v>
      </c>
      <c r="C84" s="158"/>
      <c r="D84" s="95" t="s">
        <v>1</v>
      </c>
      <c r="E84" s="96"/>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87">
        <f t="shared" si="8"/>
        <v>0</v>
      </c>
    </row>
    <row r="85" spans="2:32" ht="15.75" customHeight="1" x14ac:dyDescent="0.25">
      <c r="B85" s="49">
        <f t="shared" ca="1" si="7"/>
        <v>0</v>
      </c>
      <c r="C85" s="157" t="str">
        <f>IF($C$3="Active",IF(Summary!$B54&lt;&gt;"",IF(AND(Summary!$F54&lt;&gt;"",Summary!$F54&lt;$E$3),"not on board",IF(Summary!$B54&lt;&gt;"",IF(AND(Summary!$C54&lt;&gt;"",Summary!$C54&lt;=$E$3+365),Summary!$B54,"not on board"),"")),""),"")</f>
        <v/>
      </c>
      <c r="D85" s="93" t="s">
        <v>9</v>
      </c>
      <c r="E85" s="94"/>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70"/>
      <c r="AF85" s="86">
        <f t="shared" si="8"/>
        <v>0</v>
      </c>
    </row>
    <row r="86" spans="2:32" ht="15.75" customHeight="1" x14ac:dyDescent="0.25">
      <c r="B86" s="49">
        <f t="shared" ca="1" si="7"/>
        <v>0</v>
      </c>
      <c r="C86" s="158"/>
      <c r="D86" s="95" t="s">
        <v>1</v>
      </c>
      <c r="E86" s="96"/>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2"/>
      <c r="AF86" s="87">
        <f t="shared" si="8"/>
        <v>0</v>
      </c>
    </row>
    <row r="87" spans="2:32" ht="15.75" customHeight="1" x14ac:dyDescent="0.25">
      <c r="B87" s="49">
        <f t="shared" ca="1" si="7"/>
        <v>0</v>
      </c>
      <c r="C87" s="157" t="str">
        <f>IF($C$3="Active",IF(Summary!$B55&lt;&gt;"",IF(AND(Summary!$F55&lt;&gt;"",Summary!$F55&lt;$E$3),"not on board",IF(Summary!$B55&lt;&gt;"",IF(AND(Summary!$C55&lt;&gt;"",Summary!$C55&lt;=$E$3+365),Summary!$B55,"not on board"),"")),""),"")</f>
        <v/>
      </c>
      <c r="D87" s="93" t="s">
        <v>9</v>
      </c>
      <c r="E87" s="94"/>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86">
        <f t="shared" si="8"/>
        <v>0</v>
      </c>
    </row>
    <row r="88" spans="2:32" ht="15.75" customHeight="1" x14ac:dyDescent="0.25">
      <c r="B88" s="49">
        <f t="shared" ca="1" si="7"/>
        <v>0</v>
      </c>
      <c r="C88" s="158"/>
      <c r="D88" s="95" t="s">
        <v>1</v>
      </c>
      <c r="E88" s="96"/>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87">
        <f t="shared" si="8"/>
        <v>0</v>
      </c>
    </row>
    <row r="89" spans="2:32" ht="15.75" customHeight="1" x14ac:dyDescent="0.25">
      <c r="B89" s="49">
        <f t="shared" ca="1" si="7"/>
        <v>0</v>
      </c>
      <c r="C89" s="157" t="str">
        <f>IF($C$3="Active",IF(Summary!$B56&lt;&gt;"",IF(AND(Summary!$F56&lt;&gt;"",Summary!$F56&lt;$E$3),"not on board",IF(Summary!$B56&lt;&gt;"",IF(AND(Summary!$C56&lt;&gt;"",Summary!$C56&lt;=$E$3+365),Summary!$B56,"not on board"),"")),""),"")</f>
        <v/>
      </c>
      <c r="D89" s="93" t="s">
        <v>9</v>
      </c>
      <c r="E89" s="94"/>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70"/>
      <c r="AF89" s="86">
        <f t="shared" si="8"/>
        <v>0</v>
      </c>
    </row>
    <row r="90" spans="2:32" ht="15.75" customHeight="1" x14ac:dyDescent="0.25">
      <c r="B90" s="49">
        <f t="shared" ca="1" si="7"/>
        <v>0</v>
      </c>
      <c r="C90" s="158"/>
      <c r="D90" s="95" t="s">
        <v>1</v>
      </c>
      <c r="E90" s="96"/>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2"/>
      <c r="AF90" s="87">
        <f t="shared" si="8"/>
        <v>0</v>
      </c>
    </row>
    <row r="91" spans="2:32" ht="15.75" customHeight="1" x14ac:dyDescent="0.25">
      <c r="B91" s="49">
        <f t="shared" ca="1" si="7"/>
        <v>0</v>
      </c>
      <c r="C91" s="157" t="str">
        <f>IF($C$3="Active",IF(Summary!$B57&lt;&gt;"",IF(AND(Summary!$F57&lt;&gt;"",Summary!$F57&lt;$E$3),"not on board",IF(Summary!$B57&lt;&gt;"",IF(AND(Summary!$C57&lt;&gt;"",Summary!$C57&lt;=$E$3+365),Summary!$B57,"not on board"),"")),""),"")</f>
        <v/>
      </c>
      <c r="D91" s="93" t="s">
        <v>9</v>
      </c>
      <c r="E91" s="94"/>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86">
        <f t="shared" si="8"/>
        <v>0</v>
      </c>
    </row>
    <row r="92" spans="2:32" ht="15.75" customHeight="1" x14ac:dyDescent="0.25">
      <c r="B92" s="49">
        <f t="shared" ca="1" si="7"/>
        <v>0</v>
      </c>
      <c r="C92" s="158"/>
      <c r="D92" s="95" t="s">
        <v>1</v>
      </c>
      <c r="E92" s="96"/>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87">
        <f t="shared" si="8"/>
        <v>0</v>
      </c>
    </row>
    <row r="93" spans="2:32" ht="15.75" customHeight="1" x14ac:dyDescent="0.25">
      <c r="B93" s="49">
        <f t="shared" ca="1" si="7"/>
        <v>0</v>
      </c>
      <c r="C93" s="157" t="str">
        <f>IF($C$3="Active",IF(Summary!$B58&lt;&gt;"",IF(AND(Summary!$F58&lt;&gt;"",Summary!$F58&lt;$E$3),"not on board",IF(Summary!$B58&lt;&gt;"",IF(AND(Summary!$C58&lt;&gt;"",Summary!$C58&lt;=$E$3+365),Summary!$B58,"not on board"),"")),""),"")</f>
        <v/>
      </c>
      <c r="D93" s="93" t="s">
        <v>9</v>
      </c>
      <c r="E93" s="94"/>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70"/>
      <c r="AF93" s="86">
        <f t="shared" si="8"/>
        <v>0</v>
      </c>
    </row>
    <row r="94" spans="2:32" ht="15.75" customHeight="1" x14ac:dyDescent="0.25">
      <c r="B94" s="49">
        <f t="shared" ca="1" si="7"/>
        <v>0</v>
      </c>
      <c r="C94" s="158"/>
      <c r="D94" s="95" t="s">
        <v>1</v>
      </c>
      <c r="E94" s="96"/>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2"/>
      <c r="AF94" s="87">
        <f t="shared" si="8"/>
        <v>0</v>
      </c>
    </row>
    <row r="95" spans="2:32" ht="15.75" customHeight="1" x14ac:dyDescent="0.25">
      <c r="B95" s="49">
        <f t="shared" ca="1" si="7"/>
        <v>0</v>
      </c>
      <c r="C95" s="157" t="str">
        <f>IF($C$3="Active",IF(Summary!$B59&lt;&gt;"",IF(AND(Summary!$F59&lt;&gt;"",Summary!$F59&lt;$E$3),"not on board",IF(Summary!$B59&lt;&gt;"",IF(AND(Summary!$C59&lt;&gt;"",Summary!$C59&lt;=$E$3+365),Summary!$B59,"not on board"),"")),""),"")</f>
        <v/>
      </c>
      <c r="D95" s="93" t="s">
        <v>9</v>
      </c>
      <c r="E95" s="94"/>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86">
        <f t="shared" si="8"/>
        <v>0</v>
      </c>
    </row>
    <row r="96" spans="2:32" ht="15.75" customHeight="1" x14ac:dyDescent="0.25">
      <c r="B96" s="49">
        <f t="shared" ca="1" si="7"/>
        <v>0</v>
      </c>
      <c r="C96" s="158"/>
      <c r="D96" s="95" t="s">
        <v>1</v>
      </c>
      <c r="E96" s="96"/>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87">
        <f t="shared" si="8"/>
        <v>0</v>
      </c>
    </row>
    <row r="97" spans="2:32" ht="15.75" customHeight="1" x14ac:dyDescent="0.25">
      <c r="B97" s="49">
        <f t="shared" ca="1" si="7"/>
        <v>0</v>
      </c>
      <c r="C97" s="157" t="str">
        <f>IF($C$3="Active",IF(Summary!$B60&lt;&gt;"",IF(AND(Summary!$F60&lt;&gt;"",Summary!$F60&lt;$E$3),"not on board",IF(Summary!$B60&lt;&gt;"",IF(AND(Summary!$C60&lt;&gt;"",Summary!$C60&lt;=$E$3+365),Summary!$B60,"not on board"),"")),""),"")</f>
        <v/>
      </c>
      <c r="D97" s="93" t="s">
        <v>9</v>
      </c>
      <c r="E97" s="94"/>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70"/>
      <c r="AF97" s="86">
        <f t="shared" si="8"/>
        <v>0</v>
      </c>
    </row>
    <row r="98" spans="2:32" ht="15.75" customHeight="1" x14ac:dyDescent="0.25">
      <c r="B98" s="49">
        <f t="shared" ca="1" si="7"/>
        <v>0</v>
      </c>
      <c r="C98" s="158"/>
      <c r="D98" s="95" t="s">
        <v>1</v>
      </c>
      <c r="E98" s="96"/>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2"/>
      <c r="AF98" s="87">
        <f t="shared" si="8"/>
        <v>0</v>
      </c>
    </row>
    <row r="99" spans="2:32" ht="15.75" customHeight="1" x14ac:dyDescent="0.25">
      <c r="B99" s="49">
        <f t="shared" ca="1" si="7"/>
        <v>0</v>
      </c>
      <c r="C99" s="157" t="str">
        <f>IF($C$3="Active",IF(Summary!$B61&lt;&gt;"",IF(AND(Summary!$F61&lt;&gt;"",Summary!$F61&lt;$E$3),"not on board",IF(Summary!$B61&lt;&gt;"",IF(AND(Summary!$C61&lt;&gt;"",Summary!$C61&lt;=$E$3+365),Summary!$B61,"not on board"),"")),""),"")</f>
        <v/>
      </c>
      <c r="D99" s="93" t="s">
        <v>9</v>
      </c>
      <c r="E99" s="94"/>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86">
        <f t="shared" si="8"/>
        <v>0</v>
      </c>
    </row>
    <row r="100" spans="2:32" ht="15.75" customHeight="1" x14ac:dyDescent="0.25">
      <c r="B100" s="49">
        <f t="shared" ca="1" si="7"/>
        <v>0</v>
      </c>
      <c r="C100" s="158"/>
      <c r="D100" s="95" t="s">
        <v>1</v>
      </c>
      <c r="E100" s="96"/>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87">
        <f t="shared" si="8"/>
        <v>0</v>
      </c>
    </row>
    <row r="101" spans="2:32" ht="15.75" customHeight="1" x14ac:dyDescent="0.25">
      <c r="B101" s="49">
        <f t="shared" ca="1" si="7"/>
        <v>0</v>
      </c>
      <c r="C101" s="157" t="str">
        <f>IF($C$3="Active",IF(Summary!$B62&lt;&gt;"",IF(AND(Summary!$F62&lt;&gt;"",Summary!$F62&lt;$E$3),"not on board",IF(Summary!$B62&lt;&gt;"",IF(AND(Summary!$C62&lt;&gt;"",Summary!$C62&lt;=$E$3+365),Summary!$B62,"not on board"),"")),""),"")</f>
        <v/>
      </c>
      <c r="D101" s="93" t="s">
        <v>9</v>
      </c>
      <c r="E101" s="94"/>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70"/>
      <c r="AF101" s="86">
        <f t="shared" si="8"/>
        <v>0</v>
      </c>
    </row>
    <row r="102" spans="2:32" ht="15.75" customHeight="1" x14ac:dyDescent="0.25">
      <c r="B102" s="49">
        <f t="shared" ca="1" si="7"/>
        <v>0</v>
      </c>
      <c r="C102" s="158"/>
      <c r="D102" s="95" t="s">
        <v>1</v>
      </c>
      <c r="E102" s="96"/>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2"/>
      <c r="AF102" s="87">
        <f t="shared" si="8"/>
        <v>0</v>
      </c>
    </row>
    <row r="103" spans="2:32" ht="15.75" customHeight="1" x14ac:dyDescent="0.25">
      <c r="B103" s="49">
        <f t="shared" ref="B103:B124" ca="1" si="9">SUMIF($3:$3,"&lt;="&amp;B$4,103:103)</f>
        <v>0</v>
      </c>
      <c r="C103" s="157" t="str">
        <f>IF($C$3="Active",IF(Summary!$B63&lt;&gt;"",IF(AND(Summary!$F63&lt;&gt;"",Summary!$F63&lt;$E$3),"not on board",IF(Summary!$B63&lt;&gt;"",IF(AND(Summary!$C63&lt;&gt;"",Summary!$C63&lt;=$E$3+365),Summary!$B63,"not on board"),"")),""),"")</f>
        <v/>
      </c>
      <c r="D103" s="93" t="s">
        <v>9</v>
      </c>
      <c r="E103" s="94"/>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86">
        <f t="shared" si="8"/>
        <v>0</v>
      </c>
    </row>
    <row r="104" spans="2:32" ht="15.75" customHeight="1" x14ac:dyDescent="0.25">
      <c r="B104" s="49">
        <f t="shared" ca="1" si="9"/>
        <v>0</v>
      </c>
      <c r="C104" s="158"/>
      <c r="D104" s="95" t="s">
        <v>1</v>
      </c>
      <c r="E104" s="96"/>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87">
        <f t="shared" si="8"/>
        <v>0</v>
      </c>
    </row>
    <row r="105" spans="2:32" ht="15.75" customHeight="1" x14ac:dyDescent="0.25">
      <c r="B105" s="49">
        <f t="shared" ca="1" si="9"/>
        <v>0</v>
      </c>
      <c r="C105" s="157" t="str">
        <f>IF($C$3="Active",IF(Summary!$B64&lt;&gt;"",IF(AND(Summary!$F64&lt;&gt;"",Summary!$F64&lt;$E$3),"not on board",IF(Summary!$B64&lt;&gt;"",IF(AND(Summary!$C64&lt;&gt;"",Summary!$C64&lt;=$E$3+365),Summary!$B64,"not on board"),"")),""),"")</f>
        <v/>
      </c>
      <c r="D105" s="93" t="s">
        <v>9</v>
      </c>
      <c r="E105" s="94"/>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70"/>
      <c r="AF105" s="86">
        <f t="shared" si="8"/>
        <v>0</v>
      </c>
    </row>
    <row r="106" spans="2:32" ht="15.75" customHeight="1" x14ac:dyDescent="0.25">
      <c r="B106" s="49">
        <f t="shared" ca="1" si="9"/>
        <v>0</v>
      </c>
      <c r="C106" s="158"/>
      <c r="D106" s="95" t="s">
        <v>1</v>
      </c>
      <c r="E106" s="96"/>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2"/>
      <c r="AF106" s="87">
        <f t="shared" si="8"/>
        <v>0</v>
      </c>
    </row>
    <row r="107" spans="2:32" ht="15.75" customHeight="1" x14ac:dyDescent="0.25">
      <c r="B107" s="49">
        <f t="shared" ca="1" si="9"/>
        <v>0</v>
      </c>
      <c r="C107" s="157" t="str">
        <f>IF($C$3="Active",IF(Summary!$B65&lt;&gt;"",IF(AND(Summary!$F65&lt;&gt;"",Summary!$F65&lt;$E$3),"not on board",IF(Summary!$B65&lt;&gt;"",IF(AND(Summary!$C65&lt;&gt;"",Summary!$C65&lt;=$E$3+365),Summary!$B65,"not on board"),"")),""),"")</f>
        <v/>
      </c>
      <c r="D107" s="93" t="s">
        <v>9</v>
      </c>
      <c r="E107" s="94"/>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86">
        <f t="shared" si="8"/>
        <v>0</v>
      </c>
    </row>
    <row r="108" spans="2:32" ht="15.75" customHeight="1" x14ac:dyDescent="0.25">
      <c r="B108" s="49">
        <f t="shared" ca="1" si="9"/>
        <v>0</v>
      </c>
      <c r="C108" s="158"/>
      <c r="D108" s="95" t="s">
        <v>1</v>
      </c>
      <c r="E108" s="96"/>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87">
        <f t="shared" si="8"/>
        <v>0</v>
      </c>
    </row>
    <row r="109" spans="2:32" ht="15.75" customHeight="1" x14ac:dyDescent="0.25">
      <c r="B109" s="49">
        <f t="shared" ca="1" si="9"/>
        <v>0</v>
      </c>
      <c r="C109" s="157" t="str">
        <f>IF($C$3="Active",IF(Summary!$B66&lt;&gt;"",IF(AND(Summary!$F66&lt;&gt;"",Summary!$F66&lt;$E$3),"not on board",IF(Summary!$B66&lt;&gt;"",IF(AND(Summary!$C66&lt;&gt;"",Summary!$C66&lt;=$E$3+365),Summary!$B66,"not on board"),"")),""),"")</f>
        <v/>
      </c>
      <c r="D109" s="93" t="s">
        <v>9</v>
      </c>
      <c r="E109" s="94"/>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70"/>
      <c r="AF109" s="86">
        <f t="shared" si="8"/>
        <v>0</v>
      </c>
    </row>
    <row r="110" spans="2:32" ht="15.75" customHeight="1" x14ac:dyDescent="0.25">
      <c r="B110" s="49">
        <f t="shared" ca="1" si="9"/>
        <v>0</v>
      </c>
      <c r="C110" s="158"/>
      <c r="D110" s="95" t="s">
        <v>1</v>
      </c>
      <c r="E110" s="96"/>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2"/>
      <c r="AF110" s="87">
        <f t="shared" si="8"/>
        <v>0</v>
      </c>
    </row>
    <row r="111" spans="2:32" ht="15.75" customHeight="1" x14ac:dyDescent="0.25">
      <c r="B111" s="49">
        <f t="shared" ca="1" si="9"/>
        <v>0</v>
      </c>
      <c r="C111" s="157" t="str">
        <f>IF($C$3="Active",IF(Summary!$B67&lt;&gt;"",IF(AND(Summary!$F67&lt;&gt;"",Summary!$F67&lt;$E$3),"not on board",IF(Summary!$B67&lt;&gt;"",IF(AND(Summary!$C67&lt;&gt;"",Summary!$C67&lt;=$E$3+365),Summary!$B67,"not on board"),"")),""),"")</f>
        <v/>
      </c>
      <c r="D111" s="93" t="s">
        <v>9</v>
      </c>
      <c r="E111" s="94"/>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86">
        <f t="shared" si="8"/>
        <v>0</v>
      </c>
    </row>
    <row r="112" spans="2:32" ht="15.75" customHeight="1" x14ac:dyDescent="0.25">
      <c r="B112" s="49">
        <f t="shared" ca="1" si="9"/>
        <v>0</v>
      </c>
      <c r="C112" s="158"/>
      <c r="D112" s="95" t="s">
        <v>1</v>
      </c>
      <c r="E112" s="96"/>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87">
        <f t="shared" si="8"/>
        <v>0</v>
      </c>
    </row>
    <row r="113" spans="2:32" ht="15.75" customHeight="1" x14ac:dyDescent="0.25">
      <c r="B113" s="49">
        <f t="shared" ca="1" si="9"/>
        <v>0</v>
      </c>
      <c r="C113" s="157" t="str">
        <f>IF($C$3="Active",IF(Summary!$B68&lt;&gt;"",IF(AND(Summary!$F68&lt;&gt;"",Summary!$F68&lt;$E$3),"not on board",IF(Summary!$B68&lt;&gt;"",IF(AND(Summary!$C68&lt;&gt;"",Summary!$C68&lt;=$E$3+365),Summary!$B68,"not on board"),"")),""),"")</f>
        <v/>
      </c>
      <c r="D113" s="93" t="s">
        <v>9</v>
      </c>
      <c r="E113" s="94"/>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70"/>
      <c r="AF113" s="86">
        <f t="shared" si="8"/>
        <v>0</v>
      </c>
    </row>
    <row r="114" spans="2:32" ht="15.75" customHeight="1" x14ac:dyDescent="0.25">
      <c r="B114" s="49">
        <f t="shared" ca="1" si="9"/>
        <v>0</v>
      </c>
      <c r="C114" s="158"/>
      <c r="D114" s="95" t="s">
        <v>1</v>
      </c>
      <c r="E114" s="96"/>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2"/>
      <c r="AF114" s="87">
        <f t="shared" si="8"/>
        <v>0</v>
      </c>
    </row>
    <row r="115" spans="2:32" ht="15.75" customHeight="1" x14ac:dyDescent="0.25">
      <c r="B115" s="49">
        <f t="shared" ca="1" si="9"/>
        <v>0</v>
      </c>
      <c r="C115" s="157" t="str">
        <f>IF($C$3="Active",IF(Summary!$B69&lt;&gt;"",IF(AND(Summary!$F69&lt;&gt;"",Summary!$F69&lt;$E$3),"not on board",IF(Summary!$B69&lt;&gt;"",IF(AND(Summary!$C69&lt;&gt;"",Summary!$C69&lt;=$E$3+365),Summary!$B69,"not on board"),"")),""),"")</f>
        <v/>
      </c>
      <c r="D115" s="93" t="s">
        <v>9</v>
      </c>
      <c r="E115" s="94"/>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86">
        <f t="shared" si="8"/>
        <v>0</v>
      </c>
    </row>
    <row r="116" spans="2:32" ht="15.75" customHeight="1" x14ac:dyDescent="0.25">
      <c r="B116" s="49">
        <f t="shared" ca="1" si="9"/>
        <v>0</v>
      </c>
      <c r="C116" s="158"/>
      <c r="D116" s="95" t="s">
        <v>1</v>
      </c>
      <c r="E116" s="96"/>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87">
        <f t="shared" si="8"/>
        <v>0</v>
      </c>
    </row>
    <row r="117" spans="2:32" ht="15.75" customHeight="1" x14ac:dyDescent="0.25">
      <c r="B117" s="49">
        <f t="shared" ca="1" si="9"/>
        <v>0</v>
      </c>
      <c r="C117" s="157" t="str">
        <f>IF($C$3="Active",IF(Summary!$B70&lt;&gt;"",IF(AND(Summary!$F70&lt;&gt;"",Summary!$F70&lt;$E$3),"not on board",IF(Summary!$B70&lt;&gt;"",IF(AND(Summary!$C70&lt;&gt;"",Summary!$C70&lt;=$E$3+365),Summary!$B70,"not on board"),"")),""),"")</f>
        <v/>
      </c>
      <c r="D117" s="93" t="s">
        <v>9</v>
      </c>
      <c r="E117" s="94"/>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70"/>
      <c r="AF117" s="86">
        <f t="shared" si="8"/>
        <v>0</v>
      </c>
    </row>
    <row r="118" spans="2:32" ht="15.75" customHeight="1" x14ac:dyDescent="0.25">
      <c r="B118" s="49">
        <f t="shared" ca="1" si="9"/>
        <v>0</v>
      </c>
      <c r="C118" s="158"/>
      <c r="D118" s="95" t="s">
        <v>1</v>
      </c>
      <c r="E118" s="96"/>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2"/>
      <c r="AF118" s="87">
        <f t="shared" si="8"/>
        <v>0</v>
      </c>
    </row>
    <row r="119" spans="2:32" ht="15.75" customHeight="1" x14ac:dyDescent="0.25">
      <c r="B119" s="49">
        <f t="shared" ca="1" si="9"/>
        <v>0</v>
      </c>
      <c r="C119" s="157" t="str">
        <f>IF($C$3="Active",IF(Summary!$B71&lt;&gt;"",IF(AND(Summary!$F71&lt;&gt;"",Summary!$F71&lt;$E$3),"not on board",IF(Summary!$B71&lt;&gt;"",IF(AND(Summary!$C71&lt;&gt;"",Summary!$C71&lt;=$E$3+365),Summary!$B71,"not on board"),"")),""),"")</f>
        <v/>
      </c>
      <c r="D119" s="93" t="s">
        <v>9</v>
      </c>
      <c r="E119" s="94"/>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86">
        <f t="shared" si="8"/>
        <v>0</v>
      </c>
    </row>
    <row r="120" spans="2:32" ht="15.75" customHeight="1" x14ac:dyDescent="0.25">
      <c r="B120" s="49">
        <f t="shared" ca="1" si="9"/>
        <v>0</v>
      </c>
      <c r="C120" s="158"/>
      <c r="D120" s="95" t="s">
        <v>1</v>
      </c>
      <c r="E120" s="96"/>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87">
        <f t="shared" si="8"/>
        <v>0</v>
      </c>
    </row>
    <row r="121" spans="2:32" ht="15.75" customHeight="1" x14ac:dyDescent="0.25">
      <c r="B121" s="49">
        <f t="shared" ca="1" si="9"/>
        <v>0</v>
      </c>
      <c r="C121" s="157" t="str">
        <f>IF($C$3="Active",IF(Summary!$B72&lt;&gt;"",IF(AND(Summary!$F72&lt;&gt;"",Summary!$F72&lt;$E$3),"not on board",IF(Summary!$B72&lt;&gt;"",IF(AND(Summary!$C72&lt;&gt;"",Summary!$C72&lt;=$E$3+365),Summary!$B72,"not on board"),"")),""),"")</f>
        <v/>
      </c>
      <c r="D121" s="93" t="s">
        <v>9</v>
      </c>
      <c r="E121" s="94"/>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70"/>
      <c r="AF121" s="86">
        <f t="shared" si="8"/>
        <v>0</v>
      </c>
    </row>
    <row r="122" spans="2:32" ht="15.75" customHeight="1" x14ac:dyDescent="0.25">
      <c r="B122" s="49">
        <f t="shared" ca="1" si="9"/>
        <v>0</v>
      </c>
      <c r="C122" s="158"/>
      <c r="D122" s="95" t="s">
        <v>1</v>
      </c>
      <c r="E122" s="96"/>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2"/>
      <c r="AF122" s="87">
        <f t="shared" si="8"/>
        <v>0</v>
      </c>
    </row>
    <row r="123" spans="2:32" ht="15.75" customHeight="1" x14ac:dyDescent="0.25">
      <c r="B123" s="49">
        <f t="shared" ca="1" si="9"/>
        <v>0</v>
      </c>
      <c r="C123" s="157" t="str">
        <f>IF($C$3="Active",IF(Summary!$B73&lt;&gt;"",IF(AND(Summary!$F73&lt;&gt;"",Summary!$F73&lt;$E$3),"not on board",IF(Summary!$B73&lt;&gt;"",IF(AND(Summary!$C73&lt;&gt;"",Summary!$C73&lt;=$E$3+365),Summary!$B73,"not on board"),"")),""),"")</f>
        <v/>
      </c>
      <c r="D123" s="93" t="s">
        <v>9</v>
      </c>
      <c r="E123" s="94"/>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70"/>
      <c r="AF123" s="86">
        <f t="shared" si="8"/>
        <v>0</v>
      </c>
    </row>
    <row r="124" spans="2:32" ht="15.75" customHeight="1" x14ac:dyDescent="0.25">
      <c r="B124" s="49">
        <f t="shared" ca="1" si="9"/>
        <v>0</v>
      </c>
      <c r="C124" s="159"/>
      <c r="D124" s="97" t="s">
        <v>1</v>
      </c>
      <c r="E124" s="98"/>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2"/>
      <c r="AF124" s="87">
        <f t="shared" si="8"/>
        <v>0</v>
      </c>
    </row>
    <row r="125" spans="2:32" x14ac:dyDescent="0.25">
      <c r="C125" s="169"/>
    </row>
    <row r="126" spans="2:32" x14ac:dyDescent="0.25">
      <c r="C126" s="170"/>
    </row>
  </sheetData>
  <sheetProtection algorithmName="SHA-512" hashValue="mhC61Xg8ot1Tv3KdCNVdA6RZFh+5eYQsv2qWJg10NNaFFouLN7yPLSg0LSC/xsYy6QDLGR0HUAeApsMsBsAqjQ==" saltValue="RbLa/LXREeucG4mNDIKrkQ==" spinCount="100000" sheet="1" objects="1" scenarios="1"/>
  <protectedRanges>
    <protectedRange sqref="F7:AE124" name="Range2"/>
  </protectedRanges>
  <mergeCells count="62">
    <mergeCell ref="C123:C124"/>
    <mergeCell ref="C125:C126"/>
    <mergeCell ref="C111:C112"/>
    <mergeCell ref="C113:C114"/>
    <mergeCell ref="C115:C116"/>
    <mergeCell ref="C117:C118"/>
    <mergeCell ref="C119:C120"/>
    <mergeCell ref="C121:C122"/>
    <mergeCell ref="C109:C110"/>
    <mergeCell ref="C87:C88"/>
    <mergeCell ref="C89:C90"/>
    <mergeCell ref="C91:C92"/>
    <mergeCell ref="C93:C94"/>
    <mergeCell ref="C95:C96"/>
    <mergeCell ref="C97:C98"/>
    <mergeCell ref="C99:C100"/>
    <mergeCell ref="C101:C102"/>
    <mergeCell ref="C103:C104"/>
    <mergeCell ref="C105:C106"/>
    <mergeCell ref="C107:C108"/>
    <mergeCell ref="C85:C86"/>
    <mergeCell ref="C63:C64"/>
    <mergeCell ref="C65:C66"/>
    <mergeCell ref="C67:C68"/>
    <mergeCell ref="C69:C70"/>
    <mergeCell ref="C71:C72"/>
    <mergeCell ref="C73:C74"/>
    <mergeCell ref="C75:C76"/>
    <mergeCell ref="C77:C78"/>
    <mergeCell ref="C79:C80"/>
    <mergeCell ref="C81:C82"/>
    <mergeCell ref="C83:C84"/>
    <mergeCell ref="C61:C62"/>
    <mergeCell ref="C39:C40"/>
    <mergeCell ref="C41:C42"/>
    <mergeCell ref="C43:C44"/>
    <mergeCell ref="C45:C46"/>
    <mergeCell ref="C47:C48"/>
    <mergeCell ref="C49:C50"/>
    <mergeCell ref="C51:C52"/>
    <mergeCell ref="C53:C54"/>
    <mergeCell ref="C55:C56"/>
    <mergeCell ref="C57:C58"/>
    <mergeCell ref="C59:C60"/>
    <mergeCell ref="C37:C38"/>
    <mergeCell ref="C15:C16"/>
    <mergeCell ref="C17:C18"/>
    <mergeCell ref="C19:C20"/>
    <mergeCell ref="C21:C22"/>
    <mergeCell ref="C23:C24"/>
    <mergeCell ref="C25:C26"/>
    <mergeCell ref="C27:C28"/>
    <mergeCell ref="C29:C30"/>
    <mergeCell ref="C31:C32"/>
    <mergeCell ref="C33:C34"/>
    <mergeCell ref="C35:C36"/>
    <mergeCell ref="C13:C14"/>
    <mergeCell ref="W1:AF1"/>
    <mergeCell ref="C4:D6"/>
    <mergeCell ref="C7:C8"/>
    <mergeCell ref="C9:C10"/>
    <mergeCell ref="C11:C12"/>
  </mergeCells>
  <conditionalFormatting sqref="F7:AE8">
    <cfRule type="expression" dxfId="129" priority="130">
      <formula>$C$7="not on board"</formula>
    </cfRule>
  </conditionalFormatting>
  <conditionalFormatting sqref="F9:AE10">
    <cfRule type="expression" dxfId="128" priority="129">
      <formula>$C$9="not on board"</formula>
    </cfRule>
  </conditionalFormatting>
  <conditionalFormatting sqref="F11:AE12">
    <cfRule type="expression" dxfId="127" priority="128">
      <formula>$C$11="not on board"</formula>
    </cfRule>
  </conditionalFormatting>
  <conditionalFormatting sqref="F13:AE14">
    <cfRule type="expression" dxfId="126" priority="127">
      <formula>$C$13="not on board"</formula>
    </cfRule>
  </conditionalFormatting>
  <conditionalFormatting sqref="F15:AE16">
    <cfRule type="expression" dxfId="125" priority="126">
      <formula>$C$15="not on board"</formula>
    </cfRule>
  </conditionalFormatting>
  <conditionalFormatting sqref="F17:AE18">
    <cfRule type="expression" dxfId="124" priority="125">
      <formula>$C$17="not on board"</formula>
    </cfRule>
  </conditionalFormatting>
  <conditionalFormatting sqref="F19:AE20">
    <cfRule type="expression" dxfId="123" priority="124">
      <formula>$C$19="not on board"</formula>
    </cfRule>
  </conditionalFormatting>
  <conditionalFormatting sqref="F21:AE22">
    <cfRule type="expression" dxfId="122" priority="123">
      <formula>$C$21="not on board"</formula>
    </cfRule>
  </conditionalFormatting>
  <conditionalFormatting sqref="F23:AE24">
    <cfRule type="expression" dxfId="121" priority="122">
      <formula>$C$23="not on board"</formula>
    </cfRule>
  </conditionalFormatting>
  <conditionalFormatting sqref="F25:AE26">
    <cfRule type="expression" dxfId="120" priority="121">
      <formula>$C$25="not on board"</formula>
    </cfRule>
  </conditionalFormatting>
  <conditionalFormatting sqref="F27:AE28">
    <cfRule type="expression" dxfId="119" priority="120">
      <formula>$C$27="not on board"</formula>
    </cfRule>
  </conditionalFormatting>
  <conditionalFormatting sqref="F29:AE30">
    <cfRule type="expression" dxfId="118" priority="119">
      <formula>$C$29="not on board"</formula>
    </cfRule>
  </conditionalFormatting>
  <conditionalFormatting sqref="F31:AE32">
    <cfRule type="expression" dxfId="117" priority="118">
      <formula>$C$31="not on board"</formula>
    </cfRule>
  </conditionalFormatting>
  <conditionalFormatting sqref="F33:AE34">
    <cfRule type="expression" dxfId="116" priority="117">
      <formula>$C$33="not on board"</formula>
    </cfRule>
  </conditionalFormatting>
  <conditionalFormatting sqref="F35:AE36">
    <cfRule type="expression" dxfId="115" priority="116">
      <formula>$C$35="not on board"</formula>
    </cfRule>
  </conditionalFormatting>
  <conditionalFormatting sqref="F37:AE38">
    <cfRule type="expression" dxfId="114" priority="115">
      <formula>$C$37="not on board"</formula>
    </cfRule>
  </conditionalFormatting>
  <conditionalFormatting sqref="F39:AE40">
    <cfRule type="expression" dxfId="113" priority="114">
      <formula>$C$39="not on board"</formula>
    </cfRule>
  </conditionalFormatting>
  <conditionalFormatting sqref="F41:AE42">
    <cfRule type="expression" dxfId="112" priority="113">
      <formula>$C$41="not on board"</formula>
    </cfRule>
  </conditionalFormatting>
  <conditionalFormatting sqref="F43:AE44">
    <cfRule type="expression" dxfId="111" priority="112">
      <formula>$C$43="not on board"</formula>
    </cfRule>
  </conditionalFormatting>
  <conditionalFormatting sqref="F45:AE46">
    <cfRule type="expression" dxfId="110" priority="111">
      <formula>$C$45="not on board"</formula>
    </cfRule>
  </conditionalFormatting>
  <conditionalFormatting sqref="F47:AE48">
    <cfRule type="expression" dxfId="109" priority="110">
      <formula>$C$47="not on board"</formula>
    </cfRule>
  </conditionalFormatting>
  <conditionalFormatting sqref="F49:AE50">
    <cfRule type="expression" dxfId="108" priority="109">
      <formula>$C$49="not on board"</formula>
    </cfRule>
  </conditionalFormatting>
  <conditionalFormatting sqref="F51:AE52">
    <cfRule type="expression" dxfId="107" priority="108">
      <formula>$C$51="not on board"</formula>
    </cfRule>
  </conditionalFormatting>
  <conditionalFormatting sqref="F53:AE54">
    <cfRule type="expression" dxfId="106" priority="107">
      <formula>$C$53="not on board"</formula>
    </cfRule>
  </conditionalFormatting>
  <conditionalFormatting sqref="F55:AE56">
    <cfRule type="expression" dxfId="105" priority="106">
      <formula>$C$55="not on board"</formula>
    </cfRule>
  </conditionalFormatting>
  <conditionalFormatting sqref="F57:AE58">
    <cfRule type="expression" dxfId="104" priority="105">
      <formula>$C$57="not on board"</formula>
    </cfRule>
  </conditionalFormatting>
  <conditionalFormatting sqref="F59:AE60">
    <cfRule type="expression" dxfId="103" priority="104">
      <formula>$C$59="not on board"</formula>
    </cfRule>
  </conditionalFormatting>
  <conditionalFormatting sqref="F61:AE62">
    <cfRule type="expression" dxfId="102" priority="103">
      <formula>$C$61="not on board"</formula>
    </cfRule>
  </conditionalFormatting>
  <conditionalFormatting sqref="F63:AE64">
    <cfRule type="expression" dxfId="101" priority="102">
      <formula>$C$63="not on board"</formula>
    </cfRule>
  </conditionalFormatting>
  <conditionalFormatting sqref="F65:AE66">
    <cfRule type="expression" dxfId="100" priority="101">
      <formula>$C$65="not on board"</formula>
    </cfRule>
  </conditionalFormatting>
  <conditionalFormatting sqref="F67:AE68">
    <cfRule type="expression" dxfId="99" priority="100">
      <formula>$C$67="not on board"</formula>
    </cfRule>
  </conditionalFormatting>
  <conditionalFormatting sqref="F69:AE70">
    <cfRule type="expression" dxfId="98" priority="99">
      <formula>$C$69="not on board"</formula>
    </cfRule>
  </conditionalFormatting>
  <conditionalFormatting sqref="F71:AE72">
    <cfRule type="expression" dxfId="97" priority="98">
      <formula>$C$71="not on board"</formula>
    </cfRule>
  </conditionalFormatting>
  <conditionalFormatting sqref="F73:AE74">
    <cfRule type="expression" dxfId="96" priority="97">
      <formula>$C$73="not on board"</formula>
    </cfRule>
  </conditionalFormatting>
  <conditionalFormatting sqref="F75:AE76">
    <cfRule type="expression" dxfId="95" priority="96">
      <formula>$C$75="not on board"</formula>
    </cfRule>
  </conditionalFormatting>
  <conditionalFormatting sqref="F77:AE78">
    <cfRule type="expression" dxfId="94" priority="95">
      <formula>$C$77="not on board"</formula>
    </cfRule>
  </conditionalFormatting>
  <conditionalFormatting sqref="F79:AE80">
    <cfRule type="expression" dxfId="93" priority="94">
      <formula>$C$79="not on board"</formula>
    </cfRule>
  </conditionalFormatting>
  <conditionalFormatting sqref="F81:AE82">
    <cfRule type="expression" dxfId="92" priority="93">
      <formula>$C$81="not on board"</formula>
    </cfRule>
  </conditionalFormatting>
  <conditionalFormatting sqref="F83:AE84">
    <cfRule type="expression" dxfId="91" priority="92">
      <formula>$C$83="not on board"</formula>
    </cfRule>
  </conditionalFormatting>
  <conditionalFormatting sqref="F85:AE86">
    <cfRule type="expression" dxfId="90" priority="91">
      <formula>$C$85="not on board"</formula>
    </cfRule>
  </conditionalFormatting>
  <conditionalFormatting sqref="F87:AE88">
    <cfRule type="expression" dxfId="89" priority="90">
      <formula>$C$87="not on board"</formula>
    </cfRule>
  </conditionalFormatting>
  <conditionalFormatting sqref="F89:AE90">
    <cfRule type="expression" dxfId="88" priority="89">
      <formula>$C$89="not on board"</formula>
    </cfRule>
  </conditionalFormatting>
  <conditionalFormatting sqref="F91:AE92">
    <cfRule type="expression" dxfId="87" priority="88">
      <formula>$C$91="not on board"</formula>
    </cfRule>
  </conditionalFormatting>
  <conditionalFormatting sqref="F93:AE94">
    <cfRule type="expression" dxfId="86" priority="87">
      <formula>$C$93="not on board"</formula>
    </cfRule>
  </conditionalFormatting>
  <conditionalFormatting sqref="F95:AE96">
    <cfRule type="expression" dxfId="85" priority="86">
      <formula>$C$95="not on board"</formula>
    </cfRule>
  </conditionalFormatting>
  <conditionalFormatting sqref="F97:AE98">
    <cfRule type="expression" dxfId="84" priority="85">
      <formula>$C$97="not on board"</formula>
    </cfRule>
  </conditionalFormatting>
  <conditionalFormatting sqref="F99:AE100">
    <cfRule type="expression" dxfId="83" priority="84">
      <formula>$C$99="not on board"</formula>
    </cfRule>
  </conditionalFormatting>
  <conditionalFormatting sqref="F101:AE102">
    <cfRule type="expression" dxfId="82" priority="83">
      <formula>$C$101="not on board"</formula>
    </cfRule>
  </conditionalFormatting>
  <conditionalFormatting sqref="F103:AE104">
    <cfRule type="expression" dxfId="81" priority="82">
      <formula>$C$103="not on board"</formula>
    </cfRule>
  </conditionalFormatting>
  <conditionalFormatting sqref="F105:AE106">
    <cfRule type="expression" dxfId="80" priority="81">
      <formula>$C$105="not on board"</formula>
    </cfRule>
  </conditionalFormatting>
  <conditionalFormatting sqref="F107:AE108">
    <cfRule type="expression" dxfId="79" priority="80">
      <formula>$C$107="not on board"</formula>
    </cfRule>
  </conditionalFormatting>
  <conditionalFormatting sqref="F109:AE110">
    <cfRule type="expression" dxfId="78" priority="79">
      <formula>$C$109="not on board"</formula>
    </cfRule>
  </conditionalFormatting>
  <conditionalFormatting sqref="F111:AE112">
    <cfRule type="expression" dxfId="77" priority="78">
      <formula>$C$111="not on board"</formula>
    </cfRule>
  </conditionalFormatting>
  <conditionalFormatting sqref="F113:AE114">
    <cfRule type="expression" dxfId="76" priority="77">
      <formula>$C$113="not on board"</formula>
    </cfRule>
  </conditionalFormatting>
  <conditionalFormatting sqref="F115:AE116">
    <cfRule type="expression" dxfId="75" priority="76">
      <formula>$C$115="not on board"</formula>
    </cfRule>
  </conditionalFormatting>
  <conditionalFormatting sqref="F117:AE118">
    <cfRule type="expression" dxfId="74" priority="75">
      <formula>$C$117="not on board"</formula>
    </cfRule>
  </conditionalFormatting>
  <conditionalFormatting sqref="F119:AE120">
    <cfRule type="expression" dxfId="73" priority="74">
      <formula>$C$119="not on board"</formula>
    </cfRule>
  </conditionalFormatting>
  <conditionalFormatting sqref="F121:AE122">
    <cfRule type="expression" dxfId="72" priority="73">
      <formula>$C$121="not on board"</formula>
    </cfRule>
  </conditionalFormatting>
  <conditionalFormatting sqref="F123:AE124">
    <cfRule type="expression" dxfId="71" priority="72">
      <formula>$C$123="not on board"</formula>
    </cfRule>
  </conditionalFormatting>
  <conditionalFormatting sqref="F122:K122">
    <cfRule type="expression" dxfId="70" priority="71">
      <formula>$C$121="not on board"</formula>
    </cfRule>
  </conditionalFormatting>
  <conditionalFormatting sqref="F123:K124">
    <cfRule type="expression" dxfId="69" priority="70">
      <formula>$C$123="not on board"</formula>
    </cfRule>
  </conditionalFormatting>
  <conditionalFormatting sqref="F7:K8">
    <cfRule type="expression" dxfId="68" priority="69">
      <formula>$C$7="not on board"</formula>
    </cfRule>
  </conditionalFormatting>
  <conditionalFormatting sqref="F9:K10">
    <cfRule type="expression" dxfId="67" priority="68">
      <formula>$C$9="not on board"</formula>
    </cfRule>
  </conditionalFormatting>
  <conditionalFormatting sqref="F11:K12">
    <cfRule type="expression" dxfId="66" priority="67">
      <formula>$C$11="not on board"</formula>
    </cfRule>
  </conditionalFormatting>
  <conditionalFormatting sqref="F18:K18">
    <cfRule type="expression" dxfId="65" priority="66">
      <formula>$C$17="not on board"</formula>
    </cfRule>
  </conditionalFormatting>
  <conditionalFormatting sqref="F19:K20">
    <cfRule type="expression" dxfId="64" priority="65">
      <formula>$C$19="not on board"</formula>
    </cfRule>
  </conditionalFormatting>
  <conditionalFormatting sqref="F30:K30">
    <cfRule type="expression" dxfId="63" priority="64">
      <formula>$C$29="not on board"</formula>
    </cfRule>
  </conditionalFormatting>
  <conditionalFormatting sqref="F31:K32">
    <cfRule type="expression" dxfId="62" priority="63">
      <formula>$C$31="not on board"</formula>
    </cfRule>
  </conditionalFormatting>
  <conditionalFormatting sqref="F38:K38">
    <cfRule type="expression" dxfId="61" priority="62">
      <formula>$C$37="not on board"</formula>
    </cfRule>
  </conditionalFormatting>
  <conditionalFormatting sqref="F44:K44">
    <cfRule type="expression" dxfId="60" priority="61">
      <formula>$C$43="not on board"</formula>
    </cfRule>
  </conditionalFormatting>
  <conditionalFormatting sqref="F54:K54">
    <cfRule type="expression" dxfId="59" priority="60">
      <formula>$C$53="not on board"</formula>
    </cfRule>
  </conditionalFormatting>
  <conditionalFormatting sqref="F55:K56">
    <cfRule type="expression" dxfId="58" priority="59">
      <formula>$C$55="not on board"</formula>
    </cfRule>
  </conditionalFormatting>
  <conditionalFormatting sqref="F66:K66">
    <cfRule type="expression" dxfId="57" priority="58">
      <formula>$C$65="not on board"</formula>
    </cfRule>
  </conditionalFormatting>
  <conditionalFormatting sqref="F67:K68">
    <cfRule type="expression" dxfId="56" priority="57">
      <formula>$C$67="not on board"</formula>
    </cfRule>
  </conditionalFormatting>
  <conditionalFormatting sqref="F78:K78">
    <cfRule type="expression" dxfId="55" priority="56">
      <formula>$C$77="not on board"</formula>
    </cfRule>
  </conditionalFormatting>
  <conditionalFormatting sqref="F79:K80">
    <cfRule type="expression" dxfId="54" priority="55">
      <formula>$C$79="not on board"</formula>
    </cfRule>
  </conditionalFormatting>
  <conditionalFormatting sqref="F81:K82">
    <cfRule type="expression" dxfId="53" priority="54">
      <formula>$C$81="not on board"</formula>
    </cfRule>
  </conditionalFormatting>
  <conditionalFormatting sqref="F88:K88">
    <cfRule type="expression" dxfId="52" priority="53">
      <formula>$C$87="not on board"</formula>
    </cfRule>
  </conditionalFormatting>
  <conditionalFormatting sqref="F94:K94">
    <cfRule type="expression" dxfId="51" priority="52">
      <formula>$C$93="not on board"</formula>
    </cfRule>
  </conditionalFormatting>
  <conditionalFormatting sqref="F95:K96">
    <cfRule type="expression" dxfId="50" priority="51">
      <formula>$C$95="not on board"</formula>
    </cfRule>
  </conditionalFormatting>
  <conditionalFormatting sqref="F108:K108">
    <cfRule type="expression" dxfId="49" priority="50">
      <formula>$C$107="not on board"</formula>
    </cfRule>
  </conditionalFormatting>
  <conditionalFormatting sqref="F109:K110">
    <cfRule type="expression" dxfId="48" priority="49">
      <formula>$C$109="not on board"</formula>
    </cfRule>
  </conditionalFormatting>
  <conditionalFormatting sqref="F116:K116">
    <cfRule type="expression" dxfId="47" priority="48">
      <formula>$C$115="not on board"</formula>
    </cfRule>
  </conditionalFormatting>
  <conditionalFormatting sqref="F21:K22">
    <cfRule type="expression" dxfId="46" priority="47">
      <formula>$C$7="not on board"</formula>
    </cfRule>
  </conditionalFormatting>
  <conditionalFormatting sqref="F23:K24">
    <cfRule type="expression" dxfId="45" priority="46">
      <formula>$C$9="not on board"</formula>
    </cfRule>
  </conditionalFormatting>
  <conditionalFormatting sqref="F13:K14">
    <cfRule type="expression" dxfId="44" priority="45">
      <formula>$C$7="not on board"</formula>
    </cfRule>
  </conditionalFormatting>
  <conditionalFormatting sqref="F15:K16">
    <cfRule type="expression" dxfId="43" priority="44">
      <formula>$C$9="not on board"</formula>
    </cfRule>
  </conditionalFormatting>
  <conditionalFormatting sqref="F17:K17">
    <cfRule type="expression" dxfId="42" priority="43">
      <formula>$C$11="not on board"</formula>
    </cfRule>
  </conditionalFormatting>
  <conditionalFormatting sqref="F33:K34">
    <cfRule type="expression" dxfId="41" priority="42">
      <formula>$C$7="not on board"</formula>
    </cfRule>
  </conditionalFormatting>
  <conditionalFormatting sqref="F35:K36">
    <cfRule type="expression" dxfId="40" priority="41">
      <formula>$C$9="not on board"</formula>
    </cfRule>
  </conditionalFormatting>
  <conditionalFormatting sqref="F37:K37">
    <cfRule type="expression" dxfId="39" priority="40">
      <formula>$C$11="not on board"</formula>
    </cfRule>
  </conditionalFormatting>
  <conditionalFormatting sqref="F25:K26">
    <cfRule type="expression" dxfId="38" priority="39">
      <formula>$C$7="not on board"</formula>
    </cfRule>
  </conditionalFormatting>
  <conditionalFormatting sqref="F27:K28">
    <cfRule type="expression" dxfId="37" priority="38">
      <formula>$C$9="not on board"</formula>
    </cfRule>
  </conditionalFormatting>
  <conditionalFormatting sqref="F29:K29">
    <cfRule type="expression" dxfId="36" priority="37">
      <formula>$C$11="not on board"</formula>
    </cfRule>
  </conditionalFormatting>
  <conditionalFormatting sqref="F39:K40">
    <cfRule type="expression" dxfId="35" priority="36">
      <formula>$C$7="not on board"</formula>
    </cfRule>
  </conditionalFormatting>
  <conditionalFormatting sqref="F41:K42">
    <cfRule type="expression" dxfId="34" priority="35">
      <formula>$C$9="not on board"</formula>
    </cfRule>
  </conditionalFormatting>
  <conditionalFormatting sqref="F43:K43">
    <cfRule type="expression" dxfId="33" priority="34">
      <formula>$C$11="not on board"</formula>
    </cfRule>
  </conditionalFormatting>
  <conditionalFormatting sqref="F45:K46">
    <cfRule type="expression" dxfId="32" priority="33">
      <formula>$C$7="not on board"</formula>
    </cfRule>
  </conditionalFormatting>
  <conditionalFormatting sqref="F47:K48">
    <cfRule type="expression" dxfId="31" priority="32">
      <formula>$C$7="not on board"</formula>
    </cfRule>
  </conditionalFormatting>
  <conditionalFormatting sqref="F49:K50">
    <cfRule type="expression" dxfId="30" priority="31">
      <formula>$C$7="not on board"</formula>
    </cfRule>
  </conditionalFormatting>
  <conditionalFormatting sqref="F51:K52">
    <cfRule type="expression" dxfId="29" priority="30">
      <formula>$C$9="not on board"</formula>
    </cfRule>
  </conditionalFormatting>
  <conditionalFormatting sqref="F53:K53">
    <cfRule type="expression" dxfId="28" priority="29">
      <formula>$C$11="not on board"</formula>
    </cfRule>
  </conditionalFormatting>
  <conditionalFormatting sqref="F57:K58">
    <cfRule type="expression" dxfId="27" priority="28">
      <formula>$C$7="not on board"</formula>
    </cfRule>
  </conditionalFormatting>
  <conditionalFormatting sqref="F59:K60">
    <cfRule type="expression" dxfId="26" priority="27">
      <formula>$C$7="not on board"</formula>
    </cfRule>
  </conditionalFormatting>
  <conditionalFormatting sqref="F61:K62">
    <cfRule type="expression" dxfId="25" priority="26">
      <formula>$C$7="not on board"</formula>
    </cfRule>
  </conditionalFormatting>
  <conditionalFormatting sqref="F63:K64">
    <cfRule type="expression" dxfId="24" priority="25">
      <formula>$C$9="not on board"</formula>
    </cfRule>
  </conditionalFormatting>
  <conditionalFormatting sqref="F65:K65">
    <cfRule type="expression" dxfId="23" priority="24">
      <formula>$C$11="not on board"</formula>
    </cfRule>
  </conditionalFormatting>
  <conditionalFormatting sqref="F69:K70">
    <cfRule type="expression" dxfId="22" priority="23">
      <formula>$C$7="not on board"</formula>
    </cfRule>
  </conditionalFormatting>
  <conditionalFormatting sqref="F71:K72">
    <cfRule type="expression" dxfId="21" priority="22">
      <formula>$C$9="not on board"</formula>
    </cfRule>
  </conditionalFormatting>
  <conditionalFormatting sqref="F73:K74">
    <cfRule type="expression" dxfId="20" priority="21">
      <formula>$C$7="not on board"</formula>
    </cfRule>
  </conditionalFormatting>
  <conditionalFormatting sqref="F75:K76">
    <cfRule type="expression" dxfId="19" priority="20">
      <formula>$C$9="not on board"</formula>
    </cfRule>
  </conditionalFormatting>
  <conditionalFormatting sqref="F77:K77">
    <cfRule type="expression" dxfId="18" priority="19">
      <formula>$C$11="not on board"</formula>
    </cfRule>
  </conditionalFormatting>
  <conditionalFormatting sqref="F83:K84">
    <cfRule type="expression" dxfId="17" priority="18">
      <formula>$C$7="not on board"</formula>
    </cfRule>
  </conditionalFormatting>
  <conditionalFormatting sqref="F85:K86">
    <cfRule type="expression" dxfId="16" priority="17">
      <formula>$C$9="not on board"</formula>
    </cfRule>
  </conditionalFormatting>
  <conditionalFormatting sqref="F87:K87">
    <cfRule type="expression" dxfId="15" priority="16">
      <formula>$C$11="not on board"</formula>
    </cfRule>
  </conditionalFormatting>
  <conditionalFormatting sqref="F89:K90">
    <cfRule type="expression" dxfId="14" priority="15">
      <formula>$C$7="not on board"</formula>
    </cfRule>
  </conditionalFormatting>
  <conditionalFormatting sqref="F91:K92">
    <cfRule type="expression" dxfId="13" priority="14">
      <formula>$C$9="not on board"</formula>
    </cfRule>
  </conditionalFormatting>
  <conditionalFormatting sqref="F93:K93">
    <cfRule type="expression" dxfId="12" priority="13">
      <formula>$C$11="not on board"</formula>
    </cfRule>
  </conditionalFormatting>
  <conditionalFormatting sqref="F97:K98">
    <cfRule type="expression" dxfId="11" priority="12">
      <formula>$C$7="not on board"</formula>
    </cfRule>
  </conditionalFormatting>
  <conditionalFormatting sqref="F99:K100">
    <cfRule type="expression" dxfId="10" priority="11">
      <formula>$C$9="not on board"</formula>
    </cfRule>
  </conditionalFormatting>
  <conditionalFormatting sqref="F101:K102">
    <cfRule type="expression" dxfId="9" priority="10">
      <formula>$C$7="not on board"</formula>
    </cfRule>
  </conditionalFormatting>
  <conditionalFormatting sqref="F103:K104">
    <cfRule type="expression" dxfId="8" priority="9">
      <formula>$C$7="not on board"</formula>
    </cfRule>
  </conditionalFormatting>
  <conditionalFormatting sqref="F105:K106">
    <cfRule type="expression" dxfId="7" priority="8">
      <formula>$C$9="not on board"</formula>
    </cfRule>
  </conditionalFormatting>
  <conditionalFormatting sqref="F107:K107">
    <cfRule type="expression" dxfId="6" priority="7">
      <formula>$C$11="not on board"</formula>
    </cfRule>
  </conditionalFormatting>
  <conditionalFormatting sqref="F111:K112">
    <cfRule type="expression" dxfId="5" priority="6">
      <formula>$C$7="not on board"</formula>
    </cfRule>
  </conditionalFormatting>
  <conditionalFormatting sqref="F113:K114">
    <cfRule type="expression" dxfId="4" priority="5">
      <formula>$C$9="not on board"</formula>
    </cfRule>
  </conditionalFormatting>
  <conditionalFormatting sqref="F115:K115">
    <cfRule type="expression" dxfId="3" priority="4">
      <formula>$C$11="not on board"</formula>
    </cfRule>
  </conditionalFormatting>
  <conditionalFormatting sqref="F117:K118">
    <cfRule type="expression" dxfId="2" priority="3">
      <formula>$C$7="not on board"</formula>
    </cfRule>
  </conditionalFormatting>
  <conditionalFormatting sqref="F119:K120">
    <cfRule type="expression" dxfId="1" priority="2">
      <formula>$C$9="not on board"</formula>
    </cfRule>
  </conditionalFormatting>
  <conditionalFormatting sqref="F121:K121">
    <cfRule type="expression" dxfId="0" priority="1">
      <formula>$C$11="not on board"</formula>
    </cfRule>
  </conditionalFormatting>
  <dataValidations count="1">
    <dataValidation type="decimal" allowBlank="1" showInputMessage="1" showErrorMessage="1" sqref="F7:AE124" xr:uid="{3E35385A-805F-4375-8537-6F3EE4260FFF}">
      <formula1>0</formula1>
      <formula2>336</formula2>
    </dataValidation>
  </dataValidations>
  <pageMargins left="0.25" right="0.25" top="0.25" bottom="0.25" header="0.3" footer="0.3"/>
  <pageSetup scale="44" fitToHeight="2"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Summary</vt:lpstr>
      <vt:lpstr>Daily</vt:lpstr>
      <vt:lpstr>Weekly</vt:lpstr>
      <vt:lpstr>Biweekly</vt:lpstr>
      <vt:lpstr>CYStartDate</vt:lpstr>
      <vt:lpstr>EndDate</vt:lpstr>
      <vt:lpstr>Daily!Print_Area</vt:lpstr>
      <vt:lpstr>Summary!Print_Area</vt:lpstr>
      <vt:lpstr>Biweekly!Print_Titles</vt:lpstr>
      <vt:lpstr>Daily!Print_Titles</vt:lpstr>
      <vt:lpstr>Weekly!Print_Titles</vt:lpstr>
      <vt:lpstr>SheetName</vt:lpstr>
      <vt:lpstr>Time_Period</vt:lpstr>
      <vt:lpstr>today</vt:lpstr>
    </vt:vector>
  </TitlesOfParts>
  <Company>City of New York 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and Sick Leave Timekeeping Tool</dc:title>
  <dc:creator>Hsiao, Will</dc:creator>
  <cp:lastModifiedBy>Culma, Niki</cp:lastModifiedBy>
  <cp:lastPrinted>2014-08-03T17:48:51Z</cp:lastPrinted>
  <dcterms:created xsi:type="dcterms:W3CDTF">2014-03-31T19:00:22Z</dcterms:created>
  <dcterms:modified xsi:type="dcterms:W3CDTF">2021-03-25T20:44:15Z</dcterms:modified>
  <cp:category>Safe &amp; Sick Leave, Timekeeping, Tracking</cp:category>
</cp:coreProperties>
</file>