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870" windowWidth="20595" windowHeight="9285"/>
  </bookViews>
  <sheets>
    <sheet name="Summary" sheetId="5" r:id="rId1"/>
    <sheet name="2014" sheetId="8" r:id="rId2"/>
    <sheet name="2015" sheetId="9" r:id="rId3"/>
    <sheet name="2016" sheetId="10" r:id="rId4"/>
  </sheets>
  <definedNames>
    <definedName name="_xlnm.Print_Area" localSheetId="0">Summary!$B:$I</definedName>
    <definedName name="_xlnm.Print_Titles" localSheetId="1">'2014'!$A:$E,'2014'!$1:$7</definedName>
    <definedName name="_xlnm.Print_Titles" localSheetId="2">'2015'!$A:$E,'2015'!$1:$7</definedName>
    <definedName name="_xlnm.Print_Titles" localSheetId="3">'2016'!$A:$E,'2016'!$1:$7</definedName>
  </definedNames>
  <calcPr calcId="125725"/>
</workbook>
</file>

<file path=xl/calcChain.xml><?xml version="1.0" encoding="utf-8"?>
<calcChain xmlns="http://schemas.openxmlformats.org/spreadsheetml/2006/main">
  <c r="I17" i="5"/>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J75" l="1"/>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V13"/>
  <c r="E3" i="8" l="1"/>
  <c r="E3" i="9" s="1"/>
  <c r="E3" i="10" s="1"/>
  <c r="F15" i="5" l="1"/>
  <c r="H15"/>
  <c r="E15"/>
  <c r="G26"/>
  <c r="G24"/>
  <c r="G22"/>
  <c r="F26"/>
  <c r="F24"/>
  <c r="F22"/>
  <c r="B5" i="10" l="1"/>
  <c r="B5" i="8"/>
  <c r="B5" i="9"/>
  <c r="N13" i="5"/>
  <c r="Q13"/>
  <c r="S14" s="1"/>
  <c r="T13"/>
  <c r="P13"/>
  <c r="R14" s="1"/>
  <c r="S13"/>
  <c r="O13"/>
  <c r="O14" s="1"/>
  <c r="R13"/>
  <c r="V14" s="1"/>
  <c r="P14" l="1"/>
  <c r="U14"/>
  <c r="G15" s="1"/>
  <c r="Q15"/>
  <c r="T15"/>
  <c r="W15"/>
  <c r="N15"/>
  <c r="P15" l="1"/>
  <c r="V15"/>
  <c r="M15"/>
  <c r="S15"/>
  <c r="U15"/>
  <c r="R15"/>
  <c r="O15"/>
  <c r="X15"/>
  <c r="F3" i="8"/>
  <c r="C20" l="1"/>
  <c r="C34"/>
  <c r="C46"/>
  <c r="C62"/>
  <c r="C76"/>
  <c r="C90"/>
  <c r="C106"/>
  <c r="C118"/>
  <c r="C10"/>
  <c r="C22"/>
  <c r="C36"/>
  <c r="C52"/>
  <c r="C66"/>
  <c r="C78"/>
  <c r="C94"/>
  <c r="C108"/>
  <c r="C122"/>
  <c r="C12"/>
  <c r="C26"/>
  <c r="C42"/>
  <c r="C54"/>
  <c r="C68"/>
  <c r="C84"/>
  <c r="C98"/>
  <c r="C110"/>
  <c r="C126"/>
  <c r="C14"/>
  <c r="C30"/>
  <c r="C44"/>
  <c r="C58"/>
  <c r="C74"/>
  <c r="C86"/>
  <c r="C100"/>
  <c r="C116"/>
  <c r="C5"/>
  <c r="C18"/>
  <c r="C28"/>
  <c r="C38"/>
  <c r="C50"/>
  <c r="C60"/>
  <c r="C70"/>
  <c r="C82"/>
  <c r="C92"/>
  <c r="C102"/>
  <c r="C114"/>
  <c r="C124"/>
  <c r="C16"/>
  <c r="C24"/>
  <c r="C32"/>
  <c r="C40"/>
  <c r="C48"/>
  <c r="C56"/>
  <c r="C64"/>
  <c r="C72"/>
  <c r="C80"/>
  <c r="C88"/>
  <c r="C96"/>
  <c r="C104"/>
  <c r="C112"/>
  <c r="C120"/>
  <c r="C8"/>
  <c r="F3" i="10" l="1"/>
  <c r="F5" s="1"/>
  <c r="F3" i="9"/>
  <c r="F7" s="1"/>
  <c r="BF127" i="10"/>
  <c r="BF126"/>
  <c r="BF125"/>
  <c r="BF124"/>
  <c r="BF123"/>
  <c r="BF122"/>
  <c r="BF121"/>
  <c r="BF120"/>
  <c r="BF119"/>
  <c r="BF118"/>
  <c r="BF117"/>
  <c r="BF116"/>
  <c r="BF115"/>
  <c r="BF114"/>
  <c r="BF113"/>
  <c r="BF112"/>
  <c r="BF111"/>
  <c r="BF110"/>
  <c r="BF109"/>
  <c r="BF108"/>
  <c r="BF107"/>
  <c r="BF106"/>
  <c r="BF105"/>
  <c r="BF104"/>
  <c r="BF103"/>
  <c r="BF102"/>
  <c r="BF101"/>
  <c r="BF100"/>
  <c r="BF99"/>
  <c r="BF98"/>
  <c r="BF97"/>
  <c r="BF96"/>
  <c r="BF95"/>
  <c r="BF94"/>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BF24"/>
  <c r="BF23"/>
  <c r="BF22"/>
  <c r="BF21"/>
  <c r="BF20"/>
  <c r="BF19"/>
  <c r="BF18"/>
  <c r="BF17"/>
  <c r="BF16"/>
  <c r="BF15"/>
  <c r="BF14"/>
  <c r="BF13"/>
  <c r="BF12"/>
  <c r="BF11"/>
  <c r="BF10"/>
  <c r="BF9"/>
  <c r="BF8"/>
  <c r="F6"/>
  <c r="AU1"/>
  <c r="D1"/>
  <c r="BF127" i="9"/>
  <c r="BF126"/>
  <c r="BF125"/>
  <c r="BF124"/>
  <c r="BF123"/>
  <c r="BF122"/>
  <c r="BF121"/>
  <c r="BF120"/>
  <c r="BF119"/>
  <c r="BF118"/>
  <c r="BF117"/>
  <c r="BF116"/>
  <c r="BF115"/>
  <c r="BF114"/>
  <c r="BF113"/>
  <c r="BF112"/>
  <c r="BF111"/>
  <c r="BF110"/>
  <c r="BF109"/>
  <c r="BF108"/>
  <c r="BF107"/>
  <c r="BF106"/>
  <c r="BF105"/>
  <c r="BF104"/>
  <c r="BF103"/>
  <c r="BF102"/>
  <c r="BF101"/>
  <c r="BF100"/>
  <c r="BF99"/>
  <c r="BF98"/>
  <c r="BF97"/>
  <c r="BF96"/>
  <c r="BF95"/>
  <c r="BF94"/>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BF24"/>
  <c r="BF23"/>
  <c r="BF22"/>
  <c r="BF21"/>
  <c r="BF20"/>
  <c r="BF19"/>
  <c r="BF18"/>
  <c r="BF17"/>
  <c r="BF16"/>
  <c r="BF15"/>
  <c r="BF14"/>
  <c r="BF13"/>
  <c r="BF12"/>
  <c r="BF11"/>
  <c r="BF10"/>
  <c r="BF9"/>
  <c r="BF8"/>
  <c r="F6"/>
  <c r="AU1"/>
  <c r="D1"/>
  <c r="F5" l="1"/>
  <c r="G3"/>
  <c r="G7" s="1"/>
  <c r="G6"/>
  <c r="C5"/>
  <c r="C124" i="10"/>
  <c r="C116"/>
  <c r="C108"/>
  <c r="C100"/>
  <c r="C92"/>
  <c r="C84"/>
  <c r="C76"/>
  <c r="C68"/>
  <c r="C60"/>
  <c r="C52"/>
  <c r="C44"/>
  <c r="C36"/>
  <c r="C28"/>
  <c r="C20"/>
  <c r="C12"/>
  <c r="C122"/>
  <c r="C114"/>
  <c r="C106"/>
  <c r="C98"/>
  <c r="C90"/>
  <c r="C82"/>
  <c r="C74"/>
  <c r="C66"/>
  <c r="C58"/>
  <c r="C50"/>
  <c r="C42"/>
  <c r="C34"/>
  <c r="C26"/>
  <c r="C18"/>
  <c r="C10"/>
  <c r="C120"/>
  <c r="C112"/>
  <c r="C104"/>
  <c r="C96"/>
  <c r="C88"/>
  <c r="C80"/>
  <c r="C72"/>
  <c r="C64"/>
  <c r="C56"/>
  <c r="C48"/>
  <c r="C40"/>
  <c r="C32"/>
  <c r="C24"/>
  <c r="C16"/>
  <c r="C8"/>
  <c r="C126"/>
  <c r="C118"/>
  <c r="C110"/>
  <c r="C102"/>
  <c r="C94"/>
  <c r="C86"/>
  <c r="C78"/>
  <c r="C70"/>
  <c r="C62"/>
  <c r="C54"/>
  <c r="C46"/>
  <c r="C38"/>
  <c r="C30"/>
  <c r="C22"/>
  <c r="C14"/>
  <c r="G3"/>
  <c r="H6" s="1"/>
  <c r="G6"/>
  <c r="C5"/>
  <c r="F7"/>
  <c r="C124" i="9"/>
  <c r="C116"/>
  <c r="C108"/>
  <c r="C100"/>
  <c r="C92"/>
  <c r="C84"/>
  <c r="C76"/>
  <c r="C68"/>
  <c r="C60"/>
  <c r="C52"/>
  <c r="C44"/>
  <c r="C36"/>
  <c r="C28"/>
  <c r="C20"/>
  <c r="C12"/>
  <c r="C122"/>
  <c r="C114"/>
  <c r="C106"/>
  <c r="C98"/>
  <c r="C90"/>
  <c r="C82"/>
  <c r="C74"/>
  <c r="C66"/>
  <c r="C58"/>
  <c r="C50"/>
  <c r="C42"/>
  <c r="C34"/>
  <c r="C26"/>
  <c r="C18"/>
  <c r="C10"/>
  <c r="C120"/>
  <c r="C112"/>
  <c r="C104"/>
  <c r="C96"/>
  <c r="C88"/>
  <c r="C80"/>
  <c r="C72"/>
  <c r="C64"/>
  <c r="C56"/>
  <c r="C48"/>
  <c r="C40"/>
  <c r="C32"/>
  <c r="C24"/>
  <c r="C16"/>
  <c r="C8"/>
  <c r="C126"/>
  <c r="C118"/>
  <c r="C110"/>
  <c r="C102"/>
  <c r="C94"/>
  <c r="C86"/>
  <c r="C78"/>
  <c r="C70"/>
  <c r="C62"/>
  <c r="C54"/>
  <c r="C46"/>
  <c r="C38"/>
  <c r="C30"/>
  <c r="C22"/>
  <c r="C14"/>
  <c r="AH1" i="8"/>
  <c r="D1"/>
  <c r="G5" i="9" l="1"/>
  <c r="H6"/>
  <c r="H3"/>
  <c r="H7" s="1"/>
  <c r="H3" i="10"/>
  <c r="H5" s="1"/>
  <c r="G5"/>
  <c r="G7"/>
  <c r="AS124" i="8"/>
  <c r="AS101"/>
  <c r="AS85"/>
  <c r="AS71"/>
  <c r="AS68"/>
  <c r="AS63"/>
  <c r="AS60"/>
  <c r="AS44"/>
  <c r="AS28"/>
  <c r="AS9"/>
  <c r="AS8"/>
  <c r="AS127"/>
  <c r="AS126"/>
  <c r="AS125"/>
  <c r="AS123"/>
  <c r="AS122"/>
  <c r="AS121"/>
  <c r="AS120"/>
  <c r="AS119"/>
  <c r="AS118"/>
  <c r="AS117"/>
  <c r="AS116"/>
  <c r="AS115"/>
  <c r="AS114"/>
  <c r="AS113"/>
  <c r="AS112"/>
  <c r="AS111"/>
  <c r="AS110"/>
  <c r="AS109"/>
  <c r="AS108"/>
  <c r="AS107"/>
  <c r="AS106"/>
  <c r="AS105"/>
  <c r="AS104"/>
  <c r="AS103"/>
  <c r="AS102"/>
  <c r="AS100"/>
  <c r="AS99"/>
  <c r="AS98"/>
  <c r="AS97"/>
  <c r="AS96"/>
  <c r="AS95"/>
  <c r="AS94"/>
  <c r="AS93"/>
  <c r="AS92"/>
  <c r="AS91"/>
  <c r="AS90"/>
  <c r="AS89"/>
  <c r="AS88"/>
  <c r="AS87"/>
  <c r="AS86"/>
  <c r="AS84"/>
  <c r="AS83"/>
  <c r="AS82"/>
  <c r="AS81"/>
  <c r="AS80"/>
  <c r="AS79"/>
  <c r="AS78"/>
  <c r="AS77"/>
  <c r="AS76"/>
  <c r="AS75"/>
  <c r="AS74"/>
  <c r="AS73"/>
  <c r="AS72"/>
  <c r="AS70"/>
  <c r="AS69"/>
  <c r="AS67"/>
  <c r="AS66"/>
  <c r="AS65"/>
  <c r="AS64"/>
  <c r="AS62"/>
  <c r="AS61"/>
  <c r="AS59"/>
  <c r="AS58"/>
  <c r="AS57"/>
  <c r="AS56"/>
  <c r="AS55"/>
  <c r="AS54"/>
  <c r="AS53"/>
  <c r="AS52"/>
  <c r="AS51"/>
  <c r="AS50"/>
  <c r="AS49"/>
  <c r="AS48"/>
  <c r="AS47"/>
  <c r="AS46"/>
  <c r="AS45"/>
  <c r="AS43"/>
  <c r="AS42"/>
  <c r="AS41"/>
  <c r="AS40"/>
  <c r="AS39"/>
  <c r="AS38"/>
  <c r="AS37"/>
  <c r="AS36"/>
  <c r="AS35"/>
  <c r="AS34"/>
  <c r="AS33"/>
  <c r="AS32"/>
  <c r="AS31"/>
  <c r="AS30"/>
  <c r="AS29"/>
  <c r="AS27"/>
  <c r="AS26"/>
  <c r="AS25"/>
  <c r="AS24"/>
  <c r="AS23"/>
  <c r="AS22"/>
  <c r="AS21"/>
  <c r="AS20"/>
  <c r="AS19"/>
  <c r="AS18"/>
  <c r="AS17"/>
  <c r="AS16"/>
  <c r="AS15"/>
  <c r="AS14"/>
  <c r="AS13"/>
  <c r="AS12"/>
  <c r="AS11"/>
  <c r="AS10"/>
  <c r="I6" i="9" l="1"/>
  <c r="H5"/>
  <c r="I3"/>
  <c r="I5" s="1"/>
  <c r="I6" i="10"/>
  <c r="H7"/>
  <c r="I3"/>
  <c r="I7" s="1"/>
  <c r="J3" i="9" l="1"/>
  <c r="J7" s="1"/>
  <c r="I7"/>
  <c r="J6"/>
  <c r="I5" i="10"/>
  <c r="J3"/>
  <c r="J7" s="1"/>
  <c r="J6"/>
  <c r="J5" i="9" l="1"/>
  <c r="K6"/>
  <c r="K3"/>
  <c r="K5" s="1"/>
  <c r="K3" i="10"/>
  <c r="L6" s="1"/>
  <c r="J5"/>
  <c r="K6"/>
  <c r="K7" i="9"/>
  <c r="L6" l="1"/>
  <c r="L3"/>
  <c r="M3" s="1"/>
  <c r="L3" i="10"/>
  <c r="L7" s="1"/>
  <c r="K5"/>
  <c r="K7"/>
  <c r="L7" i="9"/>
  <c r="L5" i="10"/>
  <c r="M6" i="9" l="1"/>
  <c r="L5"/>
  <c r="M3" i="10"/>
  <c r="N6" s="1"/>
  <c r="M6"/>
  <c r="M7" i="9"/>
  <c r="M5"/>
  <c r="N3"/>
  <c r="N6"/>
  <c r="M7" i="10"/>
  <c r="N3" l="1"/>
  <c r="N7" s="1"/>
  <c r="M5"/>
  <c r="O3" i="9"/>
  <c r="O6"/>
  <c r="N5"/>
  <c r="N7"/>
  <c r="O6" i="10" l="1"/>
  <c r="N5"/>
  <c r="O3"/>
  <c r="O5" s="1"/>
  <c r="O7" i="9"/>
  <c r="P6"/>
  <c r="O5"/>
  <c r="P3"/>
  <c r="P3" i="10"/>
  <c r="O7"/>
  <c r="P6" l="1"/>
  <c r="Q6" i="9"/>
  <c r="P7"/>
  <c r="P5"/>
  <c r="Q3"/>
  <c r="P7" i="10"/>
  <c r="P5"/>
  <c r="Q3"/>
  <c r="Q6"/>
  <c r="Q7" i="9" l="1"/>
  <c r="Q5"/>
  <c r="R3"/>
  <c r="R6"/>
  <c r="Q5" i="10"/>
  <c r="Q7"/>
  <c r="R3"/>
  <c r="R6"/>
  <c r="S6" i="9" l="1"/>
  <c r="S3"/>
  <c r="R5"/>
  <c r="R7"/>
  <c r="R7" i="10"/>
  <c r="S3"/>
  <c r="S6"/>
  <c r="R5"/>
  <c r="S7" i="9" l="1"/>
  <c r="S5"/>
  <c r="T6"/>
  <c r="T3"/>
  <c r="T6" i="10"/>
  <c r="T3"/>
  <c r="S5"/>
  <c r="S7"/>
  <c r="F5" i="8"/>
  <c r="U6" i="9" l="1"/>
  <c r="U3"/>
  <c r="T7"/>
  <c r="T5"/>
  <c r="T7" i="10"/>
  <c r="T5"/>
  <c r="U3"/>
  <c r="U6"/>
  <c r="F7" i="8"/>
  <c r="G6"/>
  <c r="G3"/>
  <c r="G5" l="1"/>
  <c r="U7" i="9"/>
  <c r="V3"/>
  <c r="U5"/>
  <c r="V6"/>
  <c r="V6" i="10"/>
  <c r="U5"/>
  <c r="V3"/>
  <c r="U7"/>
  <c r="G7" i="8"/>
  <c r="H6"/>
  <c r="H3"/>
  <c r="H5" s="1"/>
  <c r="W6" i="9" l="1"/>
  <c r="V5"/>
  <c r="W3"/>
  <c r="V7"/>
  <c r="W6" i="10"/>
  <c r="V5"/>
  <c r="V7"/>
  <c r="W3"/>
  <c r="H7" i="8"/>
  <c r="I6"/>
  <c r="I3"/>
  <c r="I5" l="1"/>
  <c r="X6" i="9"/>
  <c r="W7"/>
  <c r="W5"/>
  <c r="X3"/>
  <c r="X6" i="10"/>
  <c r="W7"/>
  <c r="W5"/>
  <c r="X3"/>
  <c r="J6" i="8"/>
  <c r="I7"/>
  <c r="J3"/>
  <c r="J5" l="1"/>
  <c r="Y6" i="9"/>
  <c r="X5"/>
  <c r="Y3"/>
  <c r="X7"/>
  <c r="X7" i="10"/>
  <c r="X5"/>
  <c r="Y3"/>
  <c r="Y6"/>
  <c r="J7" i="8"/>
  <c r="K6"/>
  <c r="K3"/>
  <c r="K5" l="1"/>
  <c r="Y7" i="9"/>
  <c r="Y5"/>
  <c r="Z3"/>
  <c r="Z6"/>
  <c r="Z3" i="10"/>
  <c r="Y7"/>
  <c r="Z6"/>
  <c r="Y5"/>
  <c r="L3" i="8"/>
  <c r="K7"/>
  <c r="L6"/>
  <c r="M3" l="1"/>
  <c r="L5"/>
  <c r="Z7" i="9"/>
  <c r="AA6"/>
  <c r="Z5"/>
  <c r="AA3"/>
  <c r="AA6" i="10"/>
  <c r="Z5"/>
  <c r="AA3"/>
  <c r="Z7"/>
  <c r="L7" i="8"/>
  <c r="M6"/>
  <c r="M5" l="1"/>
  <c r="M7"/>
  <c r="N3"/>
  <c r="N6"/>
  <c r="AA7" i="9"/>
  <c r="AB6"/>
  <c r="AA5"/>
  <c r="AB3"/>
  <c r="AB6" i="10"/>
  <c r="AB3"/>
  <c r="AA5"/>
  <c r="AA7"/>
  <c r="N7" i="8" l="1"/>
  <c r="O6"/>
  <c r="N5"/>
  <c r="O3"/>
  <c r="O5" s="1"/>
  <c r="AC6" i="9"/>
  <c r="AB5"/>
  <c r="AC3"/>
  <c r="AB7"/>
  <c r="AB7" i="10"/>
  <c r="AB5"/>
  <c r="AC3"/>
  <c r="AC6"/>
  <c r="P3" i="8" l="1"/>
  <c r="P5" s="1"/>
  <c r="P6"/>
  <c r="O7"/>
  <c r="AC7" i="9"/>
  <c r="AC5"/>
  <c r="AD3"/>
  <c r="AD6"/>
  <c r="AC7" i="10"/>
  <c r="AD3"/>
  <c r="AD6"/>
  <c r="AC5"/>
  <c r="Q3" i="8" l="1"/>
  <c r="Q7" s="1"/>
  <c r="Q6"/>
  <c r="P7"/>
  <c r="AD7" i="9"/>
  <c r="AE6"/>
  <c r="AD5"/>
  <c r="AE3"/>
  <c r="AE3" i="10"/>
  <c r="AE6"/>
  <c r="AD5"/>
  <c r="AD7"/>
  <c r="R6" i="8" l="1"/>
  <c r="Q5"/>
  <c r="R3"/>
  <c r="R5" s="1"/>
  <c r="AE7" i="9"/>
  <c r="AF3"/>
  <c r="AF6"/>
  <c r="AE5"/>
  <c r="AF6" i="10"/>
  <c r="AE5"/>
  <c r="AF3"/>
  <c r="AE7"/>
  <c r="S3" i="8" l="1"/>
  <c r="T6" s="1"/>
  <c r="S6"/>
  <c r="R7"/>
  <c r="AG6" i="9"/>
  <c r="AF7"/>
  <c r="AF5"/>
  <c r="AG3"/>
  <c r="AF7" i="10"/>
  <c r="AF5"/>
  <c r="AG3"/>
  <c r="AG6"/>
  <c r="S7" i="8" l="1"/>
  <c r="S5"/>
  <c r="T3"/>
  <c r="T5" s="1"/>
  <c r="AG7" i="9"/>
  <c r="AG5"/>
  <c r="AH3"/>
  <c r="AH6"/>
  <c r="AH6" i="10"/>
  <c r="AG5"/>
  <c r="AG7"/>
  <c r="AH3"/>
  <c r="U6" i="8" l="1"/>
  <c r="T7"/>
  <c r="U3"/>
  <c r="U5" s="1"/>
  <c r="AI6" i="9"/>
  <c r="AH7"/>
  <c r="AH5"/>
  <c r="AI3"/>
  <c r="AH7" i="10"/>
  <c r="AH5"/>
  <c r="AI3"/>
  <c r="AI6"/>
  <c r="V6" i="8" l="1"/>
  <c r="U7"/>
  <c r="V3"/>
  <c r="V5" s="1"/>
  <c r="AJ3" i="9"/>
  <c r="AI7"/>
  <c r="AJ6"/>
  <c r="AI5"/>
  <c r="AJ6" i="10"/>
  <c r="AJ3"/>
  <c r="AI7"/>
  <c r="AI5"/>
  <c r="V7" i="8" l="1"/>
  <c r="W3"/>
  <c r="W5" s="1"/>
  <c r="W6"/>
  <c r="AK6" i="9"/>
  <c r="AJ7"/>
  <c r="AJ5"/>
  <c r="AK3"/>
  <c r="AJ7" i="10"/>
  <c r="AJ5"/>
  <c r="AK3"/>
  <c r="AK6"/>
  <c r="X3" i="8" l="1"/>
  <c r="X5" s="1"/>
  <c r="X6"/>
  <c r="W7"/>
  <c r="AK5" i="9"/>
  <c r="AL3"/>
  <c r="AL6"/>
  <c r="AK7"/>
  <c r="AL6" i="10"/>
  <c r="AK5"/>
  <c r="AK7"/>
  <c r="AL3"/>
  <c r="X7" i="8" l="1"/>
  <c r="Y6"/>
  <c r="Y3"/>
  <c r="Y5" s="1"/>
  <c r="AM6" i="9"/>
  <c r="AL5"/>
  <c r="AM3"/>
  <c r="AL7"/>
  <c r="AM3" i="10"/>
  <c r="AL5"/>
  <c r="AL7"/>
  <c r="AM6"/>
  <c r="Z3" i="8" l="1"/>
  <c r="Z5" s="1"/>
  <c r="Y7"/>
  <c r="Z6"/>
  <c r="AN6" i="9"/>
  <c r="AM5"/>
  <c r="AN3"/>
  <c r="AM7"/>
  <c r="AN6" i="10"/>
  <c r="AM7"/>
  <c r="AN3"/>
  <c r="AM5"/>
  <c r="Z7" i="8" l="1"/>
  <c r="AA3"/>
  <c r="AA5" s="1"/>
  <c r="AA6"/>
  <c r="AO6" i="9"/>
  <c r="AO3"/>
  <c r="AN7"/>
  <c r="AN5"/>
  <c r="AN7" i="10"/>
  <c r="AN5"/>
  <c r="AO3"/>
  <c r="AO6"/>
  <c r="AA7" i="8" l="1"/>
  <c r="AB3"/>
  <c r="AB5" s="1"/>
  <c r="AB6"/>
  <c r="AO7" i="9"/>
  <c r="AO5"/>
  <c r="AP3"/>
  <c r="AP6"/>
  <c r="AP3" i="10"/>
  <c r="AP6"/>
  <c r="AO5"/>
  <c r="AO7"/>
  <c r="AC3" i="8" l="1"/>
  <c r="AC5" s="1"/>
  <c r="AC6"/>
  <c r="AB7"/>
  <c r="AP7" i="9"/>
  <c r="AQ6"/>
  <c r="AP5"/>
  <c r="AQ3"/>
  <c r="AQ6" i="10"/>
  <c r="AP5"/>
  <c r="AQ3"/>
  <c r="AP7"/>
  <c r="AD6" i="8" l="1"/>
  <c r="AD3"/>
  <c r="AD5" s="1"/>
  <c r="AC7"/>
  <c r="AQ7" i="9"/>
  <c r="AR6"/>
  <c r="AQ5"/>
  <c r="AR3"/>
  <c r="AR6" i="10"/>
  <c r="AQ5"/>
  <c r="AQ7"/>
  <c r="AR3"/>
  <c r="AD7" i="8" l="1"/>
  <c r="AE6"/>
  <c r="AE3"/>
  <c r="AE5" s="1"/>
  <c r="AS6" i="9"/>
  <c r="AR5"/>
  <c r="AS3"/>
  <c r="AR7"/>
  <c r="AR7" i="10"/>
  <c r="AR5"/>
  <c r="AS3"/>
  <c r="AS6"/>
  <c r="AF3" i="8" l="1"/>
  <c r="AG3" s="1"/>
  <c r="AG5" s="1"/>
  <c r="AE7"/>
  <c r="AF6"/>
  <c r="AS7" i="9"/>
  <c r="AS5"/>
  <c r="AT3"/>
  <c r="AT6"/>
  <c r="AS7" i="10"/>
  <c r="AT3"/>
  <c r="AT6"/>
  <c r="AS5"/>
  <c r="AF7" i="8" l="1"/>
  <c r="AH6"/>
  <c r="AG7"/>
  <c r="AH3"/>
  <c r="AH5" s="1"/>
  <c r="AG6"/>
  <c r="AF5"/>
  <c r="AT7" i="9"/>
  <c r="AU6"/>
  <c r="AT5"/>
  <c r="AU3"/>
  <c r="AU3" i="10"/>
  <c r="AT7"/>
  <c r="AU6"/>
  <c r="AT5"/>
  <c r="AI6" i="8" l="1"/>
  <c r="AI3"/>
  <c r="AI5" s="1"/>
  <c r="AH7"/>
  <c r="AU7" i="9"/>
  <c r="AV6"/>
  <c r="AU5"/>
  <c r="AV3"/>
  <c r="AV6" i="10"/>
  <c r="AU5"/>
  <c r="AV3"/>
  <c r="AU7"/>
  <c r="AJ3" i="8" l="1"/>
  <c r="AJ5" s="1"/>
  <c r="AJ6"/>
  <c r="AI7"/>
  <c r="AW6" i="9"/>
  <c r="AV5"/>
  <c r="AW3"/>
  <c r="AV7"/>
  <c r="AV7" i="10"/>
  <c r="AV5"/>
  <c r="AW3"/>
  <c r="AW6"/>
  <c r="AK6" i="8" l="1"/>
  <c r="AJ7"/>
  <c r="AK3"/>
  <c r="AK5" s="1"/>
  <c r="AW7" i="9"/>
  <c r="AW5"/>
  <c r="AX3"/>
  <c r="AX6"/>
  <c r="AW5" i="10"/>
  <c r="AW7"/>
  <c r="AX3"/>
  <c r="AX6"/>
  <c r="AK7" i="8" l="1"/>
  <c r="AL6"/>
  <c r="AL3"/>
  <c r="AL5" s="1"/>
  <c r="AY6" i="9"/>
  <c r="AX5"/>
  <c r="AY3"/>
  <c r="AX7"/>
  <c r="AX7" i="10"/>
  <c r="AX5"/>
  <c r="AY3"/>
  <c r="AY6"/>
  <c r="AM3" i="8" l="1"/>
  <c r="AM5" s="1"/>
  <c r="AM6"/>
  <c r="AL7"/>
  <c r="AZ3" i="9"/>
  <c r="AY7"/>
  <c r="AZ6"/>
  <c r="AY5"/>
  <c r="AZ6" i="10"/>
  <c r="AZ3"/>
  <c r="AY7"/>
  <c r="AY5"/>
  <c r="AM7" i="8" l="1"/>
  <c r="AN6"/>
  <c r="AN3"/>
  <c r="AN5" s="1"/>
  <c r="BA6" i="9"/>
  <c r="BA3"/>
  <c r="AZ7"/>
  <c r="AZ5"/>
  <c r="AZ7" i="10"/>
  <c r="AZ5"/>
  <c r="BA3"/>
  <c r="BA6"/>
  <c r="AO3" i="8" l="1"/>
  <c r="AO5" s="1"/>
  <c r="AO6"/>
  <c r="AN7"/>
  <c r="BA7" i="9"/>
  <c r="BB3"/>
  <c r="BB6"/>
  <c r="BA5"/>
  <c r="BB6" i="10"/>
  <c r="BA5"/>
  <c r="BB3"/>
  <c r="BA7"/>
  <c r="AO7" i="8" l="1"/>
  <c r="AP6"/>
  <c r="AP3"/>
  <c r="AP5" s="1"/>
  <c r="AQ6"/>
  <c r="BC6" i="9"/>
  <c r="BC3"/>
  <c r="BB5"/>
  <c r="BB7"/>
  <c r="BC3" i="10"/>
  <c r="BC6"/>
  <c r="BB5"/>
  <c r="BB7"/>
  <c r="AQ3" i="8" l="1"/>
  <c r="AQ7" s="1"/>
  <c r="AP7"/>
  <c r="AQ5"/>
  <c r="BD6" i="9"/>
  <c r="BC5"/>
  <c r="BD3"/>
  <c r="BC7"/>
  <c r="BD6" i="10"/>
  <c r="BC7"/>
  <c r="BD3"/>
  <c r="BC5"/>
  <c r="AR3" i="8" l="1"/>
  <c r="AR6"/>
  <c r="B8"/>
  <c r="B124"/>
  <c r="B22"/>
  <c r="B72"/>
  <c r="B116"/>
  <c r="B14"/>
  <c r="B58"/>
  <c r="B18"/>
  <c r="B108"/>
  <c r="B56"/>
  <c r="B86"/>
  <c r="B88"/>
  <c r="B64"/>
  <c r="B114"/>
  <c r="B26"/>
  <c r="B112"/>
  <c r="B54"/>
  <c r="B94"/>
  <c r="B10"/>
  <c r="B80"/>
  <c r="B96"/>
  <c r="B92"/>
  <c r="B100"/>
  <c r="B44"/>
  <c r="B122"/>
  <c r="B74"/>
  <c r="B28"/>
  <c r="B30"/>
  <c r="B16"/>
  <c r="B82"/>
  <c r="B126"/>
  <c r="B36"/>
  <c r="B34"/>
  <c r="B70"/>
  <c r="B62"/>
  <c r="B120"/>
  <c r="B84"/>
  <c r="B104"/>
  <c r="B50"/>
  <c r="B48"/>
  <c r="B66"/>
  <c r="B12"/>
  <c r="B118"/>
  <c r="B98"/>
  <c r="B32"/>
  <c r="B20"/>
  <c r="B42"/>
  <c r="B24"/>
  <c r="AR5"/>
  <c r="B46"/>
  <c r="B38"/>
  <c r="B76"/>
  <c r="B110"/>
  <c r="B90"/>
  <c r="B60"/>
  <c r="B102"/>
  <c r="B52"/>
  <c r="B78"/>
  <c r="B106"/>
  <c r="AR7"/>
  <c r="B40"/>
  <c r="B68"/>
  <c r="BE6" i="9"/>
  <c r="BD5"/>
  <c r="BE3"/>
  <c r="BD7"/>
  <c r="BD7" i="10"/>
  <c r="BD5"/>
  <c r="BE3"/>
  <c r="BE6"/>
  <c r="B26" l="1"/>
  <c r="B78"/>
  <c r="B32"/>
  <c r="B126"/>
  <c r="B58"/>
  <c r="B46"/>
  <c r="B94"/>
  <c r="B82"/>
  <c r="B76"/>
  <c r="B124"/>
  <c r="B110"/>
  <c r="B62"/>
  <c r="B70"/>
  <c r="B90"/>
  <c r="B14"/>
  <c r="B24"/>
  <c r="B116"/>
  <c r="B60"/>
  <c r="B56"/>
  <c r="B48"/>
  <c r="B28"/>
  <c r="B98"/>
  <c r="B120"/>
  <c r="B40"/>
  <c r="B64"/>
  <c r="B30"/>
  <c r="B18"/>
  <c r="B42"/>
  <c r="B74"/>
  <c r="B10"/>
  <c r="B106"/>
  <c r="B118"/>
  <c r="B80"/>
  <c r="B84"/>
  <c r="B100"/>
  <c r="B92"/>
  <c r="B114"/>
  <c r="B8"/>
  <c r="B104"/>
  <c r="B44"/>
  <c r="B108"/>
  <c r="B86"/>
  <c r="B102"/>
  <c r="B68"/>
  <c r="B12"/>
  <c r="B36"/>
  <c r="B112"/>
  <c r="B22"/>
  <c r="B34"/>
  <c r="B50"/>
  <c r="B38"/>
  <c r="B66"/>
  <c r="B72"/>
  <c r="B20"/>
  <c r="B122"/>
  <c r="B96"/>
  <c r="B54"/>
  <c r="B16"/>
  <c r="B88"/>
  <c r="B52"/>
  <c r="N74" i="5"/>
  <c r="T74" s="1"/>
  <c r="O74"/>
  <c r="U74" s="1"/>
  <c r="P24"/>
  <c r="Q74"/>
  <c r="L22"/>
  <c r="O63"/>
  <c r="U63" s="1"/>
  <c r="P62"/>
  <c r="R55"/>
  <c r="G55" s="1"/>
  <c r="L58"/>
  <c r="P57"/>
  <c r="N41"/>
  <c r="T41" s="1"/>
  <c r="R23"/>
  <c r="G23" s="1"/>
  <c r="L48"/>
  <c r="P44"/>
  <c r="Q52"/>
  <c r="Q35"/>
  <c r="R35"/>
  <c r="G35" s="1"/>
  <c r="M43"/>
  <c r="S43" s="1"/>
  <c r="R63"/>
  <c r="G63" s="1"/>
  <c r="O56"/>
  <c r="U56" s="1"/>
  <c r="R61"/>
  <c r="G61" s="1"/>
  <c r="R36"/>
  <c r="G36" s="1"/>
  <c r="N32"/>
  <c r="T32" s="1"/>
  <c r="P48"/>
  <c r="Q30"/>
  <c r="M29"/>
  <c r="S29" s="1"/>
  <c r="R26"/>
  <c r="M42"/>
  <c r="S42" s="1"/>
  <c r="L63"/>
  <c r="N67"/>
  <c r="T67" s="1"/>
  <c r="P17"/>
  <c r="L31"/>
  <c r="R31"/>
  <c r="G31" s="1"/>
  <c r="R29"/>
  <c r="G29" s="1"/>
  <c r="L42"/>
  <c r="M30"/>
  <c r="S30" s="1"/>
  <c r="N64"/>
  <c r="T64" s="1"/>
  <c r="Q21"/>
  <c r="L21"/>
  <c r="Q65"/>
  <c r="Q23"/>
  <c r="Q66"/>
  <c r="R54"/>
  <c r="G54" s="1"/>
  <c r="L73"/>
  <c r="P52"/>
  <c r="O73"/>
  <c r="U73" s="1"/>
  <c r="O36"/>
  <c r="U36" s="1"/>
  <c r="Q49"/>
  <c r="O24"/>
  <c r="U24" s="1"/>
  <c r="L37"/>
  <c r="R68"/>
  <c r="G68" s="1"/>
  <c r="R64"/>
  <c r="G64" s="1"/>
  <c r="P33"/>
  <c r="N39"/>
  <c r="T39" s="1"/>
  <c r="O23"/>
  <c r="U23" s="1"/>
  <c r="N66"/>
  <c r="T66" s="1"/>
  <c r="O69"/>
  <c r="U69" s="1"/>
  <c r="Q20"/>
  <c r="L45"/>
  <c r="N60"/>
  <c r="T60" s="1"/>
  <c r="N59"/>
  <c r="T59" s="1"/>
  <c r="M32"/>
  <c r="S32" s="1"/>
  <c r="N25"/>
  <c r="T25" s="1"/>
  <c r="N31"/>
  <c r="T31" s="1"/>
  <c r="Q42"/>
  <c r="B112" i="9"/>
  <c r="B66"/>
  <c r="B58"/>
  <c r="F41" i="5" s="1"/>
  <c r="B100" i="9"/>
  <c r="B48"/>
  <c r="B10"/>
  <c r="B126"/>
  <c r="F75" i="5" s="1"/>
  <c r="B94" i="9"/>
  <c r="B90"/>
  <c r="F57" i="5" s="1"/>
  <c r="B52" i="9"/>
  <c r="B8"/>
  <c r="F16" i="5" s="1"/>
  <c r="H16" s="1"/>
  <c r="I16" s="1"/>
  <c r="B86" i="9"/>
  <c r="B74"/>
  <c r="F49" i="5" s="1"/>
  <c r="B12" i="9"/>
  <c r="F18" i="5" s="1"/>
  <c r="B116" i="9"/>
  <c r="F70" i="5" s="1"/>
  <c r="B36" i="9"/>
  <c r="B102"/>
  <c r="B26"/>
  <c r="F25" i="5" s="1"/>
  <c r="B14" i="9"/>
  <c r="B54"/>
  <c r="F39" i="5" s="1"/>
  <c r="B96" i="9"/>
  <c r="B76"/>
  <c r="F50" i="5" s="1"/>
  <c r="B120" i="9"/>
  <c r="B40"/>
  <c r="B24"/>
  <c r="B114"/>
  <c r="F69" i="5" s="1"/>
  <c r="B122" i="9"/>
  <c r="B92"/>
  <c r="B60"/>
  <c r="F42" i="5" s="1"/>
  <c r="B32" i="9"/>
  <c r="F28" i="5" s="1"/>
  <c r="B34" i="9"/>
  <c r="F29" i="5" s="1"/>
  <c r="B82" i="9"/>
  <c r="B18"/>
  <c r="B42"/>
  <c r="B80"/>
  <c r="F52" i="5" s="1"/>
  <c r="B50" i="9"/>
  <c r="B62"/>
  <c r="B68"/>
  <c r="B98"/>
  <c r="F61" i="5" s="1"/>
  <c r="B104" i="9"/>
  <c r="B64"/>
  <c r="F44" i="5" s="1"/>
  <c r="B70" i="9"/>
  <c r="F47" i="5" s="1"/>
  <c r="B38" i="9"/>
  <c r="B110"/>
  <c r="B56"/>
  <c r="B124"/>
  <c r="B44"/>
  <c r="F34" i="5" s="1"/>
  <c r="B106" i="9"/>
  <c r="B108"/>
  <c r="F66" i="5" s="1"/>
  <c r="B46" i="9"/>
  <c r="B16"/>
  <c r="F20" i="5" s="1"/>
  <c r="B72" i="9"/>
  <c r="F48" i="5" s="1"/>
  <c r="B28" i="9"/>
  <c r="B22"/>
  <c r="B84"/>
  <c r="F54" i="5" s="1"/>
  <c r="B118" i="9"/>
  <c r="B88"/>
  <c r="B20"/>
  <c r="B78"/>
  <c r="F51" i="5" s="1"/>
  <c r="B30" i="9"/>
  <c r="N63" i="5"/>
  <c r="T63" s="1"/>
  <c r="R19"/>
  <c r="G19" s="1"/>
  <c r="R50"/>
  <c r="G50" s="1"/>
  <c r="R51"/>
  <c r="G51" s="1"/>
  <c r="M65"/>
  <c r="S65" s="1"/>
  <c r="O47"/>
  <c r="U47" s="1"/>
  <c r="N49"/>
  <c r="T49" s="1"/>
  <c r="L52"/>
  <c r="M71"/>
  <c r="S71" s="1"/>
  <c r="P39"/>
  <c r="N46"/>
  <c r="T46" s="1"/>
  <c r="Q53"/>
  <c r="L46"/>
  <c r="M63"/>
  <c r="S63" s="1"/>
  <c r="Q22"/>
  <c r="O45"/>
  <c r="U45" s="1"/>
  <c r="R27"/>
  <c r="G27" s="1"/>
  <c r="O70"/>
  <c r="U70" s="1"/>
  <c r="P64"/>
  <c r="Q75"/>
  <c r="O55"/>
  <c r="U55" s="1"/>
  <c r="M57"/>
  <c r="S57" s="1"/>
  <c r="O68"/>
  <c r="U68" s="1"/>
  <c r="O16"/>
  <c r="Q40"/>
  <c r="N68"/>
  <c r="T68" s="1"/>
  <c r="N50"/>
  <c r="T50" s="1"/>
  <c r="P51"/>
  <c r="N45"/>
  <c r="T45" s="1"/>
  <c r="L28"/>
  <c r="M53"/>
  <c r="S53" s="1"/>
  <c r="M59"/>
  <c r="S59" s="1"/>
  <c r="Q61"/>
  <c r="P59"/>
  <c r="R66"/>
  <c r="G66" s="1"/>
  <c r="M23"/>
  <c r="S23" s="1"/>
  <c r="P55"/>
  <c r="L36"/>
  <c r="R39"/>
  <c r="G39" s="1"/>
  <c r="N55"/>
  <c r="T55" s="1"/>
  <c r="Q48"/>
  <c r="R28"/>
  <c r="G28" s="1"/>
  <c r="O19"/>
  <c r="U19" s="1"/>
  <c r="M25"/>
  <c r="S25" s="1"/>
  <c r="O61"/>
  <c r="U61" s="1"/>
  <c r="R46"/>
  <c r="G46" s="1"/>
  <c r="M35"/>
  <c r="S35" s="1"/>
  <c r="Q60"/>
  <c r="N44"/>
  <c r="T44" s="1"/>
  <c r="N71"/>
  <c r="T71" s="1"/>
  <c r="L18"/>
  <c r="Q63"/>
  <c r="N30"/>
  <c r="T30" s="1"/>
  <c r="P16"/>
  <c r="N26"/>
  <c r="T26" s="1"/>
  <c r="M74"/>
  <c r="S74" s="1"/>
  <c r="P75"/>
  <c r="M69"/>
  <c r="S69" s="1"/>
  <c r="M47"/>
  <c r="S47" s="1"/>
  <c r="O57"/>
  <c r="U57" s="1"/>
  <c r="Q50"/>
  <c r="M19"/>
  <c r="S19" s="1"/>
  <c r="L64"/>
  <c r="R16"/>
  <c r="G16" s="1"/>
  <c r="Q31"/>
  <c r="P22"/>
  <c r="P38"/>
  <c r="P23"/>
  <c r="O28"/>
  <c r="U28" s="1"/>
  <c r="R71"/>
  <c r="G71" s="1"/>
  <c r="O20"/>
  <c r="U20" s="1"/>
  <c r="M17"/>
  <c r="S17" s="1"/>
  <c r="Q70"/>
  <c r="Q17"/>
  <c r="L59"/>
  <c r="L66"/>
  <c r="M48"/>
  <c r="S48" s="1"/>
  <c r="M21"/>
  <c r="S21" s="1"/>
  <c r="L33"/>
  <c r="N43"/>
  <c r="T43" s="1"/>
  <c r="R74"/>
  <c r="G74" s="1"/>
  <c r="M64"/>
  <c r="S64" s="1"/>
  <c r="N75"/>
  <c r="T75" s="1"/>
  <c r="N23"/>
  <c r="T23" s="1"/>
  <c r="W23" s="1"/>
  <c r="P34"/>
  <c r="L67"/>
  <c r="L61"/>
  <c r="P67"/>
  <c r="N36"/>
  <c r="T36" s="1"/>
  <c r="R58"/>
  <c r="G58" s="1"/>
  <c r="L74"/>
  <c r="N27"/>
  <c r="T27" s="1"/>
  <c r="L44"/>
  <c r="M22"/>
  <c r="S22" s="1"/>
  <c r="N16"/>
  <c r="O21"/>
  <c r="U21" s="1"/>
  <c r="O29"/>
  <c r="U29" s="1"/>
  <c r="X29" s="1"/>
  <c r="P28"/>
  <c r="L39"/>
  <c r="Q32"/>
  <c r="Q16"/>
  <c r="N54"/>
  <c r="T54" s="1"/>
  <c r="L34"/>
  <c r="L54"/>
  <c r="M68"/>
  <c r="S68" s="1"/>
  <c r="M45"/>
  <c r="S45" s="1"/>
  <c r="P63"/>
  <c r="Q43"/>
  <c r="Q24"/>
  <c r="N40"/>
  <c r="T40" s="1"/>
  <c r="O49"/>
  <c r="U49" s="1"/>
  <c r="O18"/>
  <c r="U18" s="1"/>
  <c r="O37"/>
  <c r="U37" s="1"/>
  <c r="O41"/>
  <c r="U41" s="1"/>
  <c r="P20"/>
  <c r="M33"/>
  <c r="S33" s="1"/>
  <c r="R24"/>
  <c r="P50"/>
  <c r="P70"/>
  <c r="P72"/>
  <c r="N42"/>
  <c r="T42" s="1"/>
  <c r="Q46"/>
  <c r="O17"/>
  <c r="U17" s="1"/>
  <c r="P19"/>
  <c r="Q29"/>
  <c r="P41"/>
  <c r="P42"/>
  <c r="R34"/>
  <c r="G34" s="1"/>
  <c r="N70"/>
  <c r="T70" s="1"/>
  <c r="W70" s="1"/>
  <c r="N57"/>
  <c r="T57" s="1"/>
  <c r="Q47"/>
  <c r="Q27"/>
  <c r="M44"/>
  <c r="S44" s="1"/>
  <c r="P49"/>
  <c r="N72"/>
  <c r="T72" s="1"/>
  <c r="L20"/>
  <c r="O30"/>
  <c r="U30" s="1"/>
  <c r="P53"/>
  <c r="P69"/>
  <c r="M60"/>
  <c r="S60" s="1"/>
  <c r="L65"/>
  <c r="L55"/>
  <c r="N29"/>
  <c r="T29" s="1"/>
  <c r="M20"/>
  <c r="S20" s="1"/>
  <c r="Q69"/>
  <c r="O59"/>
  <c r="U59" s="1"/>
  <c r="R52"/>
  <c r="G52" s="1"/>
  <c r="L69"/>
  <c r="L62"/>
  <c r="N56"/>
  <c r="T56" s="1"/>
  <c r="O62"/>
  <c r="U62" s="1"/>
  <c r="R67"/>
  <c r="G67" s="1"/>
  <c r="L27"/>
  <c r="R21"/>
  <c r="G21" s="1"/>
  <c r="P40"/>
  <c r="Q34"/>
  <c r="M67"/>
  <c r="S67" s="1"/>
  <c r="O26"/>
  <c r="U26" s="1"/>
  <c r="X26" s="1"/>
  <c r="P60"/>
  <c r="N17"/>
  <c r="T17" s="1"/>
  <c r="M40"/>
  <c r="S40" s="1"/>
  <c r="L68"/>
  <c r="Q55"/>
  <c r="O46"/>
  <c r="U46" s="1"/>
  <c r="R25"/>
  <c r="G25" s="1"/>
  <c r="P65"/>
  <c r="Q62"/>
  <c r="N73"/>
  <c r="T73" s="1"/>
  <c r="P25"/>
  <c r="R32"/>
  <c r="G32" s="1"/>
  <c r="O48"/>
  <c r="U48" s="1"/>
  <c r="O66"/>
  <c r="U66" s="1"/>
  <c r="R57"/>
  <c r="G57" s="1"/>
  <c r="M52"/>
  <c r="S52" s="1"/>
  <c r="R48"/>
  <c r="G48" s="1"/>
  <c r="M38"/>
  <c r="S38" s="1"/>
  <c r="M61"/>
  <c r="S61" s="1"/>
  <c r="O60"/>
  <c r="U60" s="1"/>
  <c r="Q44"/>
  <c r="R59"/>
  <c r="G59" s="1"/>
  <c r="L51"/>
  <c r="R33"/>
  <c r="G33" s="1"/>
  <c r="L35"/>
  <c r="R56"/>
  <c r="G56" s="1"/>
  <c r="O35"/>
  <c r="U35" s="1"/>
  <c r="R65"/>
  <c r="G65" s="1"/>
  <c r="O31"/>
  <c r="U31" s="1"/>
  <c r="M62"/>
  <c r="S62" s="1"/>
  <c r="P27"/>
  <c r="N19"/>
  <c r="T19" s="1"/>
  <c r="O65"/>
  <c r="U65" s="1"/>
  <c r="L26"/>
  <c r="L41"/>
  <c r="N20"/>
  <c r="T20" s="1"/>
  <c r="P68"/>
  <c r="R45"/>
  <c r="G45" s="1"/>
  <c r="L75"/>
  <c r="R70"/>
  <c r="G70" s="1"/>
  <c r="L70"/>
  <c r="M27"/>
  <c r="S27" s="1"/>
  <c r="M72"/>
  <c r="S72" s="1"/>
  <c r="R17"/>
  <c r="G17" s="1"/>
  <c r="P56"/>
  <c r="R73"/>
  <c r="G73" s="1"/>
  <c r="M75"/>
  <c r="S75" s="1"/>
  <c r="P37"/>
  <c r="P61"/>
  <c r="R30"/>
  <c r="G30" s="1"/>
  <c r="M54"/>
  <c r="S54" s="1"/>
  <c r="O27"/>
  <c r="U27" s="1"/>
  <c r="L57"/>
  <c r="P32"/>
  <c r="R38"/>
  <c r="G38" s="1"/>
  <c r="N48"/>
  <c r="T48" s="1"/>
  <c r="O32"/>
  <c r="U32" s="1"/>
  <c r="L40"/>
  <c r="R22"/>
  <c r="Q39"/>
  <c r="P43"/>
  <c r="L60"/>
  <c r="N69"/>
  <c r="T69" s="1"/>
  <c r="O39"/>
  <c r="U39" s="1"/>
  <c r="Q68"/>
  <c r="L24"/>
  <c r="Q36"/>
  <c r="Q45"/>
  <c r="Q67"/>
  <c r="N38"/>
  <c r="T38" s="1"/>
  <c r="R62"/>
  <c r="G62" s="1"/>
  <c r="L30"/>
  <c r="L29"/>
  <c r="R18"/>
  <c r="G18" s="1"/>
  <c r="R53"/>
  <c r="G53" s="1"/>
  <c r="R44"/>
  <c r="G44" s="1"/>
  <c r="Q51"/>
  <c r="L43"/>
  <c r="L72"/>
  <c r="P46"/>
  <c r="M37"/>
  <c r="S37" s="1"/>
  <c r="M50"/>
  <c r="S50" s="1"/>
  <c r="R20"/>
  <c r="G20" s="1"/>
  <c r="M26"/>
  <c r="S26" s="1"/>
  <c r="R49"/>
  <c r="G49" s="1"/>
  <c r="Q64"/>
  <c r="Q19"/>
  <c r="O58"/>
  <c r="U58" s="1"/>
  <c r="R43"/>
  <c r="G43" s="1"/>
  <c r="Q37"/>
  <c r="M51"/>
  <c r="S51" s="1"/>
  <c r="Q33"/>
  <c r="N24"/>
  <c r="T24" s="1"/>
  <c r="L25"/>
  <c r="L47"/>
  <c r="N21"/>
  <c r="T21" s="1"/>
  <c r="P73"/>
  <c r="Q59"/>
  <c r="M34"/>
  <c r="S34" s="1"/>
  <c r="V34" s="1"/>
  <c r="L17"/>
  <c r="L71"/>
  <c r="O25"/>
  <c r="U25" s="1"/>
  <c r="P36"/>
  <c r="N58"/>
  <c r="T58" s="1"/>
  <c r="O52"/>
  <c r="U52" s="1"/>
  <c r="L53"/>
  <c r="M24"/>
  <c r="S24" s="1"/>
  <c r="N62"/>
  <c r="T62" s="1"/>
  <c r="O50"/>
  <c r="U50" s="1"/>
  <c r="X50" s="1"/>
  <c r="O53"/>
  <c r="U53" s="1"/>
  <c r="P58"/>
  <c r="M49"/>
  <c r="S49" s="1"/>
  <c r="V49" s="1"/>
  <c r="R60"/>
  <c r="G60" s="1"/>
  <c r="Q73"/>
  <c r="N34"/>
  <c r="T34" s="1"/>
  <c r="O72"/>
  <c r="U72" s="1"/>
  <c r="O71"/>
  <c r="U71" s="1"/>
  <c r="O44"/>
  <c r="U44" s="1"/>
  <c r="O38"/>
  <c r="U38" s="1"/>
  <c r="X38" s="1"/>
  <c r="M56"/>
  <c r="S56" s="1"/>
  <c r="P30"/>
  <c r="V30" s="1"/>
  <c r="O64"/>
  <c r="U64" s="1"/>
  <c r="R37"/>
  <c r="G37" s="1"/>
  <c r="O40"/>
  <c r="U40" s="1"/>
  <c r="Q57"/>
  <c r="Q72"/>
  <c r="L32"/>
  <c r="M16"/>
  <c r="P26"/>
  <c r="N65"/>
  <c r="T65" s="1"/>
  <c r="M31"/>
  <c r="S31" s="1"/>
  <c r="R42"/>
  <c r="G42" s="1"/>
  <c r="M28"/>
  <c r="S28" s="1"/>
  <c r="N35"/>
  <c r="T35" s="1"/>
  <c r="P21"/>
  <c r="M46"/>
  <c r="S46" s="1"/>
  <c r="V46" s="1"/>
  <c r="O34"/>
  <c r="U34" s="1"/>
  <c r="N53"/>
  <c r="T53" s="1"/>
  <c r="W53" s="1"/>
  <c r="L19"/>
  <c r="M58"/>
  <c r="S58" s="1"/>
  <c r="M73"/>
  <c r="S73" s="1"/>
  <c r="Q54"/>
  <c r="O33"/>
  <c r="U33" s="1"/>
  <c r="Q41"/>
  <c r="P66"/>
  <c r="O51"/>
  <c r="U51" s="1"/>
  <c r="M39"/>
  <c r="S39" s="1"/>
  <c r="O22"/>
  <c r="U22" s="1"/>
  <c r="N33"/>
  <c r="T33" s="1"/>
  <c r="L38"/>
  <c r="P35"/>
  <c r="P74"/>
  <c r="M36"/>
  <c r="S36" s="1"/>
  <c r="O43"/>
  <c r="U43" s="1"/>
  <c r="P45"/>
  <c r="R47"/>
  <c r="G47" s="1"/>
  <c r="M70"/>
  <c r="S70" s="1"/>
  <c r="L49"/>
  <c r="R69"/>
  <c r="G69" s="1"/>
  <c r="O54"/>
  <c r="U54" s="1"/>
  <c r="O67"/>
  <c r="U67" s="1"/>
  <c r="L50"/>
  <c r="Q71"/>
  <c r="P29"/>
  <c r="N18"/>
  <c r="T18" s="1"/>
  <c r="L56"/>
  <c r="O42"/>
  <c r="U42" s="1"/>
  <c r="M55"/>
  <c r="S55" s="1"/>
  <c r="R41"/>
  <c r="G41" s="1"/>
  <c r="Q18"/>
  <c r="Q58"/>
  <c r="N22"/>
  <c r="T22" s="1"/>
  <c r="P18"/>
  <c r="Q38"/>
  <c r="O75"/>
  <c r="U75" s="1"/>
  <c r="N47"/>
  <c r="T47" s="1"/>
  <c r="M66"/>
  <c r="S66" s="1"/>
  <c r="Q28"/>
  <c r="N61"/>
  <c r="T61" s="1"/>
  <c r="R40"/>
  <c r="G40" s="1"/>
  <c r="N52"/>
  <c r="T52" s="1"/>
  <c r="R75"/>
  <c r="G75" s="1"/>
  <c r="Q25"/>
  <c r="P47"/>
  <c r="N28"/>
  <c r="T28" s="1"/>
  <c r="M41"/>
  <c r="S41" s="1"/>
  <c r="Q26"/>
  <c r="M18"/>
  <c r="S18" s="1"/>
  <c r="N37"/>
  <c r="T37" s="1"/>
  <c r="R72"/>
  <c r="G72" s="1"/>
  <c r="L23"/>
  <c r="P31"/>
  <c r="N51"/>
  <c r="T51" s="1"/>
  <c r="Q56"/>
  <c r="P54"/>
  <c r="P71"/>
  <c r="L16"/>
  <c r="BE7" i="9"/>
  <c r="BE5"/>
  <c r="BE5" i="10"/>
  <c r="BE7"/>
  <c r="V33" i="5" l="1"/>
  <c r="W69"/>
  <c r="V75"/>
  <c r="V44"/>
  <c r="X58"/>
  <c r="V22"/>
  <c r="X52"/>
  <c r="W49"/>
  <c r="V43"/>
  <c r="W44"/>
  <c r="W33"/>
  <c r="V61"/>
  <c r="V68"/>
  <c r="W29"/>
  <c r="W50"/>
  <c r="F31"/>
  <c r="F73"/>
  <c r="F72"/>
  <c r="F19"/>
  <c r="W66"/>
  <c r="W74"/>
  <c r="F38"/>
  <c r="V18"/>
  <c r="X37"/>
  <c r="V35"/>
  <c r="F60"/>
  <c r="F43"/>
  <c r="W61"/>
  <c r="V55"/>
  <c r="X22"/>
  <c r="V58"/>
  <c r="W39"/>
  <c r="V24"/>
  <c r="F56"/>
  <c r="F68"/>
  <c r="F21"/>
  <c r="F40"/>
  <c r="F23"/>
  <c r="X42"/>
  <c r="X33"/>
  <c r="W36"/>
  <c r="V48"/>
  <c r="X55"/>
  <c r="F63"/>
  <c r="F36"/>
  <c r="W67"/>
  <c r="X74"/>
  <c r="X44"/>
  <c r="V50"/>
  <c r="V62"/>
  <c r="X46"/>
  <c r="V19"/>
  <c r="W32"/>
  <c r="V17"/>
  <c r="F65"/>
  <c r="F67"/>
  <c r="F64"/>
  <c r="F59"/>
  <c r="F62"/>
  <c r="V71"/>
  <c r="V31"/>
  <c r="W21"/>
  <c r="W45"/>
  <c r="W48"/>
  <c r="X27"/>
  <c r="W20"/>
  <c r="V65"/>
  <c r="W40"/>
  <c r="V57"/>
  <c r="F35"/>
  <c r="F74"/>
  <c r="F46"/>
  <c r="F33"/>
  <c r="F17"/>
  <c r="F45"/>
  <c r="X36"/>
  <c r="V70"/>
  <c r="V36"/>
  <c r="V73"/>
  <c r="W35"/>
  <c r="W65"/>
  <c r="W72"/>
  <c r="X64"/>
  <c r="X53"/>
  <c r="X25"/>
  <c r="W37"/>
  <c r="V32"/>
  <c r="V27"/>
  <c r="V38"/>
  <c r="X66"/>
  <c r="V20"/>
  <c r="V60"/>
  <c r="V72"/>
  <c r="V67"/>
  <c r="X57"/>
  <c r="V74"/>
  <c r="W63"/>
  <c r="W60"/>
  <c r="V25"/>
  <c r="W55"/>
  <c r="V51"/>
  <c r="W75"/>
  <c r="F27"/>
  <c r="F71"/>
  <c r="F37"/>
  <c r="F53"/>
  <c r="F58"/>
  <c r="F32"/>
  <c r="F30"/>
  <c r="F55"/>
  <c r="V66"/>
  <c r="X62"/>
  <c r="X20"/>
  <c r="W31"/>
  <c r="X63"/>
  <c r="V47"/>
  <c r="W47"/>
  <c r="W18"/>
  <c r="W73"/>
  <c r="X60"/>
  <c r="W22"/>
  <c r="W38"/>
  <c r="X18"/>
  <c r="X21"/>
  <c r="W27"/>
  <c r="W59"/>
  <c r="X17"/>
  <c r="W52"/>
  <c r="X34"/>
  <c r="X71"/>
  <c r="X48"/>
  <c r="X49"/>
  <c r="V63"/>
  <c r="V53"/>
  <c r="X68"/>
  <c r="W25"/>
  <c r="X75"/>
  <c r="V23"/>
  <c r="X40"/>
  <c r="V56"/>
  <c r="X72"/>
  <c r="W62"/>
  <c r="W58"/>
  <c r="V26"/>
  <c r="V37"/>
  <c r="W19"/>
  <c r="V52"/>
  <c r="W56"/>
  <c r="V41"/>
  <c r="W46"/>
  <c r="X41"/>
  <c r="V45"/>
  <c r="W54"/>
  <c r="V28"/>
  <c r="V64"/>
  <c r="V21"/>
  <c r="W71"/>
  <c r="W68"/>
  <c r="X70"/>
  <c r="V39"/>
  <c r="X47"/>
  <c r="W41"/>
  <c r="W43"/>
  <c r="X45"/>
  <c r="X31"/>
  <c r="V42"/>
  <c r="X59"/>
  <c r="X61"/>
  <c r="X39"/>
  <c r="X23"/>
  <c r="W51"/>
  <c r="W28"/>
  <c r="X67"/>
  <c r="X43"/>
  <c r="X51"/>
  <c r="V40"/>
  <c r="W30"/>
  <c r="V29"/>
  <c r="Y29" s="1"/>
  <c r="E29" s="1"/>
  <c r="V59"/>
  <c r="X69"/>
  <c r="X30"/>
  <c r="X73"/>
  <c r="X54"/>
  <c r="W57"/>
  <c r="X32"/>
  <c r="X65"/>
  <c r="V69"/>
  <c r="W26"/>
  <c r="X19"/>
  <c r="W17"/>
  <c r="W64"/>
  <c r="X56"/>
  <c r="X35"/>
  <c r="W34"/>
  <c r="V54"/>
  <c r="W42"/>
  <c r="X24"/>
  <c r="W24"/>
  <c r="X28"/>
  <c r="S16"/>
  <c r="T16"/>
  <c r="U16"/>
  <c r="X16" s="1"/>
  <c r="Y58" l="1"/>
  <c r="E58" s="1"/>
  <c r="Y49"/>
  <c r="E49" s="1"/>
  <c r="Y44"/>
  <c r="E44" s="1"/>
  <c r="Y46"/>
  <c r="E46" s="1"/>
  <c r="Y50"/>
  <c r="E50" s="1"/>
  <c r="Y33"/>
  <c r="E33" s="1"/>
  <c r="Y75"/>
  <c r="E75" s="1"/>
  <c r="Y55"/>
  <c r="E55" s="1"/>
  <c r="Y60"/>
  <c r="E60" s="1"/>
  <c r="Y67"/>
  <c r="E67" s="1"/>
  <c r="Y37"/>
  <c r="E37" s="1"/>
  <c r="Y22"/>
  <c r="E22" s="1"/>
  <c r="Y66"/>
  <c r="E66" s="1"/>
  <c r="Y25"/>
  <c r="E25" s="1"/>
  <c r="Y20"/>
  <c r="E20" s="1"/>
  <c r="Y68"/>
  <c r="E68" s="1"/>
  <c r="Y62"/>
  <c r="E62" s="1"/>
  <c r="Y53"/>
  <c r="E53" s="1"/>
  <c r="Y74"/>
  <c r="E74" s="1"/>
  <c r="Y35"/>
  <c r="E35" s="1"/>
  <c r="Y61"/>
  <c r="E61" s="1"/>
  <c r="Y39"/>
  <c r="E39" s="1"/>
  <c r="Y70"/>
  <c r="E70" s="1"/>
  <c r="Y45"/>
  <c r="E45" s="1"/>
  <c r="Y36"/>
  <c r="E36" s="1"/>
  <c r="Y57"/>
  <c r="E57" s="1"/>
  <c r="Y63"/>
  <c r="E63" s="1"/>
  <c r="Y24"/>
  <c r="E24" s="1"/>
  <c r="Y17"/>
  <c r="E17" s="1"/>
  <c r="Y65"/>
  <c r="E65" s="1"/>
  <c r="Y73"/>
  <c r="E73" s="1"/>
  <c r="Y48"/>
  <c r="E48" s="1"/>
  <c r="Y72"/>
  <c r="E72" s="1"/>
  <c r="Y27"/>
  <c r="E27" s="1"/>
  <c r="Y38"/>
  <c r="E38" s="1"/>
  <c r="Y51"/>
  <c r="E51" s="1"/>
  <c r="Y32"/>
  <c r="E32" s="1"/>
  <c r="Y34"/>
  <c r="E34" s="1"/>
  <c r="Y18"/>
  <c r="E18" s="1"/>
  <c r="Y56"/>
  <c r="E56" s="1"/>
  <c r="Y26"/>
  <c r="E26" s="1"/>
  <c r="Y31"/>
  <c r="E31" s="1"/>
  <c r="Y43"/>
  <c r="E43" s="1"/>
  <c r="Y47"/>
  <c r="E47" s="1"/>
  <c r="Y71"/>
  <c r="E71" s="1"/>
  <c r="Y21"/>
  <c r="E21" s="1"/>
  <c r="Y28"/>
  <c r="E28" s="1"/>
  <c r="Y59"/>
  <c r="E59" s="1"/>
  <c r="Y64"/>
  <c r="E64" s="1"/>
  <c r="Y52"/>
  <c r="E52" s="1"/>
  <c r="Y69"/>
  <c r="E69" s="1"/>
  <c r="Y40"/>
  <c r="E40" s="1"/>
  <c r="Y41"/>
  <c r="E41" s="1"/>
  <c r="Y23"/>
  <c r="E23" s="1"/>
  <c r="Y30"/>
  <c r="E30" s="1"/>
  <c r="Y42"/>
  <c r="E42" s="1"/>
  <c r="Y19"/>
  <c r="E19" s="1"/>
  <c r="Y54"/>
  <c r="E54" s="1"/>
  <c r="V16"/>
  <c r="W16"/>
  <c r="Y16" l="1"/>
  <c r="E16" s="1"/>
</calcChain>
</file>

<file path=xl/sharedStrings.xml><?xml version="1.0" encoding="utf-8"?>
<sst xmlns="http://schemas.openxmlformats.org/spreadsheetml/2006/main" count="394" uniqueCount="28">
  <si>
    <t>Employee Name</t>
  </si>
  <si>
    <t>sick hours used</t>
  </si>
  <si>
    <t>Business Name:</t>
  </si>
  <si>
    <t>Business Address:</t>
  </si>
  <si>
    <t>Sick Day Accrual Start Date</t>
  </si>
  <si>
    <t>Total</t>
  </si>
  <si>
    <t>Business Calendar Year Start Date:</t>
  </si>
  <si>
    <t>If the employee is no longer employed, please enter their final date of employment below</t>
  </si>
  <si>
    <t>Start</t>
  </si>
  <si>
    <t>End</t>
  </si>
  <si>
    <t>Week</t>
  </si>
  <si>
    <t>(Weekly Tracking)</t>
  </si>
  <si>
    <t>04/01</t>
  </si>
  <si>
    <t>7yr cut off:</t>
  </si>
  <si>
    <t>Today</t>
  </si>
  <si>
    <t>(stop clock?)</t>
  </si>
  <si>
    <t>previous 2</t>
  </si>
  <si>
    <t>previous</t>
  </si>
  <si>
    <t>current</t>
  </si>
  <si>
    <t>sick balance total</t>
  </si>
  <si>
    <t>Hours worked before onboard</t>
  </si>
  <si>
    <t>Sick Leave Accrual Start Date</t>
  </si>
  <si>
    <t>hours worked in NYC</t>
  </si>
  <si>
    <t>Business Week Start Day:</t>
  </si>
  <si>
    <t>(Calendar Year is any 12-month period determined by employer; Start Date example, 04/01/2014.)</t>
  </si>
  <si>
    <t>Sick Leave Timekeeping Tool</t>
  </si>
  <si>
    <t>When can employee begin to use sick leave?</t>
  </si>
  <si>
    <r>
      <t xml:space="preserve">This timekeeping tool can assist you in keeping track of sick leave accruals and usage for each of your employees.  In order for the tool to show accurate sick leave accrual totals, you must accurately enter each employee’s actual hours worked and actual sick leave hours used.  The tool is not designed or intended to be the only record you keep to ensure that your employees are able to use the sick leave they earn.  You should preserve payroll and other business records, such as sick leave policies, for at least three years to comply with the recordkeeping requirement of the Paid Sick Leave Law. Visit </t>
    </r>
    <r>
      <rPr>
        <b/>
        <sz val="10"/>
        <color theme="1"/>
        <rFont val="Calibri"/>
        <family val="2"/>
        <scheme val="minor"/>
      </rPr>
      <t xml:space="preserve">nyc.gov/PaidSickLeave </t>
    </r>
    <r>
      <rPr>
        <sz val="10"/>
        <color theme="1"/>
        <rFont val="Calibri"/>
        <family val="2"/>
        <scheme val="minor"/>
      </rPr>
      <t xml:space="preserve">or call </t>
    </r>
    <r>
      <rPr>
        <b/>
        <sz val="10"/>
        <color theme="1"/>
        <rFont val="Calibri"/>
        <family val="2"/>
        <scheme val="minor"/>
      </rPr>
      <t>311 (212-NEW-YORK outside NYC)</t>
    </r>
    <r>
      <rPr>
        <sz val="10"/>
        <color theme="1"/>
        <rFont val="Calibri"/>
        <family val="2"/>
        <scheme val="minor"/>
      </rPr>
      <t xml:space="preserve"> for answers to all your questions about Paid Sick Leave.  
                                                                                                                                                                                                                                                                                                                                                                                                                                                                                                                                                                                                                                            </t>
    </r>
    <r>
      <rPr>
        <b/>
        <sz val="10"/>
        <color theme="1"/>
        <rFont val="Calibri"/>
        <family val="2"/>
        <scheme val="minor"/>
      </rPr>
      <t>Instructions:</t>
    </r>
    <r>
      <rPr>
        <sz val="10"/>
        <color theme="1"/>
        <rFont val="Calibri"/>
        <family val="2"/>
        <scheme val="minor"/>
      </rPr>
      <t xml:space="preserve">
1. This is a Summary Page that provides an overview of the Sick Leave earned and used by your employees.
2. In the section below, please enter each </t>
    </r>
    <r>
      <rPr>
        <b/>
        <sz val="10"/>
        <color theme="1"/>
        <rFont val="Calibri"/>
        <family val="2"/>
        <scheme val="minor"/>
      </rPr>
      <t>Employee’s Name</t>
    </r>
    <r>
      <rPr>
        <sz val="10"/>
        <color theme="1"/>
        <rFont val="Calibri"/>
        <family val="2"/>
        <scheme val="minor"/>
      </rPr>
      <t xml:space="preserve"> and the</t>
    </r>
    <r>
      <rPr>
        <b/>
        <sz val="10"/>
        <color theme="1"/>
        <rFont val="Calibri"/>
        <family val="2"/>
        <scheme val="minor"/>
      </rPr>
      <t xml:space="preserve"> Sick Leave Accrual Start Date.</t>
    </r>
    <r>
      <rPr>
        <sz val="10"/>
        <color theme="1"/>
        <rFont val="Calibri"/>
        <family val="2"/>
        <scheme val="minor"/>
      </rPr>
      <t xml:space="preserve"> (This is the date when the employee begins earning sick leave. For any existing workers employed at the business before 04/01/2014, enter 04/01/2014. For new employees, enter their employment start date). Enter all dates as MM/DD/YYYY (Month/Day/Year).
3. At the bottom of this document there are additional </t>
    </r>
    <r>
      <rPr>
        <b/>
        <sz val="10"/>
        <color theme="9" tint="-0.249977111117893"/>
        <rFont val="Calibri"/>
        <family val="2"/>
        <scheme val="minor"/>
      </rPr>
      <t>orange tabs</t>
    </r>
    <r>
      <rPr>
        <sz val="10"/>
        <color theme="1"/>
        <rFont val="Calibri"/>
        <family val="2"/>
        <scheme val="minor"/>
      </rPr>
      <t xml:space="preserve">. Select the appropriate tab to complete timesheets for your employees. By entering data about hours worked in New York City into these timesheets, information on the Summary Page will be automatically calculated and filled in. 
</t>
    </r>
    <r>
      <rPr>
        <b/>
        <sz val="10"/>
        <color theme="1"/>
        <rFont val="Calibri"/>
        <family val="2"/>
        <scheme val="minor"/>
      </rPr>
      <t>Key Sick Leave Facts:</t>
    </r>
    <r>
      <rPr>
        <sz val="10"/>
        <color theme="1"/>
        <rFont val="Calibri"/>
        <family val="2"/>
        <scheme val="minor"/>
      </rPr>
      <t xml:space="preserve">
1. An employee earns one hour of sick leave for every 30 hours worked.
2. For existing employees, who were employed by 04/01/2014, Sick Leave can begin to be used 07/30/2014. For new employees, sick leave can be used after they have worked for 120 days and at least 80 hours.
3. The maximum amount of Sick Leave an employee can use each year (as determined by the Business Calendar Year Start Date listed above) is 40 hours. 
4. Unused Sick Leave from the previous calendar year will carry over into the new calendar year (up to a maximum of 40 hours).
5. This Sick Leave Timekeeping Tool reflects the minimum requirements for businesses to comply with the Sick Leave Law. Employers are encouraged to consider offering more generous sick leave policies.</t>
    </r>
  </si>
</sst>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2"/>
      <color theme="9" tint="-0.499984740745262"/>
      <name val="Calibri"/>
      <family val="2"/>
      <scheme val="minor"/>
    </font>
    <font>
      <sz val="12"/>
      <color theme="1"/>
      <name val="Calibri"/>
      <family val="2"/>
      <scheme val="minor"/>
    </font>
    <font>
      <sz val="8"/>
      <color theme="1"/>
      <name val="Calibri"/>
      <family val="2"/>
      <scheme val="minor"/>
    </font>
    <font>
      <sz val="11"/>
      <color theme="8" tint="-0.499984740745262"/>
      <name val="Calibri"/>
      <family val="2"/>
      <scheme val="minor"/>
    </font>
    <font>
      <sz val="8"/>
      <color theme="1" tint="0.499984740745262"/>
      <name val="Calibri"/>
      <family val="2"/>
      <scheme val="minor"/>
    </font>
    <font>
      <sz val="10"/>
      <color theme="8" tint="-0.499984740745262"/>
      <name val="Calibri"/>
      <family val="2"/>
      <scheme val="minor"/>
    </font>
    <font>
      <b/>
      <sz val="28"/>
      <color theme="9" tint="-0.249977111117893"/>
      <name val="Calibri"/>
      <family val="2"/>
      <scheme val="minor"/>
    </font>
    <font>
      <b/>
      <sz val="20"/>
      <color theme="0"/>
      <name val="Calibri"/>
      <family val="2"/>
      <scheme val="minor"/>
    </font>
    <font>
      <sz val="12"/>
      <color theme="9" tint="-0.499984740745262"/>
      <name val="Calibri"/>
      <family val="2"/>
      <scheme val="minor"/>
    </font>
    <font>
      <b/>
      <sz val="10"/>
      <color theme="9" tint="-0.249977111117893"/>
      <name val="Calibri"/>
      <family val="2"/>
      <scheme val="minor"/>
    </font>
    <font>
      <b/>
      <i/>
      <sz val="18"/>
      <color theme="1" tint="0.499984740745262"/>
      <name val="Calibri"/>
      <family val="2"/>
      <scheme val="minor"/>
    </font>
    <font>
      <b/>
      <sz val="12"/>
      <color theme="9" tint="-0.249977111117893"/>
      <name val="Calibri"/>
      <family val="2"/>
      <scheme val="minor"/>
    </font>
    <font>
      <sz val="12"/>
      <color theme="9" tint="-0.249977111117893"/>
      <name val="Calibri"/>
      <family val="2"/>
      <scheme val="minor"/>
    </font>
    <font>
      <b/>
      <sz val="12"/>
      <color theme="8" tint="-0.499984740745262"/>
      <name val="Calibri"/>
      <family val="2"/>
      <scheme val="minor"/>
    </font>
    <font>
      <sz val="8"/>
      <color theme="8" tint="-0.499984740745262"/>
      <name val="Calibri"/>
      <family val="2"/>
      <scheme val="minor"/>
    </font>
    <font>
      <sz val="10"/>
      <color rgb="FFC00000"/>
      <name val="Calibri"/>
      <family val="2"/>
      <scheme val="minor"/>
    </font>
    <font>
      <b/>
      <sz val="16"/>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FF00"/>
        <bgColor indexed="64"/>
      </patternFill>
    </fill>
  </fills>
  <borders count="90">
    <border>
      <left/>
      <right/>
      <top/>
      <bottom/>
      <diagonal/>
    </border>
    <border>
      <left/>
      <right/>
      <top style="thin">
        <color theme="9" tint="-0.24994659260841701"/>
      </top>
      <bottom style="thin">
        <color theme="9" tint="-0.24994659260841701"/>
      </bottom>
      <diagonal/>
    </border>
    <border>
      <left/>
      <right/>
      <top style="hair">
        <color theme="9" tint="-0.24994659260841701"/>
      </top>
      <bottom style="hair">
        <color theme="9"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right style="thick">
        <color theme="8" tint="-0.499984740745262"/>
      </right>
      <top/>
      <bottom/>
      <diagonal/>
    </border>
    <border>
      <left/>
      <right style="thick">
        <color theme="8" tint="-0.499984740745262"/>
      </right>
      <top style="thin">
        <color theme="8" tint="-0.499984740745262"/>
      </top>
      <bottom/>
      <diagonal/>
    </border>
    <border>
      <left/>
      <right/>
      <top/>
      <bottom style="thin">
        <color theme="8" tint="-0.499984740745262"/>
      </bottom>
      <diagonal/>
    </border>
    <border>
      <left/>
      <right style="thick">
        <color theme="8" tint="-0.499984740745262"/>
      </right>
      <top/>
      <bottom style="thin">
        <color theme="8" tint="-0.499984740745262"/>
      </bottom>
      <diagonal/>
    </border>
    <border>
      <left style="thick">
        <color theme="8" tint="-0.499984740745262"/>
      </left>
      <right style="thin">
        <color theme="8" tint="0.79998168889431442"/>
      </right>
      <top style="thin">
        <color theme="8" tint="0.79998168889431442"/>
      </top>
      <bottom style="thin">
        <color theme="8" tint="0.79998168889431442"/>
      </bottom>
      <diagonal/>
    </border>
    <border>
      <left style="thick">
        <color theme="8" tint="-0.499984740745262"/>
      </left>
      <right style="thin">
        <color theme="8" tint="0.79998168889431442"/>
      </right>
      <top style="thick">
        <color theme="8" tint="-0.499984740745262"/>
      </top>
      <bottom style="thin">
        <color theme="8" tint="0.79998168889431442"/>
      </bottom>
      <diagonal/>
    </border>
    <border>
      <left style="thin">
        <color theme="8" tint="0.79998168889431442"/>
      </left>
      <right style="thin">
        <color theme="8" tint="0.79998168889431442"/>
      </right>
      <top style="thick">
        <color theme="8" tint="-0.499984740745262"/>
      </top>
      <bottom style="thin">
        <color theme="8" tint="0.79998168889431442"/>
      </bottom>
      <diagonal/>
    </border>
    <border>
      <left style="thick">
        <color theme="8" tint="-0.499984740745262"/>
      </left>
      <right style="thin">
        <color theme="8" tint="0.79998168889431442"/>
      </right>
      <top style="thin">
        <color theme="8" tint="0.79998168889431442"/>
      </top>
      <bottom style="thick">
        <color theme="8" tint="-0.499984740745262"/>
      </bottom>
      <diagonal/>
    </border>
    <border>
      <left style="thin">
        <color theme="8" tint="0.79998168889431442"/>
      </left>
      <right style="thin">
        <color theme="8" tint="0.79998168889431442"/>
      </right>
      <top style="thin">
        <color theme="8" tint="0.79998168889431442"/>
      </top>
      <bottom style="thick">
        <color theme="8" tint="-0.499984740745262"/>
      </bottom>
      <diagonal/>
    </border>
    <border>
      <left style="thin">
        <color theme="8" tint="-0.499984740745262"/>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thin">
        <color theme="9" tint="-0.24994659260841701"/>
      </left>
      <right/>
      <top/>
      <bottom/>
      <diagonal/>
    </border>
    <border>
      <left style="thin">
        <color theme="9" tint="-0.24994659260841701"/>
      </left>
      <right/>
      <top/>
      <bottom style="hair">
        <color theme="9" tint="-0.24994659260841701"/>
      </bottom>
      <diagonal/>
    </border>
    <border>
      <left/>
      <right/>
      <top/>
      <bottom style="hair">
        <color theme="9" tint="-0.24994659260841701"/>
      </bottom>
      <diagonal/>
    </border>
    <border>
      <left style="thin">
        <color theme="9" tint="-0.24994659260841701"/>
      </left>
      <right/>
      <top style="hair">
        <color theme="9" tint="-0.24994659260841701"/>
      </top>
      <bottom style="thin">
        <color theme="9" tint="-0.24994659260841701"/>
      </bottom>
      <diagonal/>
    </border>
    <border>
      <left/>
      <right/>
      <top style="hair">
        <color theme="9" tint="-0.24994659260841701"/>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style="thin">
        <color theme="8" tint="0.79998168889431442"/>
      </left>
      <right style="thin">
        <color theme="8" tint="0.79998168889431442"/>
      </right>
      <top style="thin">
        <color theme="8" tint="-0.24994659260841701"/>
      </top>
      <bottom/>
      <diagonal/>
    </border>
    <border>
      <left/>
      <right/>
      <top style="thin">
        <color theme="8" tint="-0.24994659260841701"/>
      </top>
      <bottom/>
      <diagonal/>
    </border>
    <border>
      <left style="thin">
        <color theme="8" tint="0.79998168889431442"/>
      </left>
      <right style="thin">
        <color theme="8" tint="-0.24994659260841701"/>
      </right>
      <top style="thin">
        <color theme="8" tint="-0.24994659260841701"/>
      </top>
      <bottom/>
      <diagonal/>
    </border>
    <border>
      <left style="thin">
        <color theme="8" tint="0.79995117038483843"/>
      </left>
      <right/>
      <top style="thin">
        <color theme="8" tint="0.79995117038483843"/>
      </top>
      <bottom style="thin">
        <color theme="8" tint="0.79995117038483843"/>
      </bottom>
      <diagonal/>
    </border>
    <border>
      <left/>
      <right style="thin">
        <color theme="8" tint="0.79998168889431442"/>
      </right>
      <top style="thin">
        <color theme="8" tint="-0.24994659260841701"/>
      </top>
      <bottom/>
      <diagonal/>
    </border>
    <border>
      <left/>
      <right style="thin">
        <color theme="8" tint="0.79998168889431442"/>
      </right>
      <top style="thin">
        <color theme="8" tint="0.79995117038483843"/>
      </top>
      <bottom style="thin">
        <color theme="8" tint="0.79998168889431442"/>
      </bottom>
      <diagonal/>
    </border>
    <border>
      <left/>
      <right style="thin">
        <color theme="8" tint="0.79998168889431442"/>
      </right>
      <top style="thin">
        <color theme="8" tint="0.79995117038483843"/>
      </top>
      <bottom style="thin">
        <color theme="8" tint="-0.24994659260841701"/>
      </bottom>
      <diagonal/>
    </border>
    <border>
      <left style="thin">
        <color theme="8" tint="-0.24994659260841701"/>
      </left>
      <right/>
      <top style="thin">
        <color theme="8" tint="-0.24994659260841701"/>
      </top>
      <bottom/>
      <diagonal/>
    </border>
    <border>
      <left style="thin">
        <color theme="8" tint="0.79995117038483843"/>
      </left>
      <right/>
      <top style="thick">
        <color theme="8" tint="-0.499984740745262"/>
      </top>
      <bottom style="thin">
        <color theme="8" tint="0.79995117038483843"/>
      </bottom>
      <diagonal/>
    </border>
    <border>
      <left style="thin">
        <color theme="8" tint="0.79995117038483843"/>
      </left>
      <right/>
      <top style="thin">
        <color theme="8" tint="0.79995117038483843"/>
      </top>
      <bottom style="thick">
        <color theme="8" tint="-0.499984740745262"/>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right style="thin">
        <color theme="9" tint="-0.24994659260841701"/>
      </right>
      <top/>
      <bottom/>
      <diagonal/>
    </border>
    <border>
      <left/>
      <right style="thin">
        <color theme="9" tint="-0.24994659260841701"/>
      </right>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right style="thin">
        <color theme="9" tint="-0.24994659260841701"/>
      </right>
      <top style="hair">
        <color theme="9" tint="-0.24994659260841701"/>
      </top>
      <bottom style="thin">
        <color theme="9" tint="-0.24994659260841701"/>
      </bottom>
      <diagonal/>
    </border>
    <border>
      <left style="thin">
        <color theme="8" tint="0.79998168889431442"/>
      </left>
      <right style="thin">
        <color theme="8" tint="-0.24994659260841701"/>
      </right>
      <top style="thin">
        <color theme="8" tint="0.79995117038483843"/>
      </top>
      <bottom style="thin">
        <color theme="8" tint="0.79995117038483843"/>
      </bottom>
      <diagonal/>
    </border>
    <border>
      <left/>
      <right style="thin">
        <color theme="8" tint="0.79998168889431442"/>
      </right>
      <top style="thin">
        <color theme="8" tint="0.79995117038483843"/>
      </top>
      <bottom/>
      <diagonal/>
    </border>
    <border>
      <left/>
      <right style="thin">
        <color theme="8" tint="0.79998168889431442"/>
      </right>
      <top/>
      <bottom/>
      <diagonal/>
    </border>
    <border>
      <left/>
      <right style="thin">
        <color theme="8" tint="0.79998168889431442"/>
      </right>
      <top style="thin">
        <color theme="8" tint="0.79995117038483843"/>
      </top>
      <bottom style="thin">
        <color theme="8" tint="0.79995117038483843"/>
      </bottom>
      <diagonal/>
    </border>
    <border>
      <left style="thin">
        <color theme="8" tint="0.79998168889431442"/>
      </left>
      <right style="thin">
        <color theme="8" tint="0.79998168889431442"/>
      </right>
      <top style="thin">
        <color theme="8" tint="0.79995117038483843"/>
      </top>
      <bottom style="thin">
        <color theme="8" tint="0.79995117038483843"/>
      </bottom>
      <diagonal/>
    </border>
    <border>
      <left style="thick">
        <color theme="8" tint="-0.499984740745262"/>
      </left>
      <right style="thin">
        <color theme="8" tint="0.79998168889431442"/>
      </right>
      <top/>
      <bottom style="thin">
        <color theme="8" tint="0.79998168889431442"/>
      </bottom>
      <diagonal/>
    </border>
    <border>
      <left style="thin">
        <color theme="8" tint="0.79995117038483843"/>
      </left>
      <right/>
      <top/>
      <bottom style="thin">
        <color theme="8" tint="0.79995117038483843"/>
      </bottom>
      <diagonal/>
    </border>
    <border>
      <left style="thin">
        <color theme="8" tint="0.79995117038483843"/>
      </left>
      <right/>
      <top style="thin">
        <color theme="8" tint="0.79995117038483843"/>
      </top>
      <bottom style="thin">
        <color theme="8" tint="0.79998168889431442"/>
      </bottom>
      <diagonal/>
    </border>
    <border>
      <left style="thick">
        <color theme="8" tint="-0.499984740745262"/>
      </left>
      <right style="thin">
        <color theme="8" tint="0.79995117038483843"/>
      </right>
      <top style="thin">
        <color theme="8" tint="-0.24994659260841701"/>
      </top>
      <bottom/>
      <diagonal/>
    </border>
    <border>
      <left style="thick">
        <color theme="8" tint="-0.499984740745262"/>
      </left>
      <right style="thin">
        <color theme="8" tint="0.59996337778862885"/>
      </right>
      <top style="thick">
        <color theme="8" tint="-0.499984740745262"/>
      </top>
      <bottom style="thin">
        <color theme="8" tint="0.59996337778862885"/>
      </bottom>
      <diagonal/>
    </border>
    <border>
      <left style="thin">
        <color theme="8" tint="0.59996337778862885"/>
      </left>
      <right style="thin">
        <color theme="8" tint="0.59996337778862885"/>
      </right>
      <top style="thick">
        <color theme="8" tint="-0.499984740745262"/>
      </top>
      <bottom style="thin">
        <color theme="8" tint="0.59996337778862885"/>
      </bottom>
      <diagonal/>
    </border>
    <border>
      <left style="thin">
        <color theme="8" tint="0.59996337778862885"/>
      </left>
      <right style="thick">
        <color theme="8" tint="-0.499984740745262"/>
      </right>
      <top style="thick">
        <color theme="8" tint="-0.499984740745262"/>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ck">
        <color theme="8" tint="-0.499984740745262"/>
      </left>
      <right style="thin">
        <color theme="8" tint="0.59996337778862885"/>
      </right>
      <top style="thin">
        <color theme="8" tint="0.59996337778862885"/>
      </top>
      <bottom style="thick">
        <color theme="8" tint="-0.499984740745262"/>
      </bottom>
      <diagonal/>
    </border>
    <border>
      <left style="thin">
        <color theme="8" tint="0.59996337778862885"/>
      </left>
      <right style="thin">
        <color theme="8" tint="0.59996337778862885"/>
      </right>
      <top style="thin">
        <color theme="8" tint="0.59996337778862885"/>
      </top>
      <bottom style="thick">
        <color theme="8" tint="-0.499984740745262"/>
      </bottom>
      <diagonal/>
    </border>
    <border>
      <left style="thin">
        <color theme="8" tint="0.59996337778862885"/>
      </left>
      <right style="thick">
        <color theme="8" tint="-0.499984740745262"/>
      </right>
      <top style="thin">
        <color theme="8" tint="0.59996337778862885"/>
      </top>
      <bottom style="thick">
        <color theme="8" tint="-0.499984740745262"/>
      </bottom>
      <diagonal/>
    </border>
    <border>
      <left style="thick">
        <color theme="8" tint="-0.499984740745262"/>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ck">
        <color theme="8" tint="-0.499984740745262"/>
      </right>
      <top/>
      <bottom style="thin">
        <color theme="8" tint="0.59996337778862885"/>
      </bottom>
      <diagonal/>
    </border>
    <border>
      <left style="thick">
        <color theme="8" tint="-0.499984740745262"/>
      </left>
      <right style="thin">
        <color theme="8" tint="0.59996337778862885"/>
      </right>
      <top style="thin">
        <color theme="8" tint="0.59996337778862885"/>
      </top>
      <bottom style="thin">
        <color theme="8" tint="-0.499984740745262"/>
      </bottom>
      <diagonal/>
    </border>
    <border>
      <left style="thin">
        <color theme="8" tint="0.59996337778862885"/>
      </left>
      <right style="thin">
        <color theme="8" tint="0.59996337778862885"/>
      </right>
      <top style="thin">
        <color theme="8" tint="0.59996337778862885"/>
      </top>
      <bottom style="thin">
        <color theme="8" tint="-0.499984740745262"/>
      </bottom>
      <diagonal/>
    </border>
    <border>
      <left style="thin">
        <color theme="8" tint="0.59996337778862885"/>
      </left>
      <right style="thick">
        <color theme="8" tint="-0.499984740745262"/>
      </right>
      <top style="thin">
        <color theme="8" tint="0.59996337778862885"/>
      </top>
      <bottom style="thin">
        <color theme="8" tint="-0.499984740745262"/>
      </bottom>
      <diagonal/>
    </border>
    <border>
      <left/>
      <right/>
      <top style="thin">
        <color theme="8" tint="-0.499984740745262"/>
      </top>
      <bottom/>
      <diagonal/>
    </border>
    <border>
      <left style="thin">
        <color theme="8" tint="-0.499984740745262"/>
      </left>
      <right style="thin">
        <color theme="8" tint="0.59996337778862885"/>
      </right>
      <top style="thin">
        <color theme="8" tint="-0.499984740745262"/>
      </top>
      <bottom style="thin">
        <color theme="8" tint="0.59996337778862885"/>
      </bottom>
      <diagonal/>
    </border>
    <border>
      <left style="thin">
        <color theme="8" tint="0.59996337778862885"/>
      </left>
      <right style="thin">
        <color theme="8" tint="0.59996337778862885"/>
      </right>
      <top style="thin">
        <color theme="8" tint="-0.499984740745262"/>
      </top>
      <bottom style="thin">
        <color theme="8" tint="0.59996337778862885"/>
      </bottom>
      <diagonal/>
    </border>
    <border>
      <left style="thin">
        <color theme="8" tint="0.59996337778862885"/>
      </left>
      <right style="thin">
        <color theme="8" tint="-0.499984740745262"/>
      </right>
      <top style="thin">
        <color theme="8" tint="-0.499984740745262"/>
      </top>
      <bottom style="thin">
        <color theme="8" tint="0.59996337778862885"/>
      </bottom>
      <diagonal/>
    </border>
    <border>
      <left style="thin">
        <color theme="8" tint="-0.499984740745262"/>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499984740745262"/>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499984740745262"/>
      </right>
      <top style="thin">
        <color theme="8" tint="0.59996337778862885"/>
      </top>
      <bottom style="thin">
        <color theme="8" tint="-0.499984740745262"/>
      </bottom>
      <diagonal/>
    </border>
    <border>
      <left style="thick">
        <color theme="8" tint="-0.499984740745262"/>
      </left>
      <right style="thin">
        <color theme="8" tint="-0.499984740745262"/>
      </right>
      <top style="thin">
        <color theme="8" tint="-0.499984740745262"/>
      </top>
      <bottom/>
      <diagonal/>
    </border>
    <border>
      <left style="thick">
        <color theme="8" tint="-0.499984740745262"/>
      </left>
      <right style="thin">
        <color theme="8" tint="-0.499984740745262"/>
      </right>
      <top/>
      <bottom/>
      <diagonal/>
    </border>
    <border>
      <left style="thick">
        <color theme="8" tint="-0.499984740745262"/>
      </left>
      <right style="thin">
        <color theme="8" tint="-0.499984740745262"/>
      </right>
      <top/>
      <bottom style="thin">
        <color theme="8" tint="-0.499984740745262"/>
      </bottom>
      <diagonal/>
    </border>
    <border>
      <left style="thin">
        <color theme="8" tint="-0.499984740745262"/>
      </left>
      <right/>
      <top style="thin">
        <color theme="8" tint="-0.499984740745262"/>
      </top>
      <bottom style="thin">
        <color theme="8" tint="0.59996337778862885"/>
      </bottom>
      <diagonal/>
    </border>
    <border>
      <left style="thin">
        <color theme="8" tint="-0.499984740745262"/>
      </left>
      <right/>
      <top style="thin">
        <color theme="8" tint="0.59996337778862885"/>
      </top>
      <bottom style="thin">
        <color theme="8" tint="0.59996337778862885"/>
      </bottom>
      <diagonal/>
    </border>
    <border>
      <left style="thin">
        <color theme="8" tint="-0.499984740745262"/>
      </left>
      <right/>
      <top style="thin">
        <color theme="8" tint="0.59996337778862885"/>
      </top>
      <bottom/>
      <diagonal/>
    </border>
    <border>
      <left style="thin">
        <color theme="8" tint="-0.499984740745262"/>
      </left>
      <right style="thin">
        <color theme="8" tint="0.59996337778862885"/>
      </right>
      <top style="thin">
        <color theme="8" tint="0.59996337778862885"/>
      </top>
      <bottom style="thick">
        <color theme="8" tint="-0.499984740745262"/>
      </bottom>
      <diagonal/>
    </border>
    <border>
      <left style="thin">
        <color indexed="64"/>
      </left>
      <right style="thin">
        <color indexed="64"/>
      </right>
      <top style="thin">
        <color indexed="64"/>
      </top>
      <bottom style="thin">
        <color indexed="64"/>
      </bottom>
      <diagonal/>
    </border>
    <border>
      <left style="thin">
        <color theme="8" tint="0.59996337778862885"/>
      </left>
      <right style="thick">
        <color theme="8" tint="-0.499984740745262"/>
      </right>
      <top style="thin">
        <color theme="8" tint="0.59996337778862885"/>
      </top>
      <bottom/>
      <diagonal/>
    </border>
    <border>
      <left style="thin">
        <color theme="8" tint="0.59996337778862885"/>
      </left>
      <right style="thick">
        <color theme="8" tint="-0.499984740745262"/>
      </right>
      <top style="thin">
        <color theme="8" tint="-0.499984740745262"/>
      </top>
      <bottom style="thin">
        <color theme="8" tint="0.59996337778862885"/>
      </bottom>
      <diagonal/>
    </border>
    <border>
      <left style="thick">
        <color theme="8" tint="-0.499984740745262"/>
      </left>
      <right style="thin">
        <color theme="8" tint="0.59996337778862885"/>
      </right>
      <top style="thin">
        <color theme="8" tint="-0.499984740745262"/>
      </top>
      <bottom style="thin">
        <color theme="8" tint="0.59996337778862885"/>
      </bottom>
      <diagonal/>
    </border>
    <border>
      <left style="thick">
        <color theme="8" tint="-0.499984740745262"/>
      </left>
      <right style="thin">
        <color theme="8" tint="0.59996337778862885"/>
      </right>
      <top style="thin">
        <color theme="8" tint="0.59996337778862885"/>
      </top>
      <bottom/>
      <diagonal/>
    </border>
    <border>
      <left style="thick">
        <color theme="8" tint="-0.499984740745262"/>
      </left>
      <right style="thin">
        <color theme="8" tint="0.79995117038483843"/>
      </right>
      <top style="thin">
        <color theme="8" tint="0.79998168889431442"/>
      </top>
      <bottom style="thin">
        <color theme="8" tint="0.79995117038483843"/>
      </bottom>
      <diagonal/>
    </border>
    <border>
      <left style="thick">
        <color theme="8" tint="-0.499984740745262"/>
      </left>
      <right style="thin">
        <color theme="8" tint="0.79995117038483843"/>
      </right>
      <top style="thin">
        <color theme="8" tint="0.79995117038483843"/>
      </top>
      <bottom style="thin">
        <color theme="8" tint="-0.499984740745262"/>
      </bottom>
      <diagonal/>
    </border>
    <border>
      <left style="thin">
        <color theme="8" tint="0.79998168889431442"/>
      </left>
      <right style="thin">
        <color theme="8" tint="0.79998168889431442"/>
      </right>
      <top style="thin">
        <color theme="8" tint="0.79995117038483843"/>
      </top>
      <bottom style="thin">
        <color theme="8" tint="-0.499984740745262"/>
      </bottom>
      <diagonal/>
    </border>
    <border>
      <left style="thin">
        <color theme="8" tint="0.79998168889431442"/>
      </left>
      <right style="thin">
        <color theme="8" tint="-0.24994659260841701"/>
      </right>
      <top style="thin">
        <color theme="8" tint="0.79995117038483843"/>
      </top>
      <bottom style="thin">
        <color theme="8" tint="-0.499984740745262"/>
      </bottom>
      <diagonal/>
    </border>
  </borders>
  <cellStyleXfs count="1">
    <xf numFmtId="0" fontId="0" fillId="0" borderId="0"/>
  </cellStyleXfs>
  <cellXfs count="132">
    <xf numFmtId="0" fontId="0" fillId="0" borderId="0" xfId="0"/>
    <xf numFmtId="14" fontId="0" fillId="0" borderId="5" xfId="0" applyNumberFormat="1" applyBorder="1" applyAlignment="1" applyProtection="1">
      <alignment horizontal="center" vertical="center"/>
      <protection locked="0"/>
    </xf>
    <xf numFmtId="0" fontId="0" fillId="0" borderId="0" xfId="0" applyProtection="1"/>
    <xf numFmtId="0" fontId="10" fillId="0" borderId="0" xfId="0" applyFont="1" applyAlignment="1" applyProtection="1">
      <alignment vertical="center"/>
    </xf>
    <xf numFmtId="0" fontId="0" fillId="0" borderId="0" xfId="0" applyFill="1" applyProtection="1"/>
    <xf numFmtId="0" fontId="0" fillId="2" borderId="18" xfId="0" applyFill="1" applyBorder="1" applyProtection="1"/>
    <xf numFmtId="0" fontId="1" fillId="2" borderId="19" xfId="0" applyFont="1" applyFill="1" applyBorder="1" applyAlignment="1" applyProtection="1">
      <alignment vertical="center"/>
    </xf>
    <xf numFmtId="0" fontId="0" fillId="2" borderId="19" xfId="0" applyFill="1" applyBorder="1" applyProtection="1"/>
    <xf numFmtId="0" fontId="4" fillId="2" borderId="20"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0" fillId="0" borderId="0" xfId="0" applyAlignment="1" applyProtection="1">
      <alignment vertical="center"/>
    </xf>
    <xf numFmtId="14" fontId="7" fillId="0" borderId="26" xfId="0" applyNumberFormat="1" applyFont="1" applyBorder="1" applyAlignment="1" applyProtection="1">
      <alignment horizontal="center" vertical="center"/>
    </xf>
    <xf numFmtId="164" fontId="7" fillId="0" borderId="26" xfId="0" applyNumberFormat="1" applyFont="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14" fontId="0" fillId="0" borderId="0" xfId="0" applyNumberFormat="1" applyProtection="1"/>
    <xf numFmtId="0" fontId="12" fillId="2" borderId="0" xfId="0" applyFont="1" applyFill="1" applyBorder="1" applyAlignment="1" applyProtection="1">
      <alignment vertical="center"/>
    </xf>
    <xf numFmtId="14" fontId="7" fillId="0" borderId="28" xfId="0" applyNumberFormat="1" applyFont="1" applyBorder="1" applyAlignment="1" applyProtection="1">
      <alignment vertical="center"/>
    </xf>
    <xf numFmtId="14" fontId="0" fillId="0" borderId="29" xfId="0" applyNumberFormat="1" applyBorder="1" applyAlignment="1" applyProtection="1">
      <alignment horizontal="center" vertical="center"/>
      <protection locked="0"/>
    </xf>
    <xf numFmtId="0" fontId="7" fillId="0" borderId="30"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4" borderId="33" xfId="0" applyFont="1" applyFill="1" applyBorder="1" applyAlignment="1" applyProtection="1">
      <alignment horizontal="center" wrapText="1"/>
    </xf>
    <xf numFmtId="0" fontId="7" fillId="4" borderId="27" xfId="0" applyFont="1" applyFill="1" applyBorder="1" applyAlignment="1" applyProtection="1">
      <alignment horizontal="center" wrapText="1"/>
    </xf>
    <xf numFmtId="0" fontId="0" fillId="0" borderId="11" xfId="0"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34"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14" fontId="0" fillId="0" borderId="35" xfId="0" applyNumberFormat="1" applyBorder="1" applyAlignment="1" applyProtection="1">
      <alignment horizontal="center" vertical="center"/>
      <protection locked="0"/>
    </xf>
    <xf numFmtId="14" fontId="5" fillId="3" borderId="36" xfId="0" applyNumberFormat="1" applyFont="1" applyFill="1" applyBorder="1" applyAlignment="1" applyProtection="1">
      <alignment horizontal="center" vertical="center"/>
      <protection locked="0"/>
    </xf>
    <xf numFmtId="0" fontId="0" fillId="0" borderId="0" xfId="0" applyBorder="1" applyProtection="1"/>
    <xf numFmtId="0" fontId="0" fillId="2" borderId="39" xfId="0" applyFill="1" applyBorder="1" applyProtection="1"/>
    <xf numFmtId="0" fontId="5" fillId="2" borderId="40" xfId="0" applyFont="1" applyFill="1" applyBorder="1" applyAlignment="1" applyProtection="1">
      <alignment horizontal="center" vertical="center"/>
    </xf>
    <xf numFmtId="0" fontId="0" fillId="2" borderId="0" xfId="0" applyFill="1" applyBorder="1" applyProtection="1"/>
    <xf numFmtId="0" fontId="5" fillId="2" borderId="40" xfId="0" applyFont="1" applyFill="1" applyBorder="1" applyAlignment="1" applyProtection="1">
      <alignment vertical="center"/>
    </xf>
    <xf numFmtId="0" fontId="0" fillId="2" borderId="41" xfId="0" applyFill="1" applyBorder="1" applyProtection="1"/>
    <xf numFmtId="0" fontId="0" fillId="2" borderId="43" xfId="0" applyFill="1" applyBorder="1" applyProtection="1"/>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7" xfId="0" applyFont="1" applyBorder="1" applyAlignment="1" applyProtection="1">
      <alignment horizontal="center" vertical="center"/>
    </xf>
    <xf numFmtId="164" fontId="7" fillId="0" borderId="48" xfId="0" applyNumberFormat="1" applyFont="1" applyBorder="1" applyAlignment="1" applyProtection="1">
      <alignment horizontal="center" vertical="center"/>
    </xf>
    <xf numFmtId="14" fontId="7" fillId="0" borderId="48" xfId="0" applyNumberFormat="1" applyFont="1" applyBorder="1" applyAlignment="1" applyProtection="1">
      <alignment horizontal="center" vertical="center"/>
    </xf>
    <xf numFmtId="14" fontId="7" fillId="0" borderId="44" xfId="0" applyNumberFormat="1" applyFont="1" applyBorder="1" applyAlignment="1" applyProtection="1">
      <alignment vertical="center"/>
    </xf>
    <xf numFmtId="0" fontId="0" fillId="0" borderId="49" xfId="0" applyBorder="1" applyAlignment="1" applyProtection="1">
      <alignment horizontal="center" vertical="center"/>
      <protection locked="0"/>
    </xf>
    <xf numFmtId="14" fontId="0" fillId="0" borderId="50" xfId="0" applyNumberFormat="1" applyBorder="1" applyAlignment="1" applyProtection="1">
      <alignment horizontal="center" vertical="center"/>
      <protection locked="0"/>
    </xf>
    <xf numFmtId="14" fontId="0" fillId="0" borderId="51" xfId="0" applyNumberFormat="1" applyBorder="1" applyAlignment="1" applyProtection="1">
      <alignment horizontal="center" vertical="center"/>
      <protection locked="0"/>
    </xf>
    <xf numFmtId="164" fontId="7" fillId="0" borderId="52" xfId="0" applyNumberFormat="1" applyFont="1" applyBorder="1" applyAlignment="1" applyProtection="1">
      <alignment horizontal="center" vertical="center"/>
    </xf>
    <xf numFmtId="0" fontId="2" fillId="0" borderId="53" xfId="0"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2" fillId="0" borderId="60" xfId="0" applyFont="1" applyFill="1" applyBorder="1" applyAlignment="1" applyProtection="1">
      <alignment horizontal="center"/>
      <protection locked="0"/>
    </xf>
    <xf numFmtId="0" fontId="2" fillId="0" borderId="61" xfId="0" applyFont="1" applyFill="1" applyBorder="1" applyAlignment="1" applyProtection="1">
      <alignment horizontal="center"/>
      <protection locked="0"/>
    </xf>
    <xf numFmtId="0" fontId="5" fillId="0" borderId="0" xfId="0" applyFont="1" applyFill="1" applyBorder="1" applyProtection="1"/>
    <xf numFmtId="0" fontId="15"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16" fillId="0" borderId="0" xfId="0" applyFont="1" applyFill="1" applyBorder="1" applyProtection="1"/>
    <xf numFmtId="16" fontId="6" fillId="0" borderId="0" xfId="0" applyNumberFormat="1" applyFont="1" applyFill="1" applyBorder="1" applyProtection="1"/>
    <xf numFmtId="1" fontId="18" fillId="0" borderId="68" xfId="0" applyNumberFormat="1" applyFont="1" applyFill="1" applyBorder="1" applyAlignment="1" applyProtection="1">
      <alignment horizontal="center"/>
    </xf>
    <xf numFmtId="0" fontId="2" fillId="0" borderId="69" xfId="0" applyFont="1" applyFill="1" applyBorder="1" applyAlignment="1" applyProtection="1">
      <alignment horizontal="right"/>
    </xf>
    <xf numFmtId="16" fontId="8" fillId="0" borderId="56" xfId="0" applyNumberFormat="1" applyFont="1" applyFill="1" applyBorder="1" applyAlignment="1" applyProtection="1">
      <alignment horizontal="center"/>
    </xf>
    <xf numFmtId="0" fontId="2" fillId="0" borderId="71" xfId="0" applyFont="1" applyFill="1" applyBorder="1" applyAlignment="1" applyProtection="1">
      <alignment horizontal="right"/>
    </xf>
    <xf numFmtId="16" fontId="8" fillId="0" borderId="72" xfId="0" applyNumberFormat="1" applyFont="1" applyFill="1" applyBorder="1" applyAlignment="1" applyProtection="1">
      <alignment horizontal="center"/>
    </xf>
    <xf numFmtId="1" fontId="9" fillId="0" borderId="73" xfId="0" applyNumberFormat="1" applyFont="1" applyFill="1" applyBorder="1" applyAlignment="1" applyProtection="1">
      <alignment horizontal="right"/>
    </xf>
    <xf numFmtId="0" fontId="9" fillId="0" borderId="66" xfId="0" applyFont="1" applyFill="1" applyBorder="1" applyProtection="1"/>
    <xf numFmtId="0" fontId="9" fillId="0" borderId="7" xfId="0" applyFont="1" applyFill="1" applyBorder="1" applyProtection="1"/>
    <xf numFmtId="0" fontId="2" fillId="4" borderId="74" xfId="0" applyFont="1" applyFill="1" applyBorder="1" applyAlignment="1" applyProtection="1">
      <alignment horizontal="right"/>
    </xf>
    <xf numFmtId="0" fontId="9" fillId="0" borderId="0" xfId="0" applyFont="1" applyFill="1" applyBorder="1" applyProtection="1"/>
    <xf numFmtId="0" fontId="9" fillId="0" borderId="6" xfId="0" applyFont="1" applyFill="1" applyBorder="1" applyProtection="1"/>
    <xf numFmtId="0" fontId="2" fillId="4" borderId="75" xfId="0" applyFont="1" applyFill="1" applyBorder="1" applyAlignment="1" applyProtection="1">
      <alignment horizontal="right"/>
    </xf>
    <xf numFmtId="0" fontId="2" fillId="0" borderId="55"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10" fillId="0" borderId="0" xfId="0" applyFont="1" applyFill="1" applyBorder="1" applyAlignment="1" applyProtection="1">
      <alignment vertical="center"/>
    </xf>
    <xf numFmtId="16" fontId="8" fillId="0" borderId="77" xfId="0" applyNumberFormat="1" applyFont="1" applyFill="1" applyBorder="1" applyAlignment="1" applyProtection="1">
      <alignment horizontal="right"/>
    </xf>
    <xf numFmtId="0" fontId="8" fillId="0" borderId="78" xfId="0" applyFont="1" applyFill="1" applyBorder="1" applyAlignment="1" applyProtection="1">
      <alignment horizontal="right"/>
    </xf>
    <xf numFmtId="0" fontId="8" fillId="0" borderId="79" xfId="0" applyFont="1" applyFill="1" applyBorder="1" applyAlignment="1" applyProtection="1">
      <alignment horizontal="right"/>
    </xf>
    <xf numFmtId="1" fontId="18" fillId="0" borderId="67" xfId="0" applyNumberFormat="1" applyFont="1" applyFill="1" applyBorder="1" applyAlignment="1" applyProtection="1">
      <alignment horizontal="center"/>
    </xf>
    <xf numFmtId="16" fontId="8" fillId="0" borderId="70" xfId="0" applyNumberFormat="1" applyFont="1" applyFill="1" applyBorder="1" applyAlignment="1" applyProtection="1">
      <alignment horizontal="center"/>
    </xf>
    <xf numFmtId="16" fontId="8" fillId="0" borderId="80" xfId="0" applyNumberFormat="1" applyFont="1" applyFill="1" applyBorder="1" applyAlignment="1" applyProtection="1">
      <alignment horizontal="center"/>
    </xf>
    <xf numFmtId="0" fontId="20" fillId="0" borderId="0" xfId="0" applyFont="1" applyAlignment="1" applyProtection="1">
      <alignment horizontal="left" vertical="center"/>
    </xf>
    <xf numFmtId="16" fontId="8" fillId="0" borderId="56" xfId="0" quotePrefix="1" applyNumberFormat="1" applyFont="1" applyFill="1" applyBorder="1" applyAlignment="1" applyProtection="1">
      <alignment horizontal="center"/>
    </xf>
    <xf numFmtId="0" fontId="0" fillId="4" borderId="81" xfId="0" applyFill="1" applyBorder="1" applyAlignment="1" applyProtection="1">
      <alignment horizontal="center"/>
    </xf>
    <xf numFmtId="14" fontId="0" fillId="4" borderId="81" xfId="0" applyNumberFormat="1" applyFill="1" applyBorder="1" applyAlignment="1" applyProtection="1">
      <alignment horizontal="center"/>
    </xf>
    <xf numFmtId="14" fontId="0" fillId="6" borderId="81" xfId="0" applyNumberFormat="1" applyFill="1" applyBorder="1" applyAlignment="1" applyProtection="1">
      <alignment horizontal="center"/>
    </xf>
    <xf numFmtId="0" fontId="0" fillId="0" borderId="81" xfId="0" applyBorder="1" applyAlignment="1" applyProtection="1">
      <alignment horizontal="center"/>
    </xf>
    <xf numFmtId="14" fontId="0" fillId="0" borderId="81" xfId="0" applyNumberFormat="1" applyBorder="1" applyAlignment="1" applyProtection="1">
      <alignment horizontal="center"/>
    </xf>
    <xf numFmtId="0" fontId="0" fillId="2" borderId="81" xfId="0" applyFill="1" applyBorder="1" applyAlignment="1" applyProtection="1">
      <alignment horizontal="center" wrapText="1"/>
    </xf>
    <xf numFmtId="0" fontId="0" fillId="0" borderId="81" xfId="0" applyBorder="1" applyAlignment="1" applyProtection="1">
      <alignment horizontal="center" wrapText="1"/>
    </xf>
    <xf numFmtId="0" fontId="0" fillId="0" borderId="81" xfId="0" applyBorder="1" applyAlignment="1" applyProtection="1">
      <alignment horizontal="center" vertical="center"/>
    </xf>
    <xf numFmtId="0" fontId="9" fillId="0" borderId="8" xfId="0" applyFont="1" applyFill="1" applyBorder="1" applyProtection="1"/>
    <xf numFmtId="0" fontId="9" fillId="0" borderId="9" xfId="0" applyFont="1" applyFill="1" applyBorder="1" applyProtection="1"/>
    <xf numFmtId="0" fontId="19" fillId="0" borderId="64" xfId="0" applyFont="1" applyFill="1" applyBorder="1" applyAlignment="1" applyProtection="1">
      <alignment horizontal="center"/>
      <protection locked="0"/>
    </xf>
    <xf numFmtId="0" fontId="19" fillId="0" borderId="65" xfId="0" applyFont="1" applyFill="1" applyBorder="1" applyAlignment="1" applyProtection="1">
      <alignment horizontal="center"/>
      <protection locked="0"/>
    </xf>
    <xf numFmtId="0" fontId="2" fillId="4" borderId="76" xfId="0" applyFont="1" applyFill="1" applyBorder="1" applyAlignment="1" applyProtection="1">
      <alignment horizontal="right"/>
    </xf>
    <xf numFmtId="0" fontId="19" fillId="0" borderId="58" xfId="0" applyFont="1" applyFill="1" applyBorder="1" applyAlignment="1" applyProtection="1">
      <alignment horizontal="center"/>
      <protection locked="0"/>
    </xf>
    <xf numFmtId="0" fontId="19" fillId="0" borderId="59" xfId="0" applyFont="1" applyFill="1" applyBorder="1" applyAlignment="1" applyProtection="1">
      <alignment horizontal="center"/>
      <protection locked="0"/>
    </xf>
    <xf numFmtId="0" fontId="19" fillId="0" borderId="57" xfId="0" applyFont="1" applyFill="1" applyBorder="1" applyAlignment="1" applyProtection="1">
      <alignment horizontal="center"/>
      <protection locked="0"/>
    </xf>
    <xf numFmtId="0" fontId="19" fillId="0" borderId="63" xfId="0" applyFont="1" applyFill="1" applyBorder="1" applyAlignment="1" applyProtection="1">
      <alignment horizontal="center"/>
      <protection locked="0"/>
    </xf>
    <xf numFmtId="0" fontId="19" fillId="0" borderId="72" xfId="0" applyFont="1" applyFill="1" applyBorder="1" applyAlignment="1" applyProtection="1">
      <alignment horizontal="center"/>
      <protection locked="0"/>
    </xf>
    <xf numFmtId="0" fontId="19" fillId="0" borderId="82" xfId="0" applyFont="1" applyFill="1" applyBorder="1" applyAlignment="1" applyProtection="1">
      <alignment horizontal="center"/>
      <protection locked="0"/>
    </xf>
    <xf numFmtId="0" fontId="2" fillId="0" borderId="68" xfId="0" applyFont="1" applyFill="1" applyBorder="1" applyAlignment="1" applyProtection="1">
      <alignment horizontal="center"/>
      <protection locked="0"/>
    </xf>
    <xf numFmtId="0" fontId="2" fillId="0" borderId="83" xfId="0" applyFont="1" applyFill="1" applyBorder="1" applyAlignment="1" applyProtection="1">
      <alignment horizontal="center"/>
      <protection locked="0"/>
    </xf>
    <xf numFmtId="0" fontId="2" fillId="0" borderId="84" xfId="0" applyFont="1" applyFill="1" applyBorder="1" applyAlignment="1" applyProtection="1">
      <alignment horizontal="center"/>
      <protection locked="0"/>
    </xf>
    <xf numFmtId="0" fontId="19" fillId="0" borderId="85" xfId="0" applyFont="1" applyFill="1" applyBorder="1" applyAlignment="1" applyProtection="1">
      <alignment horizontal="center"/>
      <protection locked="0"/>
    </xf>
    <xf numFmtId="14" fontId="5" fillId="0" borderId="0" xfId="0" applyNumberFormat="1" applyFont="1" applyFill="1" applyBorder="1" applyProtection="1"/>
    <xf numFmtId="164" fontId="7" fillId="0" borderId="86" xfId="0" applyNumberFormat="1" applyFont="1" applyBorder="1" applyAlignment="1" applyProtection="1">
      <alignment horizontal="center" vertical="center"/>
    </xf>
    <xf numFmtId="164" fontId="7" fillId="0" borderId="87" xfId="0" applyNumberFormat="1" applyFont="1" applyBorder="1" applyAlignment="1" applyProtection="1">
      <alignment horizontal="center" vertical="center"/>
    </xf>
    <xf numFmtId="164" fontId="7" fillId="0" borderId="88" xfId="0" applyNumberFormat="1" applyFont="1" applyBorder="1" applyAlignment="1" applyProtection="1">
      <alignment horizontal="center" vertical="center"/>
    </xf>
    <xf numFmtId="14" fontId="7" fillId="0" borderId="88" xfId="0" applyNumberFormat="1" applyFont="1" applyBorder="1" applyAlignment="1" applyProtection="1">
      <alignment horizontal="center" vertical="center"/>
    </xf>
    <xf numFmtId="14" fontId="7" fillId="0" borderId="89" xfId="0" applyNumberFormat="1" applyFont="1" applyBorder="1" applyAlignment="1" applyProtection="1">
      <alignment vertical="center"/>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5" fillId="0" borderId="0" xfId="0" applyNumberFormat="1" applyFont="1" applyFill="1" applyBorder="1" applyProtection="1"/>
    <xf numFmtId="0" fontId="2" fillId="0" borderId="25"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5" fillId="3" borderId="37"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38" xfId="0" applyFont="1" applyFill="1" applyBorder="1" applyAlignment="1" applyProtection="1">
      <alignment horizontal="left" vertical="center"/>
      <protection locked="0"/>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17" fillId="0" borderId="15"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17"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4" fillId="0" borderId="0" xfId="0" applyFont="1" applyAlignment="1">
      <alignment horizontal="right" vertical="center" wrapText="1"/>
    </xf>
  </cellXfs>
  <cellStyles count="1">
    <cellStyle name="Normal" xfId="0" builtinId="0"/>
  </cellStyles>
  <dxfs count="191">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ill>
        <patternFill>
          <bgColor theme="6" tint="0.79998168889431442"/>
        </patternFill>
      </fill>
    </dxf>
    <dxf>
      <fill>
        <patternFill>
          <bgColor theme="6" tint="0.79998168889431442"/>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76"/>
  <sheetViews>
    <sheetView showGridLines="0" tabSelected="1" zoomScale="85" zoomScaleNormal="85" workbookViewId="0">
      <selection activeCell="C3" sqref="C3:I3"/>
    </sheetView>
  </sheetViews>
  <sheetFormatPr defaultRowHeight="15"/>
  <cols>
    <col min="1" max="1" width="2.85546875" style="2" customWidth="1"/>
    <col min="2" max="2" width="30.5703125" style="2" customWidth="1"/>
    <col min="3" max="3" width="14.7109375" style="2" customWidth="1"/>
    <col min="4" max="4" width="24.5703125" style="2" customWidth="1"/>
    <col min="5" max="5" width="30.28515625" style="2" customWidth="1"/>
    <col min="6" max="6" width="15.7109375" style="2" customWidth="1"/>
    <col min="7" max="7" width="17.5703125" style="2" customWidth="1"/>
    <col min="8" max="8" width="17.85546875" style="2" customWidth="1"/>
    <col min="9" max="9" width="58.140625" style="2" customWidth="1"/>
    <col min="10" max="11" width="9.140625" style="2" hidden="1" customWidth="1"/>
    <col min="12" max="25" width="15" style="2" hidden="1" customWidth="1"/>
    <col min="26" max="16384" width="9.140625" style="2"/>
  </cols>
  <sheetData>
    <row r="1" spans="1:25" ht="60" customHeight="1">
      <c r="C1" s="3" t="s">
        <v>25</v>
      </c>
      <c r="D1" s="3"/>
      <c r="E1" s="3"/>
      <c r="H1" s="84" t="s">
        <v>11</v>
      </c>
    </row>
    <row r="2" spans="1:25" ht="15" customHeight="1">
      <c r="A2" s="4"/>
      <c r="B2" s="5"/>
      <c r="C2" s="6"/>
      <c r="D2" s="6"/>
      <c r="E2" s="6"/>
      <c r="F2" s="7"/>
      <c r="G2" s="7"/>
      <c r="H2" s="7"/>
      <c r="I2" s="38"/>
      <c r="K2" s="37"/>
      <c r="L2" s="37"/>
    </row>
    <row r="3" spans="1:25" ht="16.5" customHeight="1">
      <c r="A3" s="4"/>
      <c r="B3" s="8" t="s">
        <v>2</v>
      </c>
      <c r="C3" s="121"/>
      <c r="D3" s="122"/>
      <c r="E3" s="122"/>
      <c r="F3" s="122"/>
      <c r="G3" s="122"/>
      <c r="H3" s="122"/>
      <c r="I3" s="123"/>
      <c r="K3" s="37"/>
      <c r="L3" s="37"/>
    </row>
    <row r="4" spans="1:25" ht="16.5" customHeight="1">
      <c r="A4" s="4"/>
      <c r="B4" s="8" t="s">
        <v>3</v>
      </c>
      <c r="C4" s="121"/>
      <c r="D4" s="122"/>
      <c r="E4" s="122"/>
      <c r="F4" s="122"/>
      <c r="G4" s="122"/>
      <c r="H4" s="122"/>
      <c r="I4" s="123"/>
      <c r="K4" s="37"/>
      <c r="L4" s="37"/>
    </row>
    <row r="5" spans="1:25" ht="16.5" customHeight="1">
      <c r="A5" s="4"/>
      <c r="B5" s="8"/>
      <c r="C5" s="18"/>
      <c r="D5" s="18"/>
      <c r="E5" s="18"/>
      <c r="F5" s="18"/>
      <c r="G5" s="18"/>
      <c r="H5" s="18"/>
      <c r="I5" s="39"/>
      <c r="K5" s="37"/>
      <c r="L5" s="37"/>
    </row>
    <row r="6" spans="1:25" ht="16.5" customHeight="1">
      <c r="A6" s="4"/>
      <c r="B6" s="124" t="s">
        <v>6</v>
      </c>
      <c r="C6" s="125"/>
      <c r="D6" s="36"/>
      <c r="E6" s="21" t="s">
        <v>24</v>
      </c>
      <c r="F6" s="40"/>
      <c r="G6" s="21"/>
      <c r="H6" s="19"/>
      <c r="I6" s="41"/>
      <c r="K6" s="37"/>
      <c r="L6" s="37"/>
    </row>
    <row r="7" spans="1:25" ht="16.5" customHeight="1">
      <c r="A7" s="4"/>
      <c r="B7" s="115" t="s">
        <v>23</v>
      </c>
      <c r="C7" s="116"/>
      <c r="D7" s="36"/>
      <c r="E7" s="21"/>
      <c r="F7" s="40"/>
      <c r="G7" s="21"/>
      <c r="H7" s="19"/>
      <c r="I7" s="41"/>
      <c r="K7" s="37"/>
      <c r="L7" s="37"/>
    </row>
    <row r="8" spans="1:25" ht="6" customHeight="1">
      <c r="A8" s="4"/>
      <c r="B8" s="8"/>
      <c r="C8" s="18"/>
      <c r="D8" s="18"/>
      <c r="E8" s="18"/>
      <c r="F8" s="18"/>
      <c r="G8" s="18"/>
      <c r="H8" s="18"/>
      <c r="I8" s="39"/>
      <c r="K8" s="37"/>
      <c r="L8" s="37"/>
    </row>
    <row r="9" spans="1:25" ht="4.5" customHeight="1">
      <c r="A9" s="4"/>
      <c r="B9" s="9"/>
      <c r="C9" s="10"/>
      <c r="D9" s="10"/>
      <c r="E9" s="10"/>
      <c r="F9" s="10"/>
      <c r="G9" s="10"/>
      <c r="H9" s="10"/>
      <c r="I9" s="42"/>
      <c r="K9" s="37"/>
      <c r="L9" s="37"/>
    </row>
    <row r="10" spans="1:25" ht="212.25" customHeight="1">
      <c r="A10" s="4"/>
      <c r="B10" s="118" t="s">
        <v>27</v>
      </c>
      <c r="C10" s="119"/>
      <c r="D10" s="119"/>
      <c r="E10" s="119"/>
      <c r="F10" s="119"/>
      <c r="G10" s="119"/>
      <c r="H10" s="119"/>
      <c r="I10" s="120"/>
      <c r="K10" s="37"/>
      <c r="L10" s="37"/>
    </row>
    <row r="11" spans="1:25" ht="7.5" customHeight="1">
      <c r="A11" s="4"/>
      <c r="B11" s="11"/>
      <c r="C11" s="12"/>
      <c r="D11" s="12"/>
      <c r="E11" s="12"/>
      <c r="F11" s="12"/>
      <c r="G11" s="12"/>
      <c r="H11" s="12"/>
      <c r="I11" s="43"/>
      <c r="K11" s="37"/>
      <c r="L11" s="37"/>
    </row>
    <row r="12" spans="1:25" ht="11.25" customHeight="1"/>
    <row r="13" spans="1:25" ht="11.25" hidden="1" customHeight="1">
      <c r="M13" s="86" t="s">
        <v>13</v>
      </c>
      <c r="N13" s="87">
        <f ca="1">DATE(YEAR(V13)-3,MONTH(D6),DAY(D6))</f>
        <v>40543</v>
      </c>
      <c r="O13" s="87">
        <f ca="1">DATE(YEAR(V13)-2,MONTH(D6),DAY(D6))</f>
        <v>40908</v>
      </c>
      <c r="P13" s="87">
        <f ca="1">DATE(YEAR(V13)-1,MONTH(D6),DAY(D6))</f>
        <v>41274</v>
      </c>
      <c r="Q13" s="87">
        <f ca="1">DATE(YEAR(V13),MONTH(D6),DAY(D6))</f>
        <v>41639</v>
      </c>
      <c r="R13" s="87">
        <f ca="1">DATE(YEAR(V13)+1,MONTH(D6),DAY(D6))</f>
        <v>42004</v>
      </c>
      <c r="S13" s="87">
        <f ca="1">DATE(YEAR(V13)+2,MONTH(D6),DAY(D6))</f>
        <v>42369</v>
      </c>
      <c r="T13" s="87">
        <f ca="1">DATE(YEAR(V13)+3,MONTH(D6),DAY(D6))</f>
        <v>42735</v>
      </c>
      <c r="U13" s="87" t="s">
        <v>14</v>
      </c>
      <c r="V13" s="88">
        <f ca="1">IF(TODAY()&gt;=DATEVALUE("31-Dec-2016"),DATEVALUE("31-Dec-2016"),TODAY())</f>
        <v>41880</v>
      </c>
      <c r="W13" s="2" t="s">
        <v>15</v>
      </c>
    </row>
    <row r="14" spans="1:25" ht="26.25" hidden="1" customHeight="1">
      <c r="E14" s="20"/>
      <c r="F14" s="20"/>
      <c r="G14" s="20"/>
      <c r="H14" s="20"/>
      <c r="I14" s="20"/>
      <c r="M14" s="89"/>
      <c r="N14" s="89" t="s">
        <v>16</v>
      </c>
      <c r="O14" s="90">
        <f ca="1">IF(V13&lt;DATE(YEAR(V13),MONTH(D6),DAY(D6)),N13,O13 )</f>
        <v>40908</v>
      </c>
      <c r="P14" s="90">
        <f ca="1">IF(V13&lt;DATE(YEAR(V13),MONTH(D6),DAY(D6)),O13,P13 )</f>
        <v>41274</v>
      </c>
      <c r="Q14" s="89" t="s">
        <v>17</v>
      </c>
      <c r="R14" s="90">
        <f ca="1">IF(V13&lt;DATE(YEAR(V13),MONTH(D6),DAY(D6)),O13,P13 )</f>
        <v>41274</v>
      </c>
      <c r="S14" s="90">
        <f ca="1">IF(V13&lt;DATE(YEAR(V13),MONTH(D6),DAY(D6)),P13,Q13 )</f>
        <v>41639</v>
      </c>
      <c r="T14" s="89" t="s">
        <v>18</v>
      </c>
      <c r="U14" s="90">
        <f ca="1">IF(V13&lt;DATE(YEAR(V13),MONTH(D6),DAY(D6)),P13,Q13 )</f>
        <v>41639</v>
      </c>
      <c r="V14" s="90">
        <f ca="1">IF(V13&lt;DATE(YEAR(V13),MONTH(D6),DAY(D6)),Q13,R13 )</f>
        <v>42004</v>
      </c>
    </row>
    <row r="15" spans="1:25" ht="74.25" customHeight="1" thickBot="1">
      <c r="B15" s="27" t="s">
        <v>0</v>
      </c>
      <c r="C15" s="28" t="s">
        <v>21</v>
      </c>
      <c r="D15" s="28" t="s">
        <v>7</v>
      </c>
      <c r="E15" s="28" t="str">
        <f ca="1">CONCATENATE("Sick Leave Balance as of Today (",TEXT(V13,"MMM d"),")")</f>
        <v>Sick Leave Balance as of Today (Aug 29)</v>
      </c>
      <c r="F15" s="13" t="str">
        <f ca="1">CONCATENATE("Total Hours Worked in NYC from 4/1/2014 to Today (",TEXT(V13,"MMM d"),")")</f>
        <v>Total Hours Worked in NYC from 4/1/2014 to Today (Aug 29)</v>
      </c>
      <c r="G15" s="13" t="str">
        <f ca="1">CONCATENATE("Sick Leave Hours Used in Current Year (",TEXT(U14,"yyyy-mm-dd")," to ",TEXT(V14-1,"yyyy-mm-dd"),")")</f>
        <v>Sick Leave Hours Used in Current Year (2013-12-31 to 2014-12-30)</v>
      </c>
      <c r="H15" s="13" t="str">
        <f ca="1">CONCATENATE("Is Employee Eligible to Use Sick Leave as of Today (",TEXT(V13,"MMM d"),")")</f>
        <v>Is Employee Eligible to Use Sick Leave as of Today (Aug 29)</v>
      </c>
      <c r="I15" s="14" t="s">
        <v>26</v>
      </c>
      <c r="J15" s="13" t="s">
        <v>4</v>
      </c>
      <c r="L15" s="91" t="s">
        <v>20</v>
      </c>
      <c r="M15" s="91" t="str">
        <f ca="1">CONCATENATE("hours worked previous2: (",TEXT(O14,"yyyy-mm-dd")," to ",TEXT(P14-1,"yyyy-mm-dd"),")")</f>
        <v>hours worked previous2: (2011-12-31 to 2012-12-30)</v>
      </c>
      <c r="N15" s="91" t="str">
        <f ca="1">CONCATENATE("hours worked previous: (",TEXT(R14,"yyyy-mm-dd")," to ",TEXT(S14-1,"yyyy-mm-dd"),")")</f>
        <v>hours worked previous: (2012-12-31 to 2013-12-30)</v>
      </c>
      <c r="O15" s="91" t="str">
        <f ca="1">CONCATENATE("hours worked current: (",TEXT(U14,"yyyy-mm-dd")," to ",TEXT(V14-1,"yyyy-mm-dd"),")")</f>
        <v>hours worked current: (2013-12-31 to 2014-12-30)</v>
      </c>
      <c r="P15" s="92" t="str">
        <f ca="1">CONCATENATE("Sick Used Previous2: (",TEXT(O14,"yyyy-mm-dd")," to ",TEXT(P14-1,"yyyy-mm-dd"),")")</f>
        <v>Sick Used Previous2: (2011-12-31 to 2012-12-30)</v>
      </c>
      <c r="Q15" s="92" t="str">
        <f ca="1">CONCATENATE("Sick Used Previous: (",TEXT(R14,"yyyy-mm-dd")," to ",TEXT(S14-1,"yyyy-mm-dd"),")")</f>
        <v>Sick Used Previous: (2012-12-31 to 2013-12-30)</v>
      </c>
      <c r="R15" s="92" t="str">
        <f ca="1">CONCATENATE("Sick Used Current: (",TEXT(U14,"yyyy-mm-dd")," to ",TEXT(V14-1,"yyyy-mm-dd"),")")</f>
        <v>Sick Used Current: (2013-12-31 to 2014-12-30)</v>
      </c>
      <c r="S15" s="91" t="str">
        <f ca="1">CONCATENATE("sick earned previous2: (",TEXT(O14,"yyyy-mm-dd")," to ",TEXT(P14-1,"yyyy-mm-dd"),")")</f>
        <v>sick earned previous2: (2011-12-31 to 2012-12-30)</v>
      </c>
      <c r="T15" s="91" t="str">
        <f ca="1">CONCATENATE("sick earned previous: (",TEXT(R14,"yyyy-mm-dd")," to ",TEXT(S14-1,"yyyy-mm-dd"),")")</f>
        <v>sick earned previous: (2012-12-31 to 2013-12-30)</v>
      </c>
      <c r="U15" s="91" t="str">
        <f ca="1">CONCATENATE("sick earned current: (",TEXT(U14,"yyyy-mm-dd")," to ",TEXT(V14-1,"yyyy-mm-dd"),")")</f>
        <v>sick earned current: (2013-12-31 to 2014-12-30)</v>
      </c>
      <c r="V15" s="92" t="str">
        <f ca="1">CONCATENATE("sick balance previous2: (",TEXT(O14,"yyyy-mm-dd")," to ",TEXT(P14-1,"yyyy-mm-dd"),")")</f>
        <v>sick balance previous2: (2011-12-31 to 2012-12-30)</v>
      </c>
      <c r="W15" s="92" t="str">
        <f ca="1">CONCATENATE("sick balance previous: (",TEXT(R14,"yyyy-mm-dd")," to ",TEXT(S14-1,"yyyy-mm-dd"),")")</f>
        <v>sick balance previous: (2012-12-31 to 2013-12-30)</v>
      </c>
      <c r="X15" s="92" t="str">
        <f ca="1">CONCATENATE("sick balance current: (",TEXT(U14,"yyyy-mm-dd")," to ",TEXT(V14-1,"yyyy-mm-dd"),")")</f>
        <v>sick balance current: (2013-12-31 to 2014-12-30)</v>
      </c>
      <c r="Y15" s="91" t="s">
        <v>19</v>
      </c>
    </row>
    <row r="16" spans="1:25" s="15" customFormat="1" ht="21" customHeight="1" thickTop="1">
      <c r="B16" s="29"/>
      <c r="C16" s="30"/>
      <c r="D16" s="31"/>
      <c r="E16" s="53" t="str">
        <f ca="1">IF(L16&gt;0,CONCATENATE(L16," hours entered prior onboard"),IF(Y16&gt;=0,IF(C16&lt;&gt;"",TEXT(Y16/24, "[h] \hour\s, m ") &amp; "minutes",""),Y16))</f>
        <v/>
      </c>
      <c r="F16" s="24" t="str">
        <f>IF(C16&lt;&gt;"",SUM('2014'!B8+'2015'!B8+'2016'!B8),"")</f>
        <v/>
      </c>
      <c r="G16" s="17" t="str">
        <f>IF(C16&lt;&gt;"",R16,"")</f>
        <v/>
      </c>
      <c r="H16" s="16" t="str">
        <f t="shared" ref="H16:H47" si="0" xml:space="preserve"> IF(C16&lt;&gt;"",IF(AND(DATEVALUE("1-Apr-2014")&gt;=C16,DATEVALUE("1-Apr-2014")+120&lt;=$V$13),"Yes",IF(AND(MAX(DATEVALUE("1-Apr-2014")+120,C16+120)&lt;=$V$13, F16&gt;=80),"Yes","No" )),"")</f>
        <v/>
      </c>
      <c r="I16" s="22" t="str">
        <f t="shared" ref="I16:I47" si="1">IF(C16&lt;&gt;"",IF(H16="Yes","available now",CONCATENATE(IF(MAX(DATEVALUE("1-Apr-2014")+120,C16+120)&gt;$V$13,"On " &amp; TEXT(MAX(DATEVALUE("1-Apr-2014")+120,C16+120),"m/d/yyyy"),""),IF(AND(F16&lt;80,C16&gt;DATEVALUE("1-Apr-2014")),CONCATENATE(IF(MAX(DATEVALUE("1-Apr-2014")+120,C16+120)&gt;$V$13,", and ",""),"after ",80-F16," more hours have been worked"),""))),"")</f>
        <v/>
      </c>
      <c r="J16" s="16" t="str">
        <f>IF(C16&lt;&gt;"",MAX(DATEVALUE("1-Apr-2014"),C16),"")</f>
        <v/>
      </c>
      <c r="L16" s="93">
        <f>SUMIFS('2014'!8:8,'2014'!3:3,"&lt;"&amp;C16,'2014'!3:3,"&gt;"&amp;0)+SUMIFS('2015'!8:8,'2015'!3:3,"&lt;"&amp;C16,'2015'!3:3,"&gt;"&amp;0)+SUMIFS('2016'!8:8,'2016'!3:3,"&lt;"&amp;C16,'2016'!3:3,"&gt;"&amp;0)</f>
        <v>0</v>
      </c>
      <c r="M16" s="93">
        <f ca="1">SUMIFS('2014'!8:8,'2014'!3:3,"&gt;="&amp;$O$14,'2014'!3:3,"&lt;"&amp;$P$14)+SUMIFS('2015'!8:8,'2015'!3:3,"&gt;="&amp;$O$14,'2015'!3:3,"&lt;"&amp;$P$14)+SUMIFS('2016'!8:8,'2016'!3:3,"&gt;="&amp;$O$14,'2016'!3:3,"&lt;"&amp;$P$14)</f>
        <v>0</v>
      </c>
      <c r="N16" s="93">
        <f ca="1">SUMIFS('2014'!8:8,'2014'!3:3,"&gt;="&amp;$R$14,'2014'!3:3,"&lt;"&amp;$S$14)+SUMIFS('2015'!8:8,'2015'!3:3,"&gt;="&amp;$R$14,'2015'!3:3,"&lt;"&amp;$S$14)+SUMIFS('2016'!8:8,'2016'!3:3,"&gt;="&amp;$R$14,'2016'!3:3,"&lt;"&amp;$S$14)</f>
        <v>0</v>
      </c>
      <c r="O16" s="93">
        <f ca="1">SUMIFS('2014'!8:8,'2014'!3:3,"&gt;="&amp;$U$14,'2014'!3:3,"&lt;"&amp;$V$14)+SUMIFS('2015'!8:8,'2015'!3:3,"&gt;="&amp;$U$14,'2015'!3:3,"&lt;"&amp;$V$14)+SUMIFS('2016'!8:8,'2016'!3:3,"&gt;="&amp;$U$14,'2016'!3:3,"&lt;"&amp;$V$14)</f>
        <v>0</v>
      </c>
      <c r="P16" s="93">
        <f ca="1">SUMIFS('2014'!9:9,'2014'!3:3,"&gt;="&amp;$O$14,'2014'!3:3,"&lt;"&amp;$P$14)+SUMIFS('2015'!9:9,'2015'!3:3,"&gt;="&amp;$O$14,'2015'!3:3,"&lt;"&amp;$P$14)+SUMIFS('2016'!9:9,'2016'!3:3,"&gt;="&amp;$O$14,'2016'!3:3,"&lt;"&amp;$P$14)</f>
        <v>0</v>
      </c>
      <c r="Q16" s="93">
        <f ca="1">SUMIFS('2014'!9:9,'2014'!3:3,"&gt;="&amp;$R$14,'2014'!3:3,"&lt;"&amp;$S$14)+SUMIFS('2015'!9:9,'2015'!3:3,"&gt;="&amp;$R$14,'2015'!3:3,"&lt;"&amp;$S$14)+SUMIFS('2016'!9:9,'2016'!3:3,"&gt;="&amp;$R$14,'2016'!3:3,"&lt;"&amp;$S$14)</f>
        <v>0</v>
      </c>
      <c r="R16" s="93">
        <f ca="1">SUMIFS('2014'!9:9,'2014'!3:3,"&gt;="&amp;$U$14,'2014'!3:3,"&lt;"&amp;$V$14)+SUMIFS('2015'!9:9,'2015'!3:3,"&gt;="&amp;$U$14,'2015'!3:3,"&lt;"&amp;$V$14)+SUMIFS('2016'!9:9,'2016'!3:3,"&gt;="&amp;$U$14,'2016'!3:3,"&lt;"&amp;$V$14)</f>
        <v>0</v>
      </c>
      <c r="S16" s="93">
        <f ca="1">MIN(M16,1200)/30</f>
        <v>0</v>
      </c>
      <c r="T16" s="93">
        <f ca="1">MIN(N16,1200)/30</f>
        <v>0</v>
      </c>
      <c r="U16" s="93">
        <f ca="1">MIN(O16,1200)/30</f>
        <v>0</v>
      </c>
      <c r="V16" s="93">
        <f ca="1">S16-P16</f>
        <v>0</v>
      </c>
      <c r="W16" s="93">
        <f ca="1">T16-Q16</f>
        <v>0</v>
      </c>
      <c r="X16" s="93">
        <f ca="1">U16-R16</f>
        <v>0</v>
      </c>
      <c r="Y16" s="93">
        <f ca="1">MIN(MIN(V16,40)+MIN(W16,40),40)+X16</f>
        <v>0</v>
      </c>
    </row>
    <row r="17" spans="2:25" s="15" customFormat="1" ht="21" customHeight="1">
      <c r="B17" s="32"/>
      <c r="C17" s="1"/>
      <c r="D17" s="23"/>
      <c r="E17" s="110" t="str">
        <f ca="1">IF(L17&gt;0,CONCATENATE(L17," hours entered prior onboard"),IF(Y17&gt;=0,IF(C17&lt;&gt;"",TEXT(Y17/24, "[h] \hour\s, m ") &amp; "minutes",""),Y17))</f>
        <v/>
      </c>
      <c r="F17" s="25" t="str">
        <f>IF(C17&lt;&gt;"",SUM('2014'!B10+'2015'!B10+'2016'!B10),"")</f>
        <v/>
      </c>
      <c r="G17" s="47" t="str">
        <f>IF(C17&lt;&gt;"",R17,"")</f>
        <v/>
      </c>
      <c r="H17" s="48" t="str">
        <f t="shared" si="0"/>
        <v/>
      </c>
      <c r="I17" s="49" t="str">
        <f t="shared" si="1"/>
        <v/>
      </c>
      <c r="J17" s="16" t="str">
        <f t="shared" ref="J17:J75" si="2">IF(C17&lt;&gt;"",MAX(DATEVALUE("1-Apr-2014"),C17),"")</f>
        <v/>
      </c>
      <c r="L17" s="93">
        <f>SUMIFS('2014'!10:10,'2014'!3:3,"&lt;"&amp;C17,'2014'!3:3,"&gt;"&amp;0)+SUMIFS('2015'!10:10,'2015'!3:3,"&lt;"&amp;C17,'2015'!3:3,"&gt;"&amp;0)+SUMIFS('2016'!10:10,'2016'!3:3,"&lt;"&amp;C17,'2016'!3:3,"&gt;"&amp;0)</f>
        <v>0</v>
      </c>
      <c r="M17" s="93">
        <f ca="1">SUMIFS('2014'!10:10,'2014'!3:3,"&gt;="&amp;$O$14,'2014'!3:3,"&lt;"&amp;$P$14)+SUMIFS('2015'!10:10,'2015'!3:3,"&gt;="&amp;$O$14,'2015'!3:3,"&lt;"&amp;$P$14)+SUMIFS('2016'!10:10,'2016'!3:3,"&gt;="&amp;$O$14,'2016'!3:3,"&lt;"&amp;$P$14)</f>
        <v>0</v>
      </c>
      <c r="N17" s="93">
        <f ca="1">SUMIFS('2014'!10:10,'2014'!3:3,"&gt;="&amp;$R$14,'2014'!3:3,"&lt;"&amp;$S$14)+SUMIFS('2015'!10:10,'2015'!3:3,"&gt;="&amp;$R$14,'2015'!3:3,"&lt;"&amp;$S$14)+SUMIFS('2016'!10:10,'2016'!3:3,"&gt;="&amp;$R$14,'2016'!3:3,"&lt;"&amp;$S$14)</f>
        <v>0</v>
      </c>
      <c r="O17" s="93">
        <f ca="1">SUMIFS('2014'!10:10,'2014'!3:3,"&gt;="&amp;$U$14,'2014'!3:3,"&lt;"&amp;$V$14)+SUMIFS('2015'!10:10,'2015'!3:3,"&gt;="&amp;$U$14,'2015'!3:3,"&lt;"&amp;$V$14)+SUMIFS('2016'!10:10,'2016'!3:3,"&gt;="&amp;$U$14,'2016'!3:3,"&lt;"&amp;$V$14)</f>
        <v>0</v>
      </c>
      <c r="P17" s="93">
        <f ca="1">SUMIFS('2014'!11:11,'2014'!3:3,"&gt;="&amp;$O$14,'2014'!3:3,"&lt;"&amp;$P$14)+SUMIFS('2015'!11:11,'2015'!3:3,"&gt;="&amp;$O$14,'2015'!3:3,"&lt;"&amp;$P$14)+SUMIFS('2016'!11:11,'2016'!3:3,"&gt;="&amp;$O$14,'2016'!3:3,"&lt;"&amp;$P$14)</f>
        <v>0</v>
      </c>
      <c r="Q17" s="93">
        <f ca="1">SUMIFS('2014'!11:11,'2014'!3:3,"&gt;="&amp;$R$14,'2014'!3:3,"&lt;"&amp;$S$14)+SUMIFS('2015'!11:11,'2015'!3:3,"&gt;="&amp;$R$14,'2015'!3:3,"&lt;"&amp;$S$14)+SUMIFS('2016'!11:11,'2016'!3:3,"&gt;="&amp;$R$14,'2016'!3:3,"&lt;"&amp;$S$14)</f>
        <v>0</v>
      </c>
      <c r="R17" s="93">
        <f ca="1">SUMIFS('2014'!11:11,'2014'!3:3,"&gt;="&amp;$U$14,'2014'!3:3,"&lt;"&amp;$V$14)+SUMIFS('2015'!11:11,'2015'!3:3,"&gt;="&amp;$U$14,'2015'!3:3,"&lt;"&amp;$V$14)+SUMIFS('2016'!11:11,'2016'!3:3,"&gt;="&amp;$U$14,'2016'!3:3,"&lt;"&amp;$V$14)</f>
        <v>0</v>
      </c>
      <c r="S17" s="93">
        <f t="shared" ref="S17:S75" ca="1" si="3">MIN(M17,1200)/30</f>
        <v>0</v>
      </c>
      <c r="T17" s="93">
        <f t="shared" ref="T17:T75" ca="1" si="4">MIN(N17,1200)/30</f>
        <v>0</v>
      </c>
      <c r="U17" s="93">
        <f t="shared" ref="U17:U75" ca="1" si="5">MIN(O17,1200)/30</f>
        <v>0</v>
      </c>
      <c r="V17" s="93">
        <f t="shared" ref="V17:V75" ca="1" si="6">S17-P17</f>
        <v>0</v>
      </c>
      <c r="W17" s="93">
        <f t="shared" ref="W17:W75" ca="1" si="7">T17-Q17</f>
        <v>0</v>
      </c>
      <c r="X17" s="93">
        <f t="shared" ref="X17:X75" ca="1" si="8">U17-R17</f>
        <v>0</v>
      </c>
      <c r="Y17" s="93">
        <f t="shared" ref="Y17:Y75" ca="1" si="9">MIN(MIN(V17,40)+MIN(W17,40),40)+X17</f>
        <v>0</v>
      </c>
    </row>
    <row r="18" spans="2:25" s="15" customFormat="1" ht="21" customHeight="1">
      <c r="B18" s="32"/>
      <c r="C18" s="1"/>
      <c r="D18" s="23"/>
      <c r="E18" s="110" t="str">
        <f t="shared" ref="E18:E75" ca="1" si="10">IF(L18&gt;0,CONCATENATE(L18," hours entered prior onboard"),IF(Y18&gt;=0,IF(C18&lt;&gt;"",TEXT(Y18/24, "[h] \hour\s, m ") &amp; "minutes",""),Y18))</f>
        <v/>
      </c>
      <c r="F18" s="25" t="str">
        <f>IF(C18&lt;&gt;"",SUM('2014'!B12+'2015'!B12+'2016'!B12),"")</f>
        <v/>
      </c>
      <c r="G18" s="47" t="str">
        <f t="shared" ref="G18:G75" si="11">IF(C18&lt;&gt;"",R18,"")</f>
        <v/>
      </c>
      <c r="H18" s="48" t="str">
        <f t="shared" si="0"/>
        <v/>
      </c>
      <c r="I18" s="49" t="str">
        <f t="shared" si="1"/>
        <v/>
      </c>
      <c r="J18" s="16" t="str">
        <f t="shared" si="2"/>
        <v/>
      </c>
      <c r="L18" s="93">
        <f>SUMIFS('2014'!12:12,'2014'!3:3,"&lt;"&amp;C18,'2014'!3:3,"&gt;"&amp;0)+SUMIFS('2015'!12:12,'2015'!3:3,"&lt;"&amp;C18,'2015'!3:3,"&gt;"&amp;0)+SUMIFS('2016'!12:12,'2016'!3:3,"&lt;"&amp;C18,'2016'!3:3,"&gt;"&amp;0)</f>
        <v>0</v>
      </c>
      <c r="M18" s="93">
        <f ca="1">SUMIFS('2014'!12:12,'2014'!3:3,"&gt;="&amp;$O$14,'2014'!3:3,"&lt;"&amp;$P$14)+SUMIFS('2015'!12:12,'2015'!3:3,"&gt;="&amp;$O$14,'2015'!3:3,"&lt;"&amp;$P$14)+SUMIFS('2016'!12:12,'2016'!3:3,"&gt;="&amp;$O$14,'2016'!3:3,"&lt;"&amp;$P$14)</f>
        <v>0</v>
      </c>
      <c r="N18" s="93">
        <f ca="1">SUMIFS('2014'!12:12,'2014'!3:3,"&gt;="&amp;$R$14,'2014'!3:3,"&lt;"&amp;$S$14)+SUMIFS('2015'!12:12,'2015'!3:3,"&gt;="&amp;$R$14,'2015'!3:3,"&lt;"&amp;$S$14)+SUMIFS('2016'!12:12,'2016'!3:3,"&gt;="&amp;$R$14,'2016'!3:3,"&lt;"&amp;$S$14)</f>
        <v>0</v>
      </c>
      <c r="O18" s="93">
        <f ca="1">SUMIFS('2014'!12:12,'2014'!3:3,"&gt;="&amp;$U$14,'2014'!3:3,"&lt;"&amp;$V$14)+SUMIFS('2015'!12:12,'2015'!3:3,"&gt;="&amp;$U$14,'2015'!3:3,"&lt;"&amp;$V$14)+SUMIFS('2016'!12:12,'2016'!3:3,"&gt;="&amp;$U$14,'2016'!3:3,"&lt;"&amp;$V$14)</f>
        <v>0</v>
      </c>
      <c r="P18" s="93">
        <f ca="1">SUMIFS('2014'!13:13,'2014'!3:3,"&gt;="&amp;$O$14,'2014'!3:3,"&lt;"&amp;$P$14)+SUMIFS('2015'!13:13,'2015'!3:3,"&gt;="&amp;$O$14,'2015'!3:3,"&lt;"&amp;$P$14)+SUMIFS('2016'!13:13,'2016'!3:3,"&gt;="&amp;$O$14,'2016'!3:3,"&lt;"&amp;$P$14)</f>
        <v>0</v>
      </c>
      <c r="Q18" s="93">
        <f ca="1">SUMIFS('2014'!13:13,'2014'!3:3,"&gt;="&amp;$R$14,'2014'!3:3,"&lt;"&amp;$S$14)+SUMIFS('2015'!13:13,'2015'!3:3,"&gt;="&amp;$R$14,'2015'!3:3,"&lt;"&amp;$S$14)+SUMIFS('2016'!13:13,'2016'!3:3,"&gt;="&amp;$R$14,'2016'!3:3,"&lt;"&amp;$S$14)</f>
        <v>0</v>
      </c>
      <c r="R18" s="93">
        <f ca="1">SUMIFS('2014'!13:13,'2014'!3:3,"&gt;="&amp;$U$14,'2014'!3:3,"&lt;"&amp;$V$14)+SUMIFS('2015'!13:13,'2015'!3:3,"&gt;="&amp;$U$14,'2015'!3:3,"&lt;"&amp;$V$14)+SUMIFS('2016'!13:13,'2016'!3:3,"&gt;="&amp;$U$14,'2016'!3:3,"&lt;"&amp;$V$14)</f>
        <v>0</v>
      </c>
      <c r="S18" s="93">
        <f t="shared" ca="1" si="3"/>
        <v>0</v>
      </c>
      <c r="T18" s="93">
        <f t="shared" ca="1" si="4"/>
        <v>0</v>
      </c>
      <c r="U18" s="93">
        <f t="shared" ca="1" si="5"/>
        <v>0</v>
      </c>
      <c r="V18" s="93">
        <f t="shared" ca="1" si="6"/>
        <v>0</v>
      </c>
      <c r="W18" s="93">
        <f t="shared" ca="1" si="7"/>
        <v>0</v>
      </c>
      <c r="X18" s="93">
        <f t="shared" ca="1" si="8"/>
        <v>0</v>
      </c>
      <c r="Y18" s="93">
        <f t="shared" ca="1" si="9"/>
        <v>0</v>
      </c>
    </row>
    <row r="19" spans="2:25" s="15" customFormat="1" ht="21" customHeight="1">
      <c r="B19" s="32"/>
      <c r="C19" s="1"/>
      <c r="D19" s="23"/>
      <c r="E19" s="110" t="str">
        <f t="shared" ca="1" si="10"/>
        <v/>
      </c>
      <c r="F19" s="25" t="str">
        <f>IF(C19&lt;&gt;"",SUM('2014'!B14+'2015'!B14+'2016'!B14),"")</f>
        <v/>
      </c>
      <c r="G19" s="47" t="str">
        <f t="shared" si="11"/>
        <v/>
      </c>
      <c r="H19" s="48" t="str">
        <f t="shared" si="0"/>
        <v/>
      </c>
      <c r="I19" s="49" t="str">
        <f t="shared" si="1"/>
        <v/>
      </c>
      <c r="J19" s="16" t="str">
        <f t="shared" si="2"/>
        <v/>
      </c>
      <c r="L19" s="93">
        <f>SUMIFS('2014'!14:14,'2014'!3:3,"&lt;"&amp;C19,'2014'!3:3,"&gt;"&amp;0)+SUMIFS('2015'!14:14,'2015'!3:3,"&lt;"&amp;C19,'2015'!3:3,"&gt;"&amp;0)+SUMIFS('2016'!14:14,'2016'!3:3,"&lt;"&amp;C19,'2016'!3:3,"&gt;"&amp;0)</f>
        <v>0</v>
      </c>
      <c r="M19" s="93">
        <f ca="1">SUMIFS('2014'!14:14,'2014'!3:3,"&gt;="&amp;$O$14,'2014'!3:3,"&lt;"&amp;$P$14)+SUMIFS('2015'!14:14,'2015'!3:3,"&gt;="&amp;$O$14,'2015'!3:3,"&lt;"&amp;$P$14)+SUMIFS('2016'!14:14,'2016'!3:3,"&gt;="&amp;$O$14,'2016'!3:3,"&lt;"&amp;$P$14)</f>
        <v>0</v>
      </c>
      <c r="N19" s="93">
        <f ca="1">SUMIFS('2014'!14:14,'2014'!3:3,"&gt;="&amp;$R$14,'2014'!3:3,"&lt;"&amp;$S$14)+SUMIFS('2015'!14:14,'2015'!3:3,"&gt;="&amp;$R$14,'2015'!3:3,"&lt;"&amp;$S$14)+SUMIFS('2016'!14:14,'2016'!3:3,"&gt;="&amp;$R$14,'2016'!3:3,"&lt;"&amp;$S$14)</f>
        <v>0</v>
      </c>
      <c r="O19" s="93">
        <f ca="1">SUMIFS('2014'!14:14,'2014'!3:3,"&gt;="&amp;$U$14,'2014'!3:3,"&lt;"&amp;$V$14)+SUMIFS('2015'!14:14,'2015'!3:3,"&gt;="&amp;$U$14,'2015'!3:3,"&lt;"&amp;$V$14)+SUMIFS('2016'!14:14,'2016'!3:3,"&gt;="&amp;$U$14,'2016'!3:3,"&lt;"&amp;$V$14)</f>
        <v>0</v>
      </c>
      <c r="P19" s="93">
        <f ca="1">SUMIFS('2014'!15:15,'2014'!3:3,"&gt;="&amp;$O$14,'2014'!3:3,"&lt;"&amp;$P$14)+SUMIFS('2015'!15:15,'2015'!3:3,"&gt;="&amp;$O$14,'2015'!3:3,"&lt;"&amp;$P$14)+SUMIFS('2016'!15:15,'2016'!3:3,"&gt;="&amp;$O$14,'2016'!3:3,"&lt;"&amp;$P$14)</f>
        <v>0</v>
      </c>
      <c r="Q19" s="93">
        <f ca="1">SUMIFS('2014'!15:15,'2014'!3:3,"&gt;="&amp;$R$14,'2014'!3:3,"&lt;"&amp;$S$14)+SUMIFS('2015'!15:15,'2015'!3:3,"&gt;="&amp;$R$14,'2015'!3:3,"&lt;"&amp;$S$14)+SUMIFS('2016'!15:15,'2016'!3:3,"&gt;="&amp;$R$14,'2016'!3:3,"&lt;"&amp;$S$14)</f>
        <v>0</v>
      </c>
      <c r="R19" s="93">
        <f ca="1">SUMIFS('2014'!15:15,'2014'!3:3,"&gt;="&amp;$U$14,'2014'!3:3,"&lt;"&amp;$V$14)+SUMIFS('2015'!15:15,'2015'!3:3,"&gt;="&amp;$U$14,'2015'!3:3,"&lt;"&amp;$V$14)+SUMIFS('2016'!15:15,'2016'!3:3,"&gt;="&amp;$U$14,'2016'!3:3,"&lt;"&amp;$V$14)</f>
        <v>0</v>
      </c>
      <c r="S19" s="93">
        <f t="shared" ca="1" si="3"/>
        <v>0</v>
      </c>
      <c r="T19" s="93">
        <f t="shared" ca="1" si="4"/>
        <v>0</v>
      </c>
      <c r="U19" s="93">
        <f t="shared" ca="1" si="5"/>
        <v>0</v>
      </c>
      <c r="V19" s="93">
        <f t="shared" ca="1" si="6"/>
        <v>0</v>
      </c>
      <c r="W19" s="93">
        <f t="shared" ca="1" si="7"/>
        <v>0</v>
      </c>
      <c r="X19" s="93">
        <f t="shared" ca="1" si="8"/>
        <v>0</v>
      </c>
      <c r="Y19" s="93">
        <f t="shared" ca="1" si="9"/>
        <v>0</v>
      </c>
    </row>
    <row r="20" spans="2:25" s="15" customFormat="1" ht="21" customHeight="1">
      <c r="B20" s="32"/>
      <c r="C20" s="1"/>
      <c r="D20" s="23"/>
      <c r="E20" s="110" t="str">
        <f t="shared" ca="1" si="10"/>
        <v/>
      </c>
      <c r="F20" s="25" t="str">
        <f>IF(C20&lt;&gt;"",SUM('2014'!B16+'2015'!B16+'2016'!B16),"")</f>
        <v/>
      </c>
      <c r="G20" s="47" t="str">
        <f t="shared" si="11"/>
        <v/>
      </c>
      <c r="H20" s="48" t="str">
        <f t="shared" si="0"/>
        <v/>
      </c>
      <c r="I20" s="49" t="str">
        <f t="shared" si="1"/>
        <v/>
      </c>
      <c r="J20" s="16" t="str">
        <f t="shared" si="2"/>
        <v/>
      </c>
      <c r="L20" s="93">
        <f>SUMIFS('2014'!16:16,'2014'!3:3,"&lt;"&amp;C20,'2014'!3:3,"&gt;"&amp;0)+SUMIFS('2015'!16:16,'2015'!3:3,"&lt;"&amp;C20,'2015'!3:3,"&gt;"&amp;0)+SUMIFS('2016'!16:16,'2016'!3:3,"&lt;"&amp;C20,'2016'!3:3,"&gt;"&amp;0)</f>
        <v>0</v>
      </c>
      <c r="M20" s="93">
        <f ca="1">SUMIFS('2014'!16:16,'2014'!3:3,"&gt;="&amp;$O$14,'2014'!3:3,"&lt;"&amp;$P$14)+SUMIFS('2015'!16:16,'2015'!3:3,"&gt;="&amp;$O$14,'2015'!3:3,"&lt;"&amp;$P$14)+SUMIFS('2016'!16:16,'2016'!3:3,"&gt;="&amp;$O$14,'2016'!3:3,"&lt;"&amp;$P$14)</f>
        <v>0</v>
      </c>
      <c r="N20" s="93">
        <f ca="1">SUMIFS('2014'!16:16,'2014'!3:3,"&gt;="&amp;$R$14,'2014'!3:3,"&lt;"&amp;$S$14)+SUMIFS('2015'!16:16,'2015'!3:3,"&gt;="&amp;$R$14,'2015'!3:3,"&lt;"&amp;$S$14)+SUMIFS('2016'!16:16,'2016'!3:3,"&gt;="&amp;$R$14,'2016'!3:3,"&lt;"&amp;$S$14)</f>
        <v>0</v>
      </c>
      <c r="O20" s="93">
        <f ca="1">SUMIFS('2014'!16:16,'2014'!3:3,"&gt;="&amp;$U$14,'2014'!3:3,"&lt;"&amp;$V$14)+SUMIFS('2015'!16:16,'2015'!3:3,"&gt;="&amp;$U$14,'2015'!3:3,"&lt;"&amp;$V$14)+SUMIFS('2016'!16:16,'2016'!3:3,"&gt;="&amp;$U$14,'2016'!3:3,"&lt;"&amp;$V$14)</f>
        <v>0</v>
      </c>
      <c r="P20" s="93">
        <f ca="1">SUMIFS('2014'!17:17,'2014'!3:3,"&gt;="&amp;$O$14,'2014'!3:3,"&lt;"&amp;$P$14)+SUMIFS('2015'!17:17,'2015'!3:3,"&gt;="&amp;$O$14,'2015'!3:3,"&lt;"&amp;$P$14)+SUMIFS('2016'!17:17,'2016'!3:3,"&gt;="&amp;$O$14,'2016'!3:3,"&lt;"&amp;$P$14)</f>
        <v>0</v>
      </c>
      <c r="Q20" s="93">
        <f ca="1">SUMIFS('2014'!17:17,'2014'!3:3,"&gt;="&amp;$R$14,'2014'!3:3,"&lt;"&amp;$S$14)+SUMIFS('2015'!17:17,'2015'!3:3,"&gt;="&amp;$R$14,'2015'!3:3,"&lt;"&amp;$S$14)+SUMIFS('2016'!17:17,'2016'!3:3,"&gt;="&amp;$R$14,'2016'!3:3,"&lt;"&amp;$S$14)</f>
        <v>0</v>
      </c>
      <c r="R20" s="93">
        <f ca="1">SUMIFS('2014'!17:17,'2014'!3:3,"&gt;="&amp;$U$14,'2014'!3:3,"&lt;"&amp;$V$14)+SUMIFS('2015'!17:17,'2015'!3:3,"&gt;="&amp;$U$14,'2015'!3:3,"&lt;"&amp;$V$14)+SUMIFS('2016'!17:17,'2016'!3:3,"&gt;="&amp;$U$14,'2016'!3:3,"&lt;"&amp;$V$14)</f>
        <v>0</v>
      </c>
      <c r="S20" s="93">
        <f t="shared" ca="1" si="3"/>
        <v>0</v>
      </c>
      <c r="T20" s="93">
        <f t="shared" ca="1" si="4"/>
        <v>0</v>
      </c>
      <c r="U20" s="93">
        <f t="shared" ca="1" si="5"/>
        <v>0</v>
      </c>
      <c r="V20" s="93">
        <f t="shared" ca="1" si="6"/>
        <v>0</v>
      </c>
      <c r="W20" s="93">
        <f t="shared" ca="1" si="7"/>
        <v>0</v>
      </c>
      <c r="X20" s="93">
        <f t="shared" ca="1" si="8"/>
        <v>0</v>
      </c>
      <c r="Y20" s="93">
        <f t="shared" ca="1" si="9"/>
        <v>0</v>
      </c>
    </row>
    <row r="21" spans="2:25" s="15" customFormat="1" ht="21" customHeight="1">
      <c r="B21" s="32"/>
      <c r="C21" s="1"/>
      <c r="D21" s="23"/>
      <c r="E21" s="110" t="str">
        <f t="shared" ca="1" si="10"/>
        <v/>
      </c>
      <c r="F21" s="25" t="str">
        <f>IF(C21&lt;&gt;"",SUM('2014'!B18+'2015'!B18+'2016'!B18),"")</f>
        <v/>
      </c>
      <c r="G21" s="47" t="str">
        <f t="shared" si="11"/>
        <v/>
      </c>
      <c r="H21" s="48" t="str">
        <f t="shared" si="0"/>
        <v/>
      </c>
      <c r="I21" s="49" t="str">
        <f t="shared" si="1"/>
        <v/>
      </c>
      <c r="J21" s="16" t="str">
        <f t="shared" si="2"/>
        <v/>
      </c>
      <c r="L21" s="93">
        <f>SUMIFS('2014'!18:18,'2014'!3:3,"&lt;"&amp;C21,'2014'!3:3,"&gt;"&amp;0)+SUMIFS('2015'!18:18,'2015'!3:3,"&lt;"&amp;C21,'2015'!3:3,"&gt;"&amp;0)+SUMIFS('2016'!18:18,'2016'!3:3,"&lt;"&amp;C21,'2016'!3:3,"&gt;"&amp;0)</f>
        <v>0</v>
      </c>
      <c r="M21" s="93">
        <f ca="1">SUMIFS('2014'!18:18,'2014'!3:3,"&gt;="&amp;$O$14,'2014'!3:3,"&lt;"&amp;$P$14)+SUMIFS('2015'!18:18,'2015'!3:3,"&gt;="&amp;$O$14,'2015'!3:3,"&lt;"&amp;$P$14)+SUMIFS('2016'!18:18,'2016'!3:3,"&gt;="&amp;$O$14,'2016'!3:3,"&lt;"&amp;$P$14)</f>
        <v>0</v>
      </c>
      <c r="N21" s="93">
        <f ca="1">SUMIFS('2014'!18:18,'2014'!3:3,"&gt;="&amp;$R$14,'2014'!3:3,"&lt;"&amp;$S$14)+SUMIFS('2015'!18:18,'2015'!3:3,"&gt;="&amp;$R$14,'2015'!3:3,"&lt;"&amp;$S$14)+SUMIFS('2016'!18:18,'2016'!3:3,"&gt;="&amp;$R$14,'2016'!3:3,"&lt;"&amp;$S$14)</f>
        <v>0</v>
      </c>
      <c r="O21" s="93">
        <f ca="1">SUMIFS('2014'!18:18,'2014'!3:3,"&gt;="&amp;$U$14,'2014'!3:3,"&lt;"&amp;$V$14)+SUMIFS('2015'!18:18,'2015'!3:3,"&gt;="&amp;$U$14,'2015'!3:3,"&lt;"&amp;$V$14)+SUMIFS('2016'!18:18,'2016'!3:3,"&gt;="&amp;$U$14,'2016'!3:3,"&lt;"&amp;$V$14)</f>
        <v>0</v>
      </c>
      <c r="P21" s="93">
        <f ca="1">SUMIFS('2014'!19:19,'2014'!3:3,"&gt;="&amp;$O$14,'2014'!3:3,"&lt;"&amp;$P$14)+SUMIFS('2015'!19:19,'2015'!3:3,"&gt;="&amp;$O$14,'2015'!3:3,"&lt;"&amp;$P$14)+SUMIFS('2016'!19:19,'2016'!3:3,"&gt;="&amp;$O$14,'2016'!3:3,"&lt;"&amp;$P$14)</f>
        <v>0</v>
      </c>
      <c r="Q21" s="93">
        <f ca="1">SUMIFS('2014'!19:19,'2014'!3:3,"&gt;="&amp;$R$14,'2014'!3:3,"&lt;"&amp;$S$14)+SUMIFS('2015'!19:19,'2015'!3:3,"&gt;="&amp;$R$14,'2015'!3:3,"&lt;"&amp;$S$14)+SUMIFS('2016'!19:19,'2016'!3:3,"&gt;="&amp;$R$14,'2016'!3:3,"&lt;"&amp;$S$14)</f>
        <v>0</v>
      </c>
      <c r="R21" s="93">
        <f ca="1">SUMIFS('2014'!19:19,'2014'!3:3,"&gt;="&amp;$U$14,'2014'!3:3,"&lt;"&amp;$V$14)+SUMIFS('2015'!19:19,'2015'!3:3,"&gt;="&amp;$U$14,'2015'!3:3,"&lt;"&amp;$V$14)+SUMIFS('2016'!19:19,'2016'!3:3,"&gt;="&amp;$U$14,'2016'!3:3,"&lt;"&amp;$V$14)</f>
        <v>0</v>
      </c>
      <c r="S21" s="93">
        <f t="shared" ca="1" si="3"/>
        <v>0</v>
      </c>
      <c r="T21" s="93">
        <f t="shared" ca="1" si="4"/>
        <v>0</v>
      </c>
      <c r="U21" s="93">
        <f t="shared" ca="1" si="5"/>
        <v>0</v>
      </c>
      <c r="V21" s="93">
        <f t="shared" ca="1" si="6"/>
        <v>0</v>
      </c>
      <c r="W21" s="93">
        <f t="shared" ca="1" si="7"/>
        <v>0</v>
      </c>
      <c r="X21" s="93">
        <f t="shared" ca="1" si="8"/>
        <v>0</v>
      </c>
      <c r="Y21" s="93">
        <f t="shared" ca="1" si="9"/>
        <v>0</v>
      </c>
    </row>
    <row r="22" spans="2:25" s="15" customFormat="1" ht="21" customHeight="1">
      <c r="B22" s="32"/>
      <c r="C22" s="1"/>
      <c r="D22" s="23"/>
      <c r="E22" s="110" t="str">
        <f t="shared" ca="1" si="10"/>
        <v/>
      </c>
      <c r="F22" s="25" t="str">
        <f>IF(C22&lt;&gt;"",SUM('2014'!B20+'2015'!B20+'2016'!B20),"")</f>
        <v/>
      </c>
      <c r="G22" s="47" t="str">
        <f t="shared" si="11"/>
        <v/>
      </c>
      <c r="H22" s="48" t="str">
        <f t="shared" si="0"/>
        <v/>
      </c>
      <c r="I22" s="49" t="str">
        <f t="shared" si="1"/>
        <v/>
      </c>
      <c r="J22" s="16" t="str">
        <f t="shared" si="2"/>
        <v/>
      </c>
      <c r="L22" s="93">
        <f>SUMIFS('2014'!20:20,'2014'!3:3,"&lt;"&amp;C22,'2014'!3:3,"&gt;"&amp;0)+SUMIFS('2015'!20:20,'2015'!3:3,"&lt;"&amp;C22,'2015'!3:3,"&gt;"&amp;0)+SUMIFS('2016'!20:20,'2016'!3:3,"&lt;"&amp;C22,'2016'!3:3,"&gt;"&amp;0)</f>
        <v>0</v>
      </c>
      <c r="M22" s="93">
        <f ca="1">SUMIFS('2014'!20:20,'2014'!3:3,"&gt;="&amp;$O$14,'2014'!3:3,"&lt;"&amp;$P$14)+SUMIFS('2015'!20:20,'2015'!3:3,"&gt;="&amp;$O$14,'2015'!3:3,"&lt;"&amp;$P$14)+SUMIFS('2016'!20:20,'2016'!3:3,"&gt;="&amp;$O$14,'2016'!3:3,"&lt;"&amp;$P$14)</f>
        <v>0</v>
      </c>
      <c r="N22" s="93">
        <f ca="1">SUMIFS('2014'!20:20,'2014'!3:3,"&gt;="&amp;$R$14,'2014'!3:3,"&lt;"&amp;$S$14)+SUMIFS('2015'!20:20,'2015'!3:3,"&gt;="&amp;$R$14,'2015'!3:3,"&lt;"&amp;$S$14)+SUMIFS('2016'!20:20,'2016'!3:3,"&gt;="&amp;$R$14,'2016'!3:3,"&lt;"&amp;$S$14)</f>
        <v>0</v>
      </c>
      <c r="O22" s="93">
        <f ca="1">SUMIFS('2014'!20:20,'2014'!3:3,"&gt;="&amp;$U$14,'2014'!3:3,"&lt;"&amp;$V$14)+SUMIFS('2015'!20:20,'2015'!3:3,"&gt;="&amp;$U$14,'2015'!3:3,"&lt;"&amp;$V$14)+SUMIFS('2016'!20:20,'2016'!3:3,"&gt;="&amp;$U$14,'2016'!3:3,"&lt;"&amp;$V$14)</f>
        <v>0</v>
      </c>
      <c r="P22" s="93">
        <f ca="1">SUMIFS('2014'!21:21,'2014'!3:3,"&gt;="&amp;$O$14,'2014'!3:3,"&lt;"&amp;$P$14)+SUMIFS('2015'!21:21,'2015'!3:3,"&gt;="&amp;$O$14,'2015'!3:3,"&lt;"&amp;$P$14)+SUMIFS('2016'!21:21,'2016'!3:3,"&gt;="&amp;$O$14,'2016'!3:3,"&lt;"&amp;$P$14)</f>
        <v>0</v>
      </c>
      <c r="Q22" s="93">
        <f ca="1">SUMIFS('2014'!21:21,'2014'!3:3,"&gt;="&amp;$R$14,'2014'!3:3,"&lt;"&amp;$S$14)+SUMIFS('2015'!21:21,'2015'!3:3,"&gt;="&amp;$R$14,'2015'!3:3,"&lt;"&amp;$S$14)+SUMIFS('2016'!21:21,'2016'!3:3,"&gt;="&amp;$R$14,'2016'!3:3,"&lt;"&amp;$S$14)</f>
        <v>0</v>
      </c>
      <c r="R22" s="93">
        <f ca="1">SUMIFS('2014'!21:21,'2014'!3:3,"&gt;="&amp;$U$14,'2014'!3:3,"&lt;"&amp;$V$14)+SUMIFS('2015'!21:21,'2015'!3:3,"&gt;="&amp;$U$14,'2015'!3:3,"&lt;"&amp;$V$14)+SUMIFS('2016'!21:21,'2016'!3:3,"&gt;="&amp;$U$14,'2016'!3:3,"&lt;"&amp;$V$14)</f>
        <v>0</v>
      </c>
      <c r="S22" s="93">
        <f t="shared" ca="1" si="3"/>
        <v>0</v>
      </c>
      <c r="T22" s="93">
        <f t="shared" ca="1" si="4"/>
        <v>0</v>
      </c>
      <c r="U22" s="93">
        <f t="shared" ca="1" si="5"/>
        <v>0</v>
      </c>
      <c r="V22" s="93">
        <f t="shared" ca="1" si="6"/>
        <v>0</v>
      </c>
      <c r="W22" s="93">
        <f t="shared" ca="1" si="7"/>
        <v>0</v>
      </c>
      <c r="X22" s="93">
        <f t="shared" ca="1" si="8"/>
        <v>0</v>
      </c>
      <c r="Y22" s="93">
        <f t="shared" ca="1" si="9"/>
        <v>0</v>
      </c>
    </row>
    <row r="23" spans="2:25" s="15" customFormat="1" ht="21" customHeight="1">
      <c r="B23" s="32"/>
      <c r="C23" s="1"/>
      <c r="D23" s="23"/>
      <c r="E23" s="110" t="str">
        <f t="shared" ca="1" si="10"/>
        <v/>
      </c>
      <c r="F23" s="25" t="str">
        <f>IF(C23&lt;&gt;"",SUM('2014'!B22+'2015'!B22+'2016'!B22),"")</f>
        <v/>
      </c>
      <c r="G23" s="47" t="str">
        <f t="shared" si="11"/>
        <v/>
      </c>
      <c r="H23" s="48" t="str">
        <f t="shared" si="0"/>
        <v/>
      </c>
      <c r="I23" s="49" t="str">
        <f t="shared" si="1"/>
        <v/>
      </c>
      <c r="J23" s="16" t="str">
        <f t="shared" si="2"/>
        <v/>
      </c>
      <c r="L23" s="93">
        <f>SUMIFS('2014'!22:22,'2014'!3:3,"&lt;"&amp;C23,'2014'!3:3,"&gt;"&amp;0)+SUMIFS('2015'!22:22,'2015'!3:3,"&lt;"&amp;C23,'2015'!3:3,"&gt;"&amp;0)+SUMIFS('2016'!22:22,'2016'!3:3,"&lt;"&amp;C23,'2016'!3:3,"&gt;"&amp;0)</f>
        <v>0</v>
      </c>
      <c r="M23" s="93">
        <f ca="1">SUMIFS('2014'!22:22,'2014'!3:3,"&gt;="&amp;$O$14,'2014'!3:3,"&lt;"&amp;$P$14)+SUMIFS('2015'!22:22,'2015'!3:3,"&gt;="&amp;$O$14,'2015'!3:3,"&lt;"&amp;$P$14)+SUMIFS('2016'!22:22,'2016'!3:3,"&gt;="&amp;$O$14,'2016'!3:3,"&lt;"&amp;$P$14)</f>
        <v>0</v>
      </c>
      <c r="N23" s="93">
        <f ca="1">SUMIFS('2014'!22:22,'2014'!3:3,"&gt;="&amp;$R$14,'2014'!3:3,"&lt;"&amp;$S$14)+SUMIFS('2015'!22:22,'2015'!3:3,"&gt;="&amp;$R$14,'2015'!3:3,"&lt;"&amp;$S$14)+SUMIFS('2016'!22:22,'2016'!3:3,"&gt;="&amp;$R$14,'2016'!3:3,"&lt;"&amp;$S$14)</f>
        <v>0</v>
      </c>
      <c r="O23" s="93">
        <f ca="1">SUMIFS('2014'!22:22,'2014'!3:3,"&gt;="&amp;$U$14,'2014'!3:3,"&lt;"&amp;$V$14)+SUMIFS('2015'!22:22,'2015'!3:3,"&gt;="&amp;$U$14,'2015'!3:3,"&lt;"&amp;$V$14)+SUMIFS('2016'!22:22,'2016'!3:3,"&gt;="&amp;$U$14,'2016'!3:3,"&lt;"&amp;$V$14)</f>
        <v>0</v>
      </c>
      <c r="P23" s="93">
        <f ca="1">SUMIFS('2014'!23:23,'2014'!3:3,"&gt;="&amp;$O$14,'2014'!3:3,"&lt;"&amp;$P$14)+SUMIFS('2015'!23:23,'2015'!3:3,"&gt;="&amp;$O$14,'2015'!3:3,"&lt;"&amp;$P$14)+SUMIFS('2016'!23:23,'2016'!3:3,"&gt;="&amp;$O$14,'2016'!3:3,"&lt;"&amp;$P$14)</f>
        <v>0</v>
      </c>
      <c r="Q23" s="93">
        <f ca="1">SUMIFS('2014'!23:23,'2014'!3:3,"&gt;="&amp;$R$14,'2014'!3:3,"&lt;"&amp;$S$14)+SUMIFS('2015'!23:23,'2015'!3:3,"&gt;="&amp;$R$14,'2015'!3:3,"&lt;"&amp;$S$14)+SUMIFS('2016'!23:23,'2016'!3:3,"&gt;="&amp;$R$14,'2016'!3:3,"&lt;"&amp;$S$14)</f>
        <v>0</v>
      </c>
      <c r="R23" s="93">
        <f ca="1">SUMIFS('2014'!23:23,'2014'!3:3,"&gt;="&amp;$U$14,'2014'!3:3,"&lt;"&amp;$V$14)+SUMIFS('2015'!23:23,'2015'!3:3,"&gt;="&amp;$U$14,'2015'!3:3,"&lt;"&amp;$V$14)+SUMIFS('2016'!23:23,'2016'!3:3,"&gt;="&amp;$U$14,'2016'!3:3,"&lt;"&amp;$V$14)</f>
        <v>0</v>
      </c>
      <c r="S23" s="93">
        <f t="shared" ca="1" si="3"/>
        <v>0</v>
      </c>
      <c r="T23" s="93">
        <f t="shared" ca="1" si="4"/>
        <v>0</v>
      </c>
      <c r="U23" s="93">
        <f t="shared" ca="1" si="5"/>
        <v>0</v>
      </c>
      <c r="V23" s="93">
        <f t="shared" ca="1" si="6"/>
        <v>0</v>
      </c>
      <c r="W23" s="93">
        <f t="shared" ca="1" si="7"/>
        <v>0</v>
      </c>
      <c r="X23" s="93">
        <f t="shared" ca="1" si="8"/>
        <v>0</v>
      </c>
      <c r="Y23" s="93">
        <f t="shared" ca="1" si="9"/>
        <v>0</v>
      </c>
    </row>
    <row r="24" spans="2:25" s="15" customFormat="1" ht="21" customHeight="1">
      <c r="B24" s="32"/>
      <c r="C24" s="1"/>
      <c r="D24" s="23"/>
      <c r="E24" s="110" t="str">
        <f t="shared" ca="1" si="10"/>
        <v/>
      </c>
      <c r="F24" s="25" t="str">
        <f>IF(C24&lt;&gt;"",SUM('2014'!B24+'2015'!B24+'2016'!B24),"")</f>
        <v/>
      </c>
      <c r="G24" s="47" t="str">
        <f t="shared" si="11"/>
        <v/>
      </c>
      <c r="H24" s="48" t="str">
        <f t="shared" si="0"/>
        <v/>
      </c>
      <c r="I24" s="49" t="str">
        <f t="shared" si="1"/>
        <v/>
      </c>
      <c r="J24" s="16" t="str">
        <f t="shared" si="2"/>
        <v/>
      </c>
      <c r="L24" s="93">
        <f>SUMIFS('2014'!24:24,'2014'!3:3,"&lt;"&amp;C24,'2014'!3:3,"&gt;"&amp;0)+SUMIFS('2015'!24:24,'2015'!3:3,"&lt;"&amp;C24,'2015'!3:3,"&gt;"&amp;0)+SUMIFS('2016'!24:24,'2016'!3:3,"&lt;"&amp;C24,'2016'!3:3,"&gt;"&amp;0)</f>
        <v>0</v>
      </c>
      <c r="M24" s="93">
        <f ca="1">SUMIFS('2014'!24:24,'2014'!3:3,"&gt;="&amp;$O$14,'2014'!3:3,"&lt;"&amp;$P$14)+SUMIFS('2015'!24:24,'2015'!3:3,"&gt;="&amp;$O$14,'2015'!3:3,"&lt;"&amp;$P$14)+SUMIFS('2016'!24:24,'2016'!3:3,"&gt;="&amp;$O$14,'2016'!3:3,"&lt;"&amp;$P$14)</f>
        <v>0</v>
      </c>
      <c r="N24" s="93">
        <f ca="1">SUMIFS('2014'!24:24,'2014'!3:3,"&gt;="&amp;$R$14,'2014'!3:3,"&lt;"&amp;$S$14)+SUMIFS('2015'!24:24,'2015'!3:3,"&gt;="&amp;$R$14,'2015'!3:3,"&lt;"&amp;$S$14)+SUMIFS('2016'!24:24,'2016'!3:3,"&gt;="&amp;$R$14,'2016'!3:3,"&lt;"&amp;$S$14)</f>
        <v>0</v>
      </c>
      <c r="O24" s="93">
        <f ca="1">SUMIFS('2014'!24:24,'2014'!3:3,"&gt;="&amp;$U$14,'2014'!3:3,"&lt;"&amp;$V$14)+SUMIFS('2015'!24:24,'2015'!3:3,"&gt;="&amp;$U$14,'2015'!3:3,"&lt;"&amp;$V$14)+SUMIFS('2016'!24:24,'2016'!3:3,"&gt;="&amp;$U$14,'2016'!3:3,"&lt;"&amp;$V$14)</f>
        <v>0</v>
      </c>
      <c r="P24" s="93">
        <f ca="1">SUMIFS('2014'!25:25,'2014'!3:3,"&gt;="&amp;$O$14,'2014'!3:3,"&lt;"&amp;$P$14)+SUMIFS('2015'!25:25,'2015'!3:3,"&gt;="&amp;$O$14,'2015'!3:3,"&lt;"&amp;$P$14)+SUMIFS('2016'!25:25,'2016'!3:3,"&gt;="&amp;$O$14,'2016'!3:3,"&lt;"&amp;$P$14)</f>
        <v>0</v>
      </c>
      <c r="Q24" s="93">
        <f ca="1">SUMIFS('2014'!25:25,'2014'!3:3,"&gt;="&amp;$R$14,'2014'!3:3,"&lt;"&amp;$S$14)+SUMIFS('2015'!25:25,'2015'!3:3,"&gt;="&amp;$R$14,'2015'!3:3,"&lt;"&amp;$S$14)+SUMIFS('2016'!25:25,'2016'!3:3,"&gt;="&amp;$R$14,'2016'!3:3,"&lt;"&amp;$S$14)</f>
        <v>0</v>
      </c>
      <c r="R24" s="93">
        <f ca="1">SUMIFS('2014'!25:25,'2014'!3:3,"&gt;="&amp;$U$14,'2014'!3:3,"&lt;"&amp;$V$14)+SUMIFS('2015'!25:25,'2015'!3:3,"&gt;="&amp;$U$14,'2015'!3:3,"&lt;"&amp;$V$14)+SUMIFS('2016'!25:25,'2016'!3:3,"&gt;="&amp;$U$14,'2016'!3:3,"&lt;"&amp;$V$14)</f>
        <v>0</v>
      </c>
      <c r="S24" s="93">
        <f t="shared" ca="1" si="3"/>
        <v>0</v>
      </c>
      <c r="T24" s="93">
        <f t="shared" ca="1" si="4"/>
        <v>0</v>
      </c>
      <c r="U24" s="93">
        <f t="shared" ca="1" si="5"/>
        <v>0</v>
      </c>
      <c r="V24" s="93">
        <f t="shared" ca="1" si="6"/>
        <v>0</v>
      </c>
      <c r="W24" s="93">
        <f t="shared" ca="1" si="7"/>
        <v>0</v>
      </c>
      <c r="X24" s="93">
        <f t="shared" ca="1" si="8"/>
        <v>0</v>
      </c>
      <c r="Y24" s="93">
        <f t="shared" ca="1" si="9"/>
        <v>0</v>
      </c>
    </row>
    <row r="25" spans="2:25" s="15" customFormat="1" ht="21" customHeight="1">
      <c r="B25" s="32"/>
      <c r="C25" s="1"/>
      <c r="D25" s="23"/>
      <c r="E25" s="110" t="str">
        <f t="shared" ca="1" si="10"/>
        <v/>
      </c>
      <c r="F25" s="25" t="str">
        <f>IF(C25&lt;&gt;"",SUM('2014'!B26+'2015'!B26+'2016'!B26),"")</f>
        <v/>
      </c>
      <c r="G25" s="47" t="str">
        <f t="shared" si="11"/>
        <v/>
      </c>
      <c r="H25" s="48" t="str">
        <f t="shared" si="0"/>
        <v/>
      </c>
      <c r="I25" s="49" t="str">
        <f t="shared" si="1"/>
        <v/>
      </c>
      <c r="J25" s="16" t="str">
        <f t="shared" si="2"/>
        <v/>
      </c>
      <c r="L25" s="93">
        <f>SUMIFS('2014'!26:26,'2014'!3:3,"&lt;"&amp;C25,'2014'!3:3,"&gt;"&amp;0)+SUMIFS('2015'!26:26,'2015'!3:3,"&lt;"&amp;C25,'2015'!3:3,"&gt;"&amp;0)+SUMIFS('2016'!26:26,'2016'!3:3,"&lt;"&amp;C25,'2016'!3:3,"&gt;"&amp;0)</f>
        <v>0</v>
      </c>
      <c r="M25" s="93">
        <f ca="1">SUMIFS('2014'!26:26,'2014'!3:3,"&gt;="&amp;$O$14,'2014'!3:3,"&lt;"&amp;$P$14)+SUMIFS('2015'!26:26,'2015'!3:3,"&gt;="&amp;$O$14,'2015'!3:3,"&lt;"&amp;$P$14)+SUMIFS('2016'!26:26,'2016'!3:3,"&gt;="&amp;$O$14,'2016'!3:3,"&lt;"&amp;$P$14)</f>
        <v>0</v>
      </c>
      <c r="N25" s="93">
        <f ca="1">SUMIFS('2014'!26:26,'2014'!3:3,"&gt;="&amp;$R$14,'2014'!3:3,"&lt;"&amp;$S$14)+SUMIFS('2015'!26:26,'2015'!3:3,"&gt;="&amp;$R$14,'2015'!3:3,"&lt;"&amp;$S$14)+SUMIFS('2016'!26:26,'2016'!3:3,"&gt;="&amp;$R$14,'2016'!3:3,"&lt;"&amp;$S$14)</f>
        <v>0</v>
      </c>
      <c r="O25" s="93">
        <f ca="1">SUMIFS('2014'!26:26,'2014'!3:3,"&gt;="&amp;$U$14,'2014'!3:3,"&lt;"&amp;$V$14)+SUMIFS('2015'!26:26,'2015'!3:3,"&gt;="&amp;$U$14,'2015'!3:3,"&lt;"&amp;$V$14)+SUMIFS('2016'!26:26,'2016'!3:3,"&gt;="&amp;$U$14,'2016'!3:3,"&lt;"&amp;$V$14)</f>
        <v>0</v>
      </c>
      <c r="P25" s="93">
        <f ca="1">SUMIFS('2014'!27:27,'2014'!3:3,"&gt;="&amp;$O$14,'2014'!3:3,"&lt;"&amp;$P$14)+SUMIFS('2015'!27:27,'2015'!3:3,"&gt;="&amp;$O$14,'2015'!3:3,"&lt;"&amp;$P$14)+SUMIFS('2016'!27:27,'2016'!3:3,"&gt;="&amp;$O$14,'2016'!3:3,"&lt;"&amp;$P$14)</f>
        <v>0</v>
      </c>
      <c r="Q25" s="93">
        <f ca="1">SUMIFS('2014'!27:27,'2014'!3:3,"&gt;="&amp;$R$14,'2014'!3:3,"&lt;"&amp;$S$14)+SUMIFS('2015'!27:27,'2015'!3:3,"&gt;="&amp;$R$14,'2015'!3:3,"&lt;"&amp;$S$14)+SUMIFS('2016'!27:27,'2016'!3:3,"&gt;="&amp;$R$14,'2016'!3:3,"&lt;"&amp;$S$14)</f>
        <v>0</v>
      </c>
      <c r="R25" s="93">
        <f ca="1">SUMIFS('2014'!27:27,'2014'!3:3,"&gt;="&amp;$U$14,'2014'!3:3,"&lt;"&amp;$V$14)+SUMIFS('2015'!27:27,'2015'!3:3,"&gt;="&amp;$U$14,'2015'!3:3,"&lt;"&amp;$V$14)+SUMIFS('2016'!27:27,'2016'!3:3,"&gt;="&amp;$U$14,'2016'!3:3,"&lt;"&amp;$V$14)</f>
        <v>0</v>
      </c>
      <c r="S25" s="93">
        <f t="shared" ca="1" si="3"/>
        <v>0</v>
      </c>
      <c r="T25" s="93">
        <f t="shared" ca="1" si="4"/>
        <v>0</v>
      </c>
      <c r="U25" s="93">
        <f t="shared" ca="1" si="5"/>
        <v>0</v>
      </c>
      <c r="V25" s="93">
        <f t="shared" ca="1" si="6"/>
        <v>0</v>
      </c>
      <c r="W25" s="93">
        <f t="shared" ca="1" si="7"/>
        <v>0</v>
      </c>
      <c r="X25" s="93">
        <f t="shared" ca="1" si="8"/>
        <v>0</v>
      </c>
      <c r="Y25" s="93">
        <f t="shared" ca="1" si="9"/>
        <v>0</v>
      </c>
    </row>
    <row r="26" spans="2:25" s="15" customFormat="1" ht="21" customHeight="1">
      <c r="B26" s="32"/>
      <c r="C26" s="1"/>
      <c r="D26" s="23"/>
      <c r="E26" s="110" t="str">
        <f t="shared" ca="1" si="10"/>
        <v/>
      </c>
      <c r="F26" s="25" t="str">
        <f>IF(C26&lt;&gt;"",SUM('2014'!B28+'2015'!B28+'2016'!B28),"")</f>
        <v/>
      </c>
      <c r="G26" s="47" t="str">
        <f t="shared" si="11"/>
        <v/>
      </c>
      <c r="H26" s="48" t="str">
        <f t="shared" si="0"/>
        <v/>
      </c>
      <c r="I26" s="49" t="str">
        <f t="shared" si="1"/>
        <v/>
      </c>
      <c r="J26" s="16" t="str">
        <f t="shared" si="2"/>
        <v/>
      </c>
      <c r="L26" s="93">
        <f>SUMIFS('2014'!28:28,'2014'!3:3,"&lt;"&amp;C26,'2014'!3:3,"&gt;"&amp;0)+SUMIFS('2015'!28:28,'2015'!3:3,"&lt;"&amp;C26,'2015'!3:3,"&gt;"&amp;0)+SUMIFS('2016'!28:28,'2016'!3:3,"&lt;"&amp;C26,'2016'!3:3,"&gt;"&amp;0)</f>
        <v>0</v>
      </c>
      <c r="M26" s="93">
        <f ca="1">SUMIFS('2014'!28:28,'2014'!3:3,"&gt;="&amp;$O$14,'2014'!3:3,"&lt;"&amp;$P$14)+SUMIFS('2015'!28:28,'2015'!3:3,"&gt;="&amp;$O$14,'2015'!3:3,"&lt;"&amp;$P$14)+SUMIFS('2016'!28:28,'2016'!3:3,"&gt;="&amp;$O$14,'2016'!3:3,"&lt;"&amp;$P$14)</f>
        <v>0</v>
      </c>
      <c r="N26" s="93">
        <f ca="1">SUMIFS('2014'!28:28,'2014'!3:3,"&gt;="&amp;$R$14,'2014'!3:3,"&lt;"&amp;$S$14)+SUMIFS('2015'!28:28,'2015'!3:3,"&gt;="&amp;$R$14,'2015'!3:3,"&lt;"&amp;$S$14)+SUMIFS('2016'!28:28,'2016'!3:3,"&gt;="&amp;$R$14,'2016'!3:3,"&lt;"&amp;$S$14)</f>
        <v>0</v>
      </c>
      <c r="O26" s="93">
        <f ca="1">SUMIFS('2014'!28:28,'2014'!3:3,"&gt;="&amp;$U$14,'2014'!3:3,"&lt;"&amp;$V$14)+SUMIFS('2015'!28:28,'2015'!3:3,"&gt;="&amp;$U$14,'2015'!3:3,"&lt;"&amp;$V$14)+SUMIFS('2016'!28:28,'2016'!3:3,"&gt;="&amp;$U$14,'2016'!3:3,"&lt;"&amp;$V$14)</f>
        <v>0</v>
      </c>
      <c r="P26" s="93">
        <f ca="1">SUMIFS('2014'!29:29,'2014'!3:3,"&gt;="&amp;$O$14,'2014'!3:3,"&lt;"&amp;$P$14)+SUMIFS('2015'!29:29,'2015'!3:3,"&gt;="&amp;$O$14,'2015'!3:3,"&lt;"&amp;$P$14)+SUMIFS('2016'!29:29,'2016'!3:3,"&gt;="&amp;$O$14,'2016'!3:3,"&lt;"&amp;$P$14)</f>
        <v>0</v>
      </c>
      <c r="Q26" s="93">
        <f ca="1">SUMIFS('2014'!29:29,'2014'!3:3,"&gt;="&amp;$R$14,'2014'!3:3,"&lt;"&amp;$S$14)+SUMIFS('2015'!29:29,'2015'!3:3,"&gt;="&amp;$R$14,'2015'!3:3,"&lt;"&amp;$S$14)+SUMIFS('2016'!29:29,'2016'!3:3,"&gt;="&amp;$R$14,'2016'!3:3,"&lt;"&amp;$S$14)</f>
        <v>0</v>
      </c>
      <c r="R26" s="93">
        <f ca="1">SUMIFS('2014'!29:29,'2014'!3:3,"&gt;="&amp;$U$14,'2014'!3:3,"&lt;"&amp;$V$14)+SUMIFS('2015'!29:29,'2015'!3:3,"&gt;="&amp;$U$14,'2015'!3:3,"&lt;"&amp;$V$14)+SUMIFS('2016'!29:29,'2016'!3:3,"&gt;="&amp;$U$14,'2016'!3:3,"&lt;"&amp;$V$14)</f>
        <v>0</v>
      </c>
      <c r="S26" s="93">
        <f t="shared" ca="1" si="3"/>
        <v>0</v>
      </c>
      <c r="T26" s="93">
        <f t="shared" ca="1" si="4"/>
        <v>0</v>
      </c>
      <c r="U26" s="93">
        <f t="shared" ca="1" si="5"/>
        <v>0</v>
      </c>
      <c r="V26" s="93">
        <f t="shared" ca="1" si="6"/>
        <v>0</v>
      </c>
      <c r="W26" s="93">
        <f t="shared" ca="1" si="7"/>
        <v>0</v>
      </c>
      <c r="X26" s="93">
        <f t="shared" ca="1" si="8"/>
        <v>0</v>
      </c>
      <c r="Y26" s="93">
        <f t="shared" ca="1" si="9"/>
        <v>0</v>
      </c>
    </row>
    <row r="27" spans="2:25" s="15" customFormat="1" ht="21" customHeight="1">
      <c r="B27" s="32"/>
      <c r="C27" s="1"/>
      <c r="D27" s="23"/>
      <c r="E27" s="110" t="str">
        <f t="shared" ca="1" si="10"/>
        <v/>
      </c>
      <c r="F27" s="25" t="str">
        <f>IF(C27&lt;&gt;"",SUM('2014'!B30+'2015'!B30+'2016'!B30),"")</f>
        <v/>
      </c>
      <c r="G27" s="47" t="str">
        <f t="shared" si="11"/>
        <v/>
      </c>
      <c r="H27" s="48" t="str">
        <f t="shared" si="0"/>
        <v/>
      </c>
      <c r="I27" s="49" t="str">
        <f t="shared" si="1"/>
        <v/>
      </c>
      <c r="J27" s="16" t="str">
        <f t="shared" si="2"/>
        <v/>
      </c>
      <c r="L27" s="93">
        <f>SUMIFS('2014'!30:30,'2014'!3:3,"&lt;"&amp;C27,'2014'!3:3,"&gt;"&amp;0)+SUMIFS('2015'!30:30,'2015'!3:3,"&lt;"&amp;C27,'2015'!3:3,"&gt;"&amp;0)+SUMIFS('2016'!30:30,'2016'!3:3,"&lt;"&amp;C27,'2016'!3:3,"&gt;"&amp;0)</f>
        <v>0</v>
      </c>
      <c r="M27" s="93">
        <f ca="1">SUMIFS('2014'!30:30,'2014'!3:3,"&gt;="&amp;$O$14,'2014'!3:3,"&lt;"&amp;$P$14)+SUMIFS('2015'!30:30,'2015'!3:3,"&gt;="&amp;$O$14,'2015'!3:3,"&lt;"&amp;$P$14)+SUMIFS('2016'!30:30,'2016'!3:3,"&gt;="&amp;$O$14,'2016'!3:3,"&lt;"&amp;$P$14)</f>
        <v>0</v>
      </c>
      <c r="N27" s="93">
        <f ca="1">SUMIFS('2014'!30:30,'2014'!3:3,"&gt;="&amp;$R$14,'2014'!3:3,"&lt;"&amp;$S$14)+SUMIFS('2015'!30:30,'2015'!3:3,"&gt;="&amp;$R$14,'2015'!3:3,"&lt;"&amp;$S$14)+SUMIFS('2016'!30:30,'2016'!3:3,"&gt;="&amp;$R$14,'2016'!3:3,"&lt;"&amp;$S$14)</f>
        <v>0</v>
      </c>
      <c r="O27" s="93">
        <f ca="1">SUMIFS('2014'!30:30,'2014'!3:3,"&gt;="&amp;$U$14,'2014'!3:3,"&lt;"&amp;$V$14)+SUMIFS('2015'!30:30,'2015'!3:3,"&gt;="&amp;$U$14,'2015'!3:3,"&lt;"&amp;$V$14)+SUMIFS('2016'!30:30,'2016'!3:3,"&gt;="&amp;$U$14,'2016'!3:3,"&lt;"&amp;$V$14)</f>
        <v>0</v>
      </c>
      <c r="P27" s="93">
        <f ca="1">SUMIFS('2014'!31:31,'2014'!3:3,"&gt;="&amp;$O$14,'2014'!3:3,"&lt;"&amp;$P$14)+SUMIFS('2015'!31:31,'2015'!3:3,"&gt;="&amp;$O$14,'2015'!3:3,"&lt;"&amp;$P$14)+SUMIFS('2016'!31:31,'2016'!3:3,"&gt;="&amp;$O$14,'2016'!3:3,"&lt;"&amp;$P$14)</f>
        <v>0</v>
      </c>
      <c r="Q27" s="93">
        <f ca="1">SUMIFS('2014'!31:31,'2014'!3:3,"&gt;="&amp;$R$14,'2014'!3:3,"&lt;"&amp;$S$14)+SUMIFS('2015'!31:31,'2015'!3:3,"&gt;="&amp;$R$14,'2015'!3:3,"&lt;"&amp;$S$14)+SUMIFS('2016'!31:31,'2016'!3:3,"&gt;="&amp;$R$14,'2016'!3:3,"&lt;"&amp;$S$14)</f>
        <v>0</v>
      </c>
      <c r="R27" s="93">
        <f ca="1">SUMIFS('2014'!31:31,'2014'!3:3,"&gt;="&amp;$U$14,'2014'!3:3,"&lt;"&amp;$V$14)+SUMIFS('2015'!31:31,'2015'!3:3,"&gt;="&amp;$U$14,'2015'!3:3,"&lt;"&amp;$V$14)+SUMIFS('2016'!31:31,'2016'!3:3,"&gt;="&amp;$U$14,'2016'!3:3,"&lt;"&amp;$V$14)</f>
        <v>0</v>
      </c>
      <c r="S27" s="93">
        <f t="shared" ca="1" si="3"/>
        <v>0</v>
      </c>
      <c r="T27" s="93">
        <f t="shared" ca="1" si="4"/>
        <v>0</v>
      </c>
      <c r="U27" s="93">
        <f t="shared" ca="1" si="5"/>
        <v>0</v>
      </c>
      <c r="V27" s="93">
        <f t="shared" ca="1" si="6"/>
        <v>0</v>
      </c>
      <c r="W27" s="93">
        <f t="shared" ca="1" si="7"/>
        <v>0</v>
      </c>
      <c r="X27" s="93">
        <f t="shared" ca="1" si="8"/>
        <v>0</v>
      </c>
      <c r="Y27" s="93">
        <f t="shared" ca="1" si="9"/>
        <v>0</v>
      </c>
    </row>
    <row r="28" spans="2:25" s="15" customFormat="1" ht="21" customHeight="1">
      <c r="B28" s="32"/>
      <c r="C28" s="1"/>
      <c r="D28" s="23"/>
      <c r="E28" s="110" t="str">
        <f t="shared" ca="1" si="10"/>
        <v/>
      </c>
      <c r="F28" s="25" t="str">
        <f>IF(C28&lt;&gt;"",SUM('2014'!B32+'2015'!B32+'2016'!B32),"")</f>
        <v/>
      </c>
      <c r="G28" s="47" t="str">
        <f t="shared" si="11"/>
        <v/>
      </c>
      <c r="H28" s="48" t="str">
        <f t="shared" si="0"/>
        <v/>
      </c>
      <c r="I28" s="49" t="str">
        <f t="shared" si="1"/>
        <v/>
      </c>
      <c r="J28" s="16" t="str">
        <f t="shared" si="2"/>
        <v/>
      </c>
      <c r="L28" s="93">
        <f>SUMIFS('2014'!32:32,'2014'!3:3,"&lt;"&amp;C28,'2014'!3:3,"&gt;"&amp;0)+SUMIFS('2015'!32:32,'2015'!3:3,"&lt;"&amp;C28,'2015'!3:3,"&gt;"&amp;0)+SUMIFS('2016'!32:32,'2016'!3:3,"&lt;"&amp;C28,'2016'!3:3,"&gt;"&amp;0)</f>
        <v>0</v>
      </c>
      <c r="M28" s="93">
        <f ca="1">SUMIFS('2014'!32:32,'2014'!3:3,"&gt;="&amp;$O$14,'2014'!3:3,"&lt;"&amp;$P$14)+SUMIFS('2015'!32:32,'2015'!3:3,"&gt;="&amp;$O$14,'2015'!3:3,"&lt;"&amp;$P$14)+SUMIFS('2016'!32:32,'2016'!3:3,"&gt;="&amp;$O$14,'2016'!3:3,"&lt;"&amp;$P$14)</f>
        <v>0</v>
      </c>
      <c r="N28" s="93">
        <f ca="1">SUMIFS('2014'!32:32,'2014'!3:3,"&gt;="&amp;$R$14,'2014'!3:3,"&lt;"&amp;$S$14)+SUMIFS('2015'!32:32,'2015'!3:3,"&gt;="&amp;$R$14,'2015'!3:3,"&lt;"&amp;$S$14)+SUMIFS('2016'!32:32,'2016'!3:3,"&gt;="&amp;$R$14,'2016'!3:3,"&lt;"&amp;$S$14)</f>
        <v>0</v>
      </c>
      <c r="O28" s="93">
        <f ca="1">SUMIFS('2014'!32:32,'2014'!3:3,"&gt;="&amp;$U$14,'2014'!3:3,"&lt;"&amp;$V$14)+SUMIFS('2015'!32:32,'2015'!3:3,"&gt;="&amp;$U$14,'2015'!3:3,"&lt;"&amp;$V$14)+SUMIFS('2016'!32:32,'2016'!3:3,"&gt;="&amp;$U$14,'2016'!3:3,"&lt;"&amp;$V$14)</f>
        <v>0</v>
      </c>
      <c r="P28" s="93">
        <f ca="1">SUMIFS('2014'!33:33,'2014'!3:3,"&gt;="&amp;$O$14,'2014'!3:3,"&lt;"&amp;$P$14)+SUMIFS('2015'!33:33,'2015'!3:3,"&gt;="&amp;$O$14,'2015'!3:3,"&lt;"&amp;$P$14)+SUMIFS('2016'!33:33,'2016'!3:3,"&gt;="&amp;$O$14,'2016'!3:3,"&lt;"&amp;$P$14)</f>
        <v>0</v>
      </c>
      <c r="Q28" s="93">
        <f ca="1">SUMIFS('2014'!33:33,'2014'!3:3,"&gt;="&amp;$R$14,'2014'!3:3,"&lt;"&amp;$S$14)+SUMIFS('2015'!33:33,'2015'!3:3,"&gt;="&amp;$R$14,'2015'!3:3,"&lt;"&amp;$S$14)+SUMIFS('2016'!33:33,'2016'!3:3,"&gt;="&amp;$R$14,'2016'!3:3,"&lt;"&amp;$S$14)</f>
        <v>0</v>
      </c>
      <c r="R28" s="93">
        <f ca="1">SUMIFS('2014'!33:33,'2014'!3:3,"&gt;="&amp;$U$14,'2014'!3:3,"&lt;"&amp;$V$14)+SUMIFS('2015'!33:33,'2015'!3:3,"&gt;="&amp;$U$14,'2015'!3:3,"&lt;"&amp;$V$14)+SUMIFS('2016'!33:33,'2016'!3:3,"&gt;="&amp;$U$14,'2016'!3:3,"&lt;"&amp;$V$14)</f>
        <v>0</v>
      </c>
      <c r="S28" s="93">
        <f t="shared" ca="1" si="3"/>
        <v>0</v>
      </c>
      <c r="T28" s="93">
        <f t="shared" ca="1" si="4"/>
        <v>0</v>
      </c>
      <c r="U28" s="93">
        <f t="shared" ca="1" si="5"/>
        <v>0</v>
      </c>
      <c r="V28" s="93">
        <f t="shared" ca="1" si="6"/>
        <v>0</v>
      </c>
      <c r="W28" s="93">
        <f t="shared" ca="1" si="7"/>
        <v>0</v>
      </c>
      <c r="X28" s="93">
        <f t="shared" ca="1" si="8"/>
        <v>0</v>
      </c>
      <c r="Y28" s="93">
        <f t="shared" ca="1" si="9"/>
        <v>0</v>
      </c>
    </row>
    <row r="29" spans="2:25" s="15" customFormat="1" ht="21" customHeight="1">
      <c r="B29" s="32"/>
      <c r="C29" s="1"/>
      <c r="D29" s="23"/>
      <c r="E29" s="110" t="str">
        <f t="shared" ca="1" si="10"/>
        <v/>
      </c>
      <c r="F29" s="25" t="str">
        <f>IF(C29&lt;&gt;"",SUM('2014'!B34+'2015'!B34+'2016'!B34),"")</f>
        <v/>
      </c>
      <c r="G29" s="47" t="str">
        <f t="shared" si="11"/>
        <v/>
      </c>
      <c r="H29" s="48" t="str">
        <f t="shared" si="0"/>
        <v/>
      </c>
      <c r="I29" s="49" t="str">
        <f t="shared" si="1"/>
        <v/>
      </c>
      <c r="J29" s="16" t="str">
        <f t="shared" si="2"/>
        <v/>
      </c>
      <c r="L29" s="93">
        <f>SUMIFS('2014'!34:34,'2014'!3:3,"&lt;"&amp;C29,'2014'!3:3,"&gt;"&amp;0)+SUMIFS('2015'!34:34,'2015'!3:3,"&lt;"&amp;C29,'2015'!3:3,"&gt;"&amp;0)+SUMIFS('2016'!34:34,'2016'!3:3,"&lt;"&amp;C29,'2016'!3:3,"&gt;"&amp;0)</f>
        <v>0</v>
      </c>
      <c r="M29" s="93">
        <f ca="1">SUMIFS('2014'!34:34,'2014'!3:3,"&gt;="&amp;$O$14,'2014'!3:3,"&lt;"&amp;$P$14)+SUMIFS('2015'!34:34,'2015'!3:3,"&gt;="&amp;$O$14,'2015'!3:3,"&lt;"&amp;$P$14)+SUMIFS('2016'!34:34,'2016'!3:3,"&gt;="&amp;$O$14,'2016'!3:3,"&lt;"&amp;$P$14)</f>
        <v>0</v>
      </c>
      <c r="N29" s="93">
        <f ca="1">SUMIFS('2014'!34:34,'2014'!3:3,"&gt;="&amp;$R$14,'2014'!3:3,"&lt;"&amp;$S$14)+SUMIFS('2015'!34:34,'2015'!3:3,"&gt;="&amp;$R$14,'2015'!3:3,"&lt;"&amp;$S$14)+SUMIFS('2016'!34:34,'2016'!3:3,"&gt;="&amp;$R$14,'2016'!3:3,"&lt;"&amp;$S$14)</f>
        <v>0</v>
      </c>
      <c r="O29" s="93">
        <f ca="1">SUMIFS('2014'!34:34,'2014'!3:3,"&gt;="&amp;$U$14,'2014'!3:3,"&lt;"&amp;$V$14)+SUMIFS('2015'!34:34,'2015'!3:3,"&gt;="&amp;$U$14,'2015'!3:3,"&lt;"&amp;$V$14)+SUMIFS('2016'!34:34,'2016'!3:3,"&gt;="&amp;$U$14,'2016'!3:3,"&lt;"&amp;$V$14)</f>
        <v>0</v>
      </c>
      <c r="P29" s="93">
        <f ca="1">SUMIFS('2014'!35:35,'2014'!3:3,"&gt;="&amp;$O$14,'2014'!3:3,"&lt;"&amp;$P$14)+SUMIFS('2015'!35:35,'2015'!3:3,"&gt;="&amp;$O$14,'2015'!3:3,"&lt;"&amp;$P$14)+SUMIFS('2016'!35:35,'2016'!3:3,"&gt;="&amp;$O$14,'2016'!3:3,"&lt;"&amp;$P$14)</f>
        <v>0</v>
      </c>
      <c r="Q29" s="93">
        <f ca="1">SUMIFS('2014'!35:35,'2014'!3:3,"&gt;="&amp;$R$14,'2014'!3:3,"&lt;"&amp;$S$14)+SUMIFS('2015'!35:35,'2015'!3:3,"&gt;="&amp;$R$14,'2015'!3:3,"&lt;"&amp;$S$14)+SUMIFS('2016'!35:35,'2016'!3:3,"&gt;="&amp;$R$14,'2016'!3:3,"&lt;"&amp;$S$14)</f>
        <v>0</v>
      </c>
      <c r="R29" s="93">
        <f ca="1">SUMIFS('2014'!35:35,'2014'!3:3,"&gt;="&amp;$U$14,'2014'!3:3,"&lt;"&amp;$V$14)+SUMIFS('2015'!35:35,'2015'!3:3,"&gt;="&amp;$U$14,'2015'!3:3,"&lt;"&amp;$V$14)+SUMIFS('2016'!35:35,'2016'!3:3,"&gt;="&amp;$U$14,'2016'!3:3,"&lt;"&amp;$V$14)</f>
        <v>0</v>
      </c>
      <c r="S29" s="93">
        <f t="shared" ca="1" si="3"/>
        <v>0</v>
      </c>
      <c r="T29" s="93">
        <f t="shared" ca="1" si="4"/>
        <v>0</v>
      </c>
      <c r="U29" s="93">
        <f t="shared" ca="1" si="5"/>
        <v>0</v>
      </c>
      <c r="V29" s="93">
        <f t="shared" ca="1" si="6"/>
        <v>0</v>
      </c>
      <c r="W29" s="93">
        <f t="shared" ca="1" si="7"/>
        <v>0</v>
      </c>
      <c r="X29" s="93">
        <f t="shared" ca="1" si="8"/>
        <v>0</v>
      </c>
      <c r="Y29" s="93">
        <f t="shared" ca="1" si="9"/>
        <v>0</v>
      </c>
    </row>
    <row r="30" spans="2:25" s="15" customFormat="1" ht="21" customHeight="1">
      <c r="B30" s="32"/>
      <c r="C30" s="1"/>
      <c r="D30" s="23"/>
      <c r="E30" s="110" t="str">
        <f t="shared" ca="1" si="10"/>
        <v/>
      </c>
      <c r="F30" s="25" t="str">
        <f>IF(C30&lt;&gt;"",SUM('2014'!B36+'2015'!B36+'2016'!B36),"")</f>
        <v/>
      </c>
      <c r="G30" s="47" t="str">
        <f t="shared" si="11"/>
        <v/>
      </c>
      <c r="H30" s="48" t="str">
        <f t="shared" si="0"/>
        <v/>
      </c>
      <c r="I30" s="49" t="str">
        <f t="shared" si="1"/>
        <v/>
      </c>
      <c r="J30" s="16" t="str">
        <f t="shared" si="2"/>
        <v/>
      </c>
      <c r="L30" s="93">
        <f>SUMIFS('2014'!36:36,'2014'!3:3,"&lt;"&amp;C30,'2014'!3:3,"&gt;"&amp;0)+SUMIFS('2015'!36:36,'2015'!3:3,"&lt;"&amp;C30,'2015'!3:3,"&gt;"&amp;0)+SUMIFS('2016'!36:36,'2016'!3:3,"&lt;"&amp;C30,'2016'!3:3,"&gt;"&amp;0)</f>
        <v>0</v>
      </c>
      <c r="M30" s="93">
        <f ca="1">SUMIFS('2014'!36:36,'2014'!3:3,"&gt;="&amp;$O$14,'2014'!3:3,"&lt;"&amp;$P$14)+SUMIFS('2015'!36:36,'2015'!3:3,"&gt;="&amp;$O$14,'2015'!3:3,"&lt;"&amp;$P$14)+SUMIFS('2016'!36:36,'2016'!3:3,"&gt;="&amp;$O$14,'2016'!3:3,"&lt;"&amp;$P$14)</f>
        <v>0</v>
      </c>
      <c r="N30" s="93">
        <f ca="1">SUMIFS('2014'!36:36,'2014'!3:3,"&gt;="&amp;$R$14,'2014'!3:3,"&lt;"&amp;$S$14)+SUMIFS('2015'!36:36,'2015'!3:3,"&gt;="&amp;$R$14,'2015'!3:3,"&lt;"&amp;$S$14)+SUMIFS('2016'!36:36,'2016'!3:3,"&gt;="&amp;$R$14,'2016'!3:3,"&lt;"&amp;$S$14)</f>
        <v>0</v>
      </c>
      <c r="O30" s="93">
        <f ca="1">SUMIFS('2014'!36:36,'2014'!3:3,"&gt;="&amp;$U$14,'2014'!3:3,"&lt;"&amp;$V$14)+SUMIFS('2015'!36:36,'2015'!3:3,"&gt;="&amp;$U$14,'2015'!3:3,"&lt;"&amp;$V$14)+SUMIFS('2016'!36:36,'2016'!3:3,"&gt;="&amp;$U$14,'2016'!3:3,"&lt;"&amp;$V$14)</f>
        <v>0</v>
      </c>
      <c r="P30" s="93">
        <f ca="1">SUMIFS('2014'!37:37,'2014'!3:3,"&gt;="&amp;$O$14,'2014'!3:3,"&lt;"&amp;$P$14)+SUMIFS('2015'!37:37,'2015'!3:3,"&gt;="&amp;$O$14,'2015'!3:3,"&lt;"&amp;$P$14)+SUMIFS('2016'!37:37,'2016'!3:3,"&gt;="&amp;$O$14,'2016'!3:3,"&lt;"&amp;$P$14)</f>
        <v>0</v>
      </c>
      <c r="Q30" s="93">
        <f ca="1">SUMIFS('2014'!37:37,'2014'!3:3,"&gt;="&amp;$R$14,'2014'!3:3,"&lt;"&amp;$S$14)+SUMIFS('2015'!37:37,'2015'!3:3,"&gt;="&amp;$R$14,'2015'!3:3,"&lt;"&amp;$S$14)+SUMIFS('2016'!37:37,'2016'!3:3,"&gt;="&amp;$R$14,'2016'!3:3,"&lt;"&amp;$S$14)</f>
        <v>0</v>
      </c>
      <c r="R30" s="93">
        <f ca="1">SUMIFS('2014'!37:37,'2014'!3:3,"&gt;="&amp;$U$14,'2014'!3:3,"&lt;"&amp;$V$14)+SUMIFS('2015'!37:37,'2015'!3:3,"&gt;="&amp;$U$14,'2015'!3:3,"&lt;"&amp;$V$14)+SUMIFS('2016'!37:37,'2016'!3:3,"&gt;="&amp;$U$14,'2016'!3:3,"&lt;"&amp;$V$14)</f>
        <v>0</v>
      </c>
      <c r="S30" s="93">
        <f t="shared" ca="1" si="3"/>
        <v>0</v>
      </c>
      <c r="T30" s="93">
        <f t="shared" ca="1" si="4"/>
        <v>0</v>
      </c>
      <c r="U30" s="93">
        <f t="shared" ca="1" si="5"/>
        <v>0</v>
      </c>
      <c r="V30" s="93">
        <f t="shared" ca="1" si="6"/>
        <v>0</v>
      </c>
      <c r="W30" s="93">
        <f t="shared" ca="1" si="7"/>
        <v>0</v>
      </c>
      <c r="X30" s="93">
        <f t="shared" ca="1" si="8"/>
        <v>0</v>
      </c>
      <c r="Y30" s="93">
        <f t="shared" ca="1" si="9"/>
        <v>0</v>
      </c>
    </row>
    <row r="31" spans="2:25" s="15" customFormat="1" ht="21" customHeight="1">
      <c r="B31" s="32"/>
      <c r="C31" s="1"/>
      <c r="D31" s="23"/>
      <c r="E31" s="110" t="str">
        <f t="shared" ca="1" si="10"/>
        <v/>
      </c>
      <c r="F31" s="25" t="str">
        <f>IF(C31&lt;&gt;"",SUM('2014'!B38+'2015'!B38+'2016'!B38),"")</f>
        <v/>
      </c>
      <c r="G31" s="47" t="str">
        <f t="shared" si="11"/>
        <v/>
      </c>
      <c r="H31" s="48" t="str">
        <f t="shared" si="0"/>
        <v/>
      </c>
      <c r="I31" s="49" t="str">
        <f t="shared" si="1"/>
        <v/>
      </c>
      <c r="J31" s="16" t="str">
        <f t="shared" si="2"/>
        <v/>
      </c>
      <c r="L31" s="93">
        <f>SUMIFS('2014'!38:38,'2014'!3:3,"&lt;"&amp;C31,'2014'!3:3,"&gt;"&amp;0)+SUMIFS('2015'!38:38,'2015'!3:3,"&lt;"&amp;C31,'2015'!3:3,"&gt;"&amp;0)+SUMIFS('2016'!38:38,'2016'!3:3,"&lt;"&amp;C31,'2016'!3:3,"&gt;"&amp;0)</f>
        <v>0</v>
      </c>
      <c r="M31" s="93">
        <f ca="1">SUMIFS('2014'!38:38,'2014'!3:3,"&gt;="&amp;$O$14,'2014'!3:3,"&lt;"&amp;$P$14)+SUMIFS('2015'!38:38,'2015'!3:3,"&gt;="&amp;$O$14,'2015'!3:3,"&lt;"&amp;$P$14)+SUMIFS('2016'!38:38,'2016'!3:3,"&gt;="&amp;$O$14,'2016'!3:3,"&lt;"&amp;$P$14)</f>
        <v>0</v>
      </c>
      <c r="N31" s="93">
        <f ca="1">SUMIFS('2014'!38:38,'2014'!3:3,"&gt;="&amp;$R$14,'2014'!3:3,"&lt;"&amp;$S$14)+SUMIFS('2015'!38:38,'2015'!3:3,"&gt;="&amp;$R$14,'2015'!3:3,"&lt;"&amp;$S$14)+SUMIFS('2016'!38:38,'2016'!3:3,"&gt;="&amp;$R$14,'2016'!3:3,"&lt;"&amp;$S$14)</f>
        <v>0</v>
      </c>
      <c r="O31" s="93">
        <f ca="1">SUMIFS('2014'!38:38,'2014'!3:3,"&gt;="&amp;$U$14,'2014'!3:3,"&lt;"&amp;$V$14)+SUMIFS('2015'!38:38,'2015'!3:3,"&gt;="&amp;$U$14,'2015'!3:3,"&lt;"&amp;$V$14)+SUMIFS('2016'!38:38,'2016'!3:3,"&gt;="&amp;$U$14,'2016'!3:3,"&lt;"&amp;$V$14)</f>
        <v>0</v>
      </c>
      <c r="P31" s="93">
        <f ca="1">SUMIFS('2014'!39:39,'2014'!3:3,"&gt;="&amp;$O$14,'2014'!3:3,"&lt;"&amp;$P$14)+SUMIFS('2015'!39:39,'2015'!3:3,"&gt;="&amp;$O$14,'2015'!3:3,"&lt;"&amp;$P$14)+SUMIFS('2016'!39:39,'2016'!3:3,"&gt;="&amp;$O$14,'2016'!3:3,"&lt;"&amp;$P$14)</f>
        <v>0</v>
      </c>
      <c r="Q31" s="93">
        <f ca="1">SUMIFS('2014'!39:39,'2014'!3:3,"&gt;="&amp;$R$14,'2014'!3:3,"&lt;"&amp;$S$14)+SUMIFS('2015'!39:39,'2015'!3:3,"&gt;="&amp;$R$14,'2015'!3:3,"&lt;"&amp;$S$14)+SUMIFS('2016'!39:39,'2016'!3:3,"&gt;="&amp;$R$14,'2016'!3:3,"&lt;"&amp;$S$14)</f>
        <v>0</v>
      </c>
      <c r="R31" s="93">
        <f ca="1">SUMIFS('2014'!39:39,'2014'!3:3,"&gt;="&amp;$U$14,'2014'!3:3,"&lt;"&amp;$V$14)+SUMIFS('2015'!39:39,'2015'!3:3,"&gt;="&amp;$U$14,'2015'!3:3,"&lt;"&amp;$V$14)+SUMIFS('2016'!39:39,'2016'!3:3,"&gt;="&amp;$U$14,'2016'!3:3,"&lt;"&amp;$V$14)</f>
        <v>0</v>
      </c>
      <c r="S31" s="93">
        <f t="shared" ca="1" si="3"/>
        <v>0</v>
      </c>
      <c r="T31" s="93">
        <f t="shared" ca="1" si="4"/>
        <v>0</v>
      </c>
      <c r="U31" s="93">
        <f t="shared" ca="1" si="5"/>
        <v>0</v>
      </c>
      <c r="V31" s="93">
        <f t="shared" ca="1" si="6"/>
        <v>0</v>
      </c>
      <c r="W31" s="93">
        <f t="shared" ca="1" si="7"/>
        <v>0</v>
      </c>
      <c r="X31" s="93">
        <f t="shared" ca="1" si="8"/>
        <v>0</v>
      </c>
      <c r="Y31" s="93">
        <f t="shared" ca="1" si="9"/>
        <v>0</v>
      </c>
    </row>
    <row r="32" spans="2:25" s="15" customFormat="1" ht="21" customHeight="1">
      <c r="B32" s="32"/>
      <c r="C32" s="1"/>
      <c r="D32" s="23"/>
      <c r="E32" s="110" t="str">
        <f t="shared" ca="1" si="10"/>
        <v/>
      </c>
      <c r="F32" s="25" t="str">
        <f>IF(C32&lt;&gt;"",SUM('2014'!B40+'2015'!B40+'2016'!B40),"")</f>
        <v/>
      </c>
      <c r="G32" s="47" t="str">
        <f t="shared" si="11"/>
        <v/>
      </c>
      <c r="H32" s="48" t="str">
        <f t="shared" si="0"/>
        <v/>
      </c>
      <c r="I32" s="49" t="str">
        <f t="shared" si="1"/>
        <v/>
      </c>
      <c r="J32" s="16" t="str">
        <f t="shared" si="2"/>
        <v/>
      </c>
      <c r="L32" s="93">
        <f>SUMIFS('2014'!40:40,'2014'!3:3,"&lt;"&amp;C32,'2014'!3:3,"&gt;"&amp;0)+SUMIFS('2015'!40:40,'2015'!3:3,"&lt;"&amp;C32,'2015'!3:3,"&gt;"&amp;0)+SUMIFS('2016'!40:40,'2016'!3:3,"&lt;"&amp;C32,'2016'!3:3,"&gt;"&amp;0)</f>
        <v>0</v>
      </c>
      <c r="M32" s="93">
        <f ca="1">SUMIFS('2014'!40:40,'2014'!3:3,"&gt;="&amp;$O$14,'2014'!3:3,"&lt;"&amp;$P$14)+SUMIFS('2015'!40:40,'2015'!3:3,"&gt;="&amp;$O$14,'2015'!3:3,"&lt;"&amp;$P$14)+SUMIFS('2016'!40:40,'2016'!3:3,"&gt;="&amp;$O$14,'2016'!3:3,"&lt;"&amp;$P$14)</f>
        <v>0</v>
      </c>
      <c r="N32" s="93">
        <f ca="1">SUMIFS('2014'!40:40,'2014'!3:3,"&gt;="&amp;$R$14,'2014'!3:3,"&lt;"&amp;$S$14)+SUMIFS('2015'!40:40,'2015'!3:3,"&gt;="&amp;$R$14,'2015'!3:3,"&lt;"&amp;$S$14)+SUMIFS('2016'!40:40,'2016'!3:3,"&gt;="&amp;$R$14,'2016'!3:3,"&lt;"&amp;$S$14)</f>
        <v>0</v>
      </c>
      <c r="O32" s="93">
        <f ca="1">SUMIFS('2014'!40:40,'2014'!3:3,"&gt;="&amp;$U$14,'2014'!3:3,"&lt;"&amp;$V$14)+SUMIFS('2015'!40:40,'2015'!3:3,"&gt;="&amp;$U$14,'2015'!3:3,"&lt;"&amp;$V$14)+SUMIFS('2016'!40:40,'2016'!3:3,"&gt;="&amp;$U$14,'2016'!3:3,"&lt;"&amp;$V$14)</f>
        <v>0</v>
      </c>
      <c r="P32" s="93">
        <f ca="1">SUMIFS('2014'!41:41,'2014'!3:3,"&gt;="&amp;$O$14,'2014'!3:3,"&lt;"&amp;$P$14)+SUMIFS('2015'!41:41,'2015'!3:3,"&gt;="&amp;$O$14,'2015'!3:3,"&lt;"&amp;$P$14)+SUMIFS('2016'!41:41,'2016'!3:3,"&gt;="&amp;$O$14,'2016'!3:3,"&lt;"&amp;$P$14)</f>
        <v>0</v>
      </c>
      <c r="Q32" s="93">
        <f ca="1">SUMIFS('2014'!41:41,'2014'!3:3,"&gt;="&amp;$R$14,'2014'!3:3,"&lt;"&amp;$S$14)+SUMIFS('2015'!41:41,'2015'!3:3,"&gt;="&amp;$R$14,'2015'!3:3,"&lt;"&amp;$S$14)+SUMIFS('2016'!41:41,'2016'!3:3,"&gt;="&amp;$R$14,'2016'!3:3,"&lt;"&amp;$S$14)</f>
        <v>0</v>
      </c>
      <c r="R32" s="93">
        <f ca="1">SUMIFS('2014'!41:41,'2014'!3:3,"&gt;="&amp;$U$14,'2014'!3:3,"&lt;"&amp;$V$14)+SUMIFS('2015'!41:41,'2015'!3:3,"&gt;="&amp;$U$14,'2015'!3:3,"&lt;"&amp;$V$14)+SUMIFS('2016'!41:41,'2016'!3:3,"&gt;="&amp;$U$14,'2016'!3:3,"&lt;"&amp;$V$14)</f>
        <v>0</v>
      </c>
      <c r="S32" s="93">
        <f t="shared" ca="1" si="3"/>
        <v>0</v>
      </c>
      <c r="T32" s="93">
        <f t="shared" ca="1" si="4"/>
        <v>0</v>
      </c>
      <c r="U32" s="93">
        <f t="shared" ca="1" si="5"/>
        <v>0</v>
      </c>
      <c r="V32" s="93">
        <f t="shared" ca="1" si="6"/>
        <v>0</v>
      </c>
      <c r="W32" s="93">
        <f t="shared" ca="1" si="7"/>
        <v>0</v>
      </c>
      <c r="X32" s="93">
        <f t="shared" ca="1" si="8"/>
        <v>0</v>
      </c>
      <c r="Y32" s="93">
        <f t="shared" ca="1" si="9"/>
        <v>0</v>
      </c>
    </row>
    <row r="33" spans="2:25" s="15" customFormat="1" ht="21" customHeight="1">
      <c r="B33" s="32"/>
      <c r="C33" s="1"/>
      <c r="D33" s="23"/>
      <c r="E33" s="110" t="str">
        <f t="shared" ca="1" si="10"/>
        <v/>
      </c>
      <c r="F33" s="25" t="str">
        <f>IF(C33&lt;&gt;"",SUM('2014'!B42+'2015'!B42+'2016'!B42),"")</f>
        <v/>
      </c>
      <c r="G33" s="47" t="str">
        <f t="shared" si="11"/>
        <v/>
      </c>
      <c r="H33" s="48" t="str">
        <f t="shared" si="0"/>
        <v/>
      </c>
      <c r="I33" s="49" t="str">
        <f t="shared" si="1"/>
        <v/>
      </c>
      <c r="J33" s="16" t="str">
        <f t="shared" si="2"/>
        <v/>
      </c>
      <c r="L33" s="93">
        <f>SUMIFS('2014'!42:42,'2014'!3:3,"&lt;"&amp;C33,'2014'!3:3,"&gt;"&amp;0)+SUMIFS('2015'!42:42,'2015'!3:3,"&lt;"&amp;C33,'2015'!3:3,"&gt;"&amp;0)+SUMIFS('2016'!42:42,'2016'!3:3,"&lt;"&amp;C33,'2016'!3:3,"&gt;"&amp;0)</f>
        <v>0</v>
      </c>
      <c r="M33" s="93">
        <f ca="1">SUMIFS('2014'!42:42,'2014'!3:3,"&gt;="&amp;$O$14,'2014'!3:3,"&lt;"&amp;$P$14)+SUMIFS('2015'!42:42,'2015'!3:3,"&gt;="&amp;$O$14,'2015'!3:3,"&lt;"&amp;$P$14)+SUMIFS('2016'!42:42,'2016'!3:3,"&gt;="&amp;$O$14,'2016'!3:3,"&lt;"&amp;$P$14)</f>
        <v>0</v>
      </c>
      <c r="N33" s="93">
        <f ca="1">SUMIFS('2014'!42:42,'2014'!3:3,"&gt;="&amp;$R$14,'2014'!3:3,"&lt;"&amp;$S$14)+SUMIFS('2015'!42:42,'2015'!3:3,"&gt;="&amp;$R$14,'2015'!3:3,"&lt;"&amp;$S$14)+SUMIFS('2016'!42:42,'2016'!3:3,"&gt;="&amp;$R$14,'2016'!3:3,"&lt;"&amp;$S$14)</f>
        <v>0</v>
      </c>
      <c r="O33" s="93">
        <f ca="1">SUMIFS('2014'!42:42,'2014'!3:3,"&gt;="&amp;$U$14,'2014'!3:3,"&lt;"&amp;$V$14)+SUMIFS('2015'!42:42,'2015'!3:3,"&gt;="&amp;$U$14,'2015'!3:3,"&lt;"&amp;$V$14)+SUMIFS('2016'!42:42,'2016'!3:3,"&gt;="&amp;$U$14,'2016'!3:3,"&lt;"&amp;$V$14)</f>
        <v>0</v>
      </c>
      <c r="P33" s="93">
        <f ca="1">SUMIFS('2014'!43:43,'2014'!3:3,"&gt;="&amp;$O$14,'2014'!3:3,"&lt;"&amp;$P$14)+SUMIFS('2015'!43:43,'2015'!3:3,"&gt;="&amp;$O$14,'2015'!3:3,"&lt;"&amp;$P$14)+SUMIFS('2016'!43:43,'2016'!3:3,"&gt;="&amp;$O$14,'2016'!3:3,"&lt;"&amp;$P$14)</f>
        <v>0</v>
      </c>
      <c r="Q33" s="93">
        <f ca="1">SUMIFS('2014'!43:43,'2014'!3:3,"&gt;="&amp;$R$14,'2014'!3:3,"&lt;"&amp;$S$14)+SUMIFS('2015'!43:43,'2015'!3:3,"&gt;="&amp;$R$14,'2015'!3:3,"&lt;"&amp;$S$14)+SUMIFS('2016'!43:43,'2016'!3:3,"&gt;="&amp;$R$14,'2016'!3:3,"&lt;"&amp;$S$14)</f>
        <v>0</v>
      </c>
      <c r="R33" s="93">
        <f ca="1">SUMIFS('2014'!43:43,'2014'!3:3,"&gt;="&amp;$U$14,'2014'!3:3,"&lt;"&amp;$V$14)+SUMIFS('2015'!43:43,'2015'!3:3,"&gt;="&amp;$U$14,'2015'!3:3,"&lt;"&amp;$V$14)+SUMIFS('2016'!43:43,'2016'!3:3,"&gt;="&amp;$U$14,'2016'!3:3,"&lt;"&amp;$V$14)</f>
        <v>0</v>
      </c>
      <c r="S33" s="93">
        <f t="shared" ca="1" si="3"/>
        <v>0</v>
      </c>
      <c r="T33" s="93">
        <f t="shared" ca="1" si="4"/>
        <v>0</v>
      </c>
      <c r="U33" s="93">
        <f t="shared" ca="1" si="5"/>
        <v>0</v>
      </c>
      <c r="V33" s="93">
        <f t="shared" ca="1" si="6"/>
        <v>0</v>
      </c>
      <c r="W33" s="93">
        <f t="shared" ca="1" si="7"/>
        <v>0</v>
      </c>
      <c r="X33" s="93">
        <f t="shared" ca="1" si="8"/>
        <v>0</v>
      </c>
      <c r="Y33" s="93">
        <f t="shared" ca="1" si="9"/>
        <v>0</v>
      </c>
    </row>
    <row r="34" spans="2:25" s="15" customFormat="1" ht="21" customHeight="1">
      <c r="B34" s="32"/>
      <c r="C34" s="1"/>
      <c r="D34" s="23"/>
      <c r="E34" s="110" t="str">
        <f t="shared" ca="1" si="10"/>
        <v/>
      </c>
      <c r="F34" s="25" t="str">
        <f>IF(C34&lt;&gt;"",SUM('2014'!B44+'2015'!B44+'2016'!B44),"")</f>
        <v/>
      </c>
      <c r="G34" s="47" t="str">
        <f t="shared" si="11"/>
        <v/>
      </c>
      <c r="H34" s="48" t="str">
        <f t="shared" si="0"/>
        <v/>
      </c>
      <c r="I34" s="49" t="str">
        <f t="shared" si="1"/>
        <v/>
      </c>
      <c r="J34" s="16" t="str">
        <f t="shared" si="2"/>
        <v/>
      </c>
      <c r="L34" s="93">
        <f>SUMIFS('2014'!44:44,'2014'!3:3,"&lt;"&amp;C34,'2014'!3:3,"&gt;"&amp;0)+SUMIFS('2015'!44:44,'2015'!3:3,"&lt;"&amp;C34,'2015'!3:3,"&gt;"&amp;0)+SUMIFS('2016'!44:44,'2016'!3:3,"&lt;"&amp;C34,'2016'!3:3,"&gt;"&amp;0)</f>
        <v>0</v>
      </c>
      <c r="M34" s="93">
        <f ca="1">SUMIFS('2014'!44:44,'2014'!3:3,"&gt;="&amp;$O$14,'2014'!3:3,"&lt;"&amp;$P$14)+SUMIFS('2015'!44:44,'2015'!3:3,"&gt;="&amp;$O$14,'2015'!3:3,"&lt;"&amp;$P$14)+SUMIFS('2016'!44:44,'2016'!3:3,"&gt;="&amp;$O$14,'2016'!3:3,"&lt;"&amp;$P$14)</f>
        <v>0</v>
      </c>
      <c r="N34" s="93">
        <f ca="1">SUMIFS('2014'!44:44,'2014'!3:3,"&gt;="&amp;$R$14,'2014'!3:3,"&lt;"&amp;$S$14)+SUMIFS('2015'!44:44,'2015'!3:3,"&gt;="&amp;$R$14,'2015'!3:3,"&lt;"&amp;$S$14)+SUMIFS('2016'!44:44,'2016'!3:3,"&gt;="&amp;$R$14,'2016'!3:3,"&lt;"&amp;$S$14)</f>
        <v>0</v>
      </c>
      <c r="O34" s="93">
        <f ca="1">SUMIFS('2014'!44:44,'2014'!3:3,"&gt;="&amp;$U$14,'2014'!3:3,"&lt;"&amp;$V$14)+SUMIFS('2015'!44:44,'2015'!3:3,"&gt;="&amp;$U$14,'2015'!3:3,"&lt;"&amp;$V$14)+SUMIFS('2016'!44:44,'2016'!3:3,"&gt;="&amp;$U$14,'2016'!3:3,"&lt;"&amp;$V$14)</f>
        <v>0</v>
      </c>
      <c r="P34" s="93">
        <f ca="1">SUMIFS('2014'!45:45,'2014'!3:3,"&gt;="&amp;$O$14,'2014'!3:3,"&lt;"&amp;$P$14)+SUMIFS('2015'!45:45,'2015'!3:3,"&gt;="&amp;$O$14,'2015'!3:3,"&lt;"&amp;$P$14)+SUMIFS('2016'!45:45,'2016'!3:3,"&gt;="&amp;$O$14,'2016'!3:3,"&lt;"&amp;$P$14)</f>
        <v>0</v>
      </c>
      <c r="Q34" s="93">
        <f ca="1">SUMIFS('2014'!45:45,'2014'!3:3,"&gt;="&amp;$R$14,'2014'!3:3,"&lt;"&amp;$S$14)+SUMIFS('2015'!45:45,'2015'!3:3,"&gt;="&amp;$R$14,'2015'!3:3,"&lt;"&amp;$S$14)+SUMIFS('2016'!45:45,'2016'!3:3,"&gt;="&amp;$R$14,'2016'!3:3,"&lt;"&amp;$S$14)</f>
        <v>0</v>
      </c>
      <c r="R34" s="93">
        <f ca="1">SUMIFS('2014'!45:45,'2014'!3:3,"&gt;="&amp;$U$14,'2014'!3:3,"&lt;"&amp;$V$14)+SUMIFS('2015'!45:45,'2015'!3:3,"&gt;="&amp;$U$14,'2015'!3:3,"&lt;"&amp;$V$14)+SUMIFS('2016'!45:45,'2016'!3:3,"&gt;="&amp;$U$14,'2016'!3:3,"&lt;"&amp;$V$14)</f>
        <v>0</v>
      </c>
      <c r="S34" s="93">
        <f t="shared" ca="1" si="3"/>
        <v>0</v>
      </c>
      <c r="T34" s="93">
        <f t="shared" ca="1" si="4"/>
        <v>0</v>
      </c>
      <c r="U34" s="93">
        <f t="shared" ca="1" si="5"/>
        <v>0</v>
      </c>
      <c r="V34" s="93">
        <f t="shared" ca="1" si="6"/>
        <v>0</v>
      </c>
      <c r="W34" s="93">
        <f t="shared" ca="1" si="7"/>
        <v>0</v>
      </c>
      <c r="X34" s="93">
        <f t="shared" ca="1" si="8"/>
        <v>0</v>
      </c>
      <c r="Y34" s="93">
        <f t="shared" ca="1" si="9"/>
        <v>0</v>
      </c>
    </row>
    <row r="35" spans="2:25" s="15" customFormat="1" ht="21" customHeight="1">
      <c r="B35" s="32"/>
      <c r="C35" s="1"/>
      <c r="D35" s="23"/>
      <c r="E35" s="110" t="str">
        <f t="shared" ca="1" si="10"/>
        <v/>
      </c>
      <c r="F35" s="25" t="str">
        <f>IF(C35&lt;&gt;"",SUM('2014'!B46+'2015'!B46+'2016'!B46),"")</f>
        <v/>
      </c>
      <c r="G35" s="47" t="str">
        <f t="shared" si="11"/>
        <v/>
      </c>
      <c r="H35" s="48" t="str">
        <f t="shared" si="0"/>
        <v/>
      </c>
      <c r="I35" s="49" t="str">
        <f t="shared" si="1"/>
        <v/>
      </c>
      <c r="J35" s="16" t="str">
        <f t="shared" si="2"/>
        <v/>
      </c>
      <c r="L35" s="93">
        <f>SUMIFS('2014'!46:46,'2014'!3:3,"&lt;"&amp;C35,'2014'!3:3,"&gt;"&amp;0)+SUMIFS('2015'!46:46,'2015'!3:3,"&lt;"&amp;C35,'2015'!3:3,"&gt;"&amp;0)+SUMIFS('2016'!46:46,'2016'!3:3,"&lt;"&amp;C35,'2016'!3:3,"&gt;"&amp;0)</f>
        <v>0</v>
      </c>
      <c r="M35" s="93">
        <f ca="1">SUMIFS('2014'!46:46,'2014'!3:3,"&gt;="&amp;$O$14,'2014'!3:3,"&lt;"&amp;$P$14)+SUMIFS('2015'!46:46,'2015'!3:3,"&gt;="&amp;$O$14,'2015'!3:3,"&lt;"&amp;$P$14)+SUMIFS('2016'!46:46,'2016'!3:3,"&gt;="&amp;$O$14,'2016'!3:3,"&lt;"&amp;$P$14)</f>
        <v>0</v>
      </c>
      <c r="N35" s="93">
        <f ca="1">SUMIFS('2014'!46:46,'2014'!3:3,"&gt;="&amp;$R$14,'2014'!3:3,"&lt;"&amp;$S$14)+SUMIFS('2015'!46:46,'2015'!3:3,"&gt;="&amp;$R$14,'2015'!3:3,"&lt;"&amp;$S$14)+SUMIFS('2016'!46:46,'2016'!3:3,"&gt;="&amp;$R$14,'2016'!3:3,"&lt;"&amp;$S$14)</f>
        <v>0</v>
      </c>
      <c r="O35" s="93">
        <f ca="1">SUMIFS('2014'!46:46,'2014'!3:3,"&gt;="&amp;$U$14,'2014'!3:3,"&lt;"&amp;$V$14)+SUMIFS('2015'!46:46,'2015'!3:3,"&gt;="&amp;$U$14,'2015'!3:3,"&lt;"&amp;$V$14)+SUMIFS('2016'!46:46,'2016'!3:3,"&gt;="&amp;$U$14,'2016'!3:3,"&lt;"&amp;$V$14)</f>
        <v>0</v>
      </c>
      <c r="P35" s="93">
        <f ca="1">SUMIFS('2014'!47:47,'2014'!3:3,"&gt;="&amp;$O$14,'2014'!3:3,"&lt;"&amp;$P$14)+SUMIFS('2015'!47:47,'2015'!3:3,"&gt;="&amp;$O$14,'2015'!3:3,"&lt;"&amp;$P$14)+SUMIFS('2016'!47:47,'2016'!3:3,"&gt;="&amp;$O$14,'2016'!3:3,"&lt;"&amp;$P$14)</f>
        <v>0</v>
      </c>
      <c r="Q35" s="93">
        <f ca="1">SUMIFS('2014'!47:47,'2014'!3:3,"&gt;="&amp;$R$14,'2014'!3:3,"&lt;"&amp;$S$14)+SUMIFS('2015'!47:47,'2015'!3:3,"&gt;="&amp;$R$14,'2015'!3:3,"&lt;"&amp;$S$14)+SUMIFS('2016'!47:47,'2016'!3:3,"&gt;="&amp;$R$14,'2016'!3:3,"&lt;"&amp;$S$14)</f>
        <v>0</v>
      </c>
      <c r="R35" s="93">
        <f ca="1">SUMIFS('2014'!47:47,'2014'!3:3,"&gt;="&amp;$U$14,'2014'!3:3,"&lt;"&amp;$V$14)+SUMIFS('2015'!47:47,'2015'!3:3,"&gt;="&amp;$U$14,'2015'!3:3,"&lt;"&amp;$V$14)+SUMIFS('2016'!47:47,'2016'!3:3,"&gt;="&amp;$U$14,'2016'!3:3,"&lt;"&amp;$V$14)</f>
        <v>0</v>
      </c>
      <c r="S35" s="93">
        <f t="shared" ca="1" si="3"/>
        <v>0</v>
      </c>
      <c r="T35" s="93">
        <f t="shared" ca="1" si="4"/>
        <v>0</v>
      </c>
      <c r="U35" s="93">
        <f t="shared" ca="1" si="5"/>
        <v>0</v>
      </c>
      <c r="V35" s="93">
        <f t="shared" ca="1" si="6"/>
        <v>0</v>
      </c>
      <c r="W35" s="93">
        <f t="shared" ca="1" si="7"/>
        <v>0</v>
      </c>
      <c r="X35" s="93">
        <f t="shared" ca="1" si="8"/>
        <v>0</v>
      </c>
      <c r="Y35" s="93">
        <f t="shared" ca="1" si="9"/>
        <v>0</v>
      </c>
    </row>
    <row r="36" spans="2:25" s="15" customFormat="1" ht="21" customHeight="1">
      <c r="B36" s="32"/>
      <c r="C36" s="1"/>
      <c r="D36" s="23"/>
      <c r="E36" s="110" t="str">
        <f t="shared" ca="1" si="10"/>
        <v/>
      </c>
      <c r="F36" s="25" t="str">
        <f>IF(C36&lt;&gt;"",SUM('2014'!B48+'2015'!B48+'2016'!B48),"")</f>
        <v/>
      </c>
      <c r="G36" s="47" t="str">
        <f t="shared" si="11"/>
        <v/>
      </c>
      <c r="H36" s="48" t="str">
        <f t="shared" si="0"/>
        <v/>
      </c>
      <c r="I36" s="49" t="str">
        <f t="shared" si="1"/>
        <v/>
      </c>
      <c r="J36" s="16" t="str">
        <f t="shared" si="2"/>
        <v/>
      </c>
      <c r="L36" s="93">
        <f>SUMIFS('2014'!48:48,'2014'!3:3,"&lt;"&amp;C36,'2014'!3:3,"&gt;"&amp;0)+SUMIFS('2015'!48:48,'2015'!3:3,"&lt;"&amp;C36,'2015'!3:3,"&gt;"&amp;0)+SUMIFS('2016'!48:48,'2016'!3:3,"&lt;"&amp;C36,'2016'!3:3,"&gt;"&amp;0)</f>
        <v>0</v>
      </c>
      <c r="M36" s="93">
        <f ca="1">SUMIFS('2014'!48:48,'2014'!3:3,"&gt;="&amp;$O$14,'2014'!3:3,"&lt;"&amp;$P$14)+SUMIFS('2015'!48:48,'2015'!3:3,"&gt;="&amp;$O$14,'2015'!3:3,"&lt;"&amp;$P$14)+SUMIFS('2016'!48:48,'2016'!3:3,"&gt;="&amp;$O$14,'2016'!3:3,"&lt;"&amp;$P$14)</f>
        <v>0</v>
      </c>
      <c r="N36" s="93">
        <f ca="1">SUMIFS('2014'!48:48,'2014'!3:3,"&gt;="&amp;$R$14,'2014'!3:3,"&lt;"&amp;$S$14)+SUMIFS('2015'!48:48,'2015'!3:3,"&gt;="&amp;$R$14,'2015'!3:3,"&lt;"&amp;$S$14)+SUMIFS('2016'!48:48,'2016'!3:3,"&gt;="&amp;$R$14,'2016'!3:3,"&lt;"&amp;$S$14)</f>
        <v>0</v>
      </c>
      <c r="O36" s="93">
        <f ca="1">SUMIFS('2014'!48:48,'2014'!3:3,"&gt;="&amp;$U$14,'2014'!3:3,"&lt;"&amp;$V$14)+SUMIFS('2015'!48:48,'2015'!3:3,"&gt;="&amp;$U$14,'2015'!3:3,"&lt;"&amp;$V$14)+SUMIFS('2016'!48:48,'2016'!3:3,"&gt;="&amp;$U$14,'2016'!3:3,"&lt;"&amp;$V$14)</f>
        <v>0</v>
      </c>
      <c r="P36" s="93">
        <f ca="1">SUMIFS('2014'!49:49,'2014'!3:3,"&gt;="&amp;$O$14,'2014'!3:3,"&lt;"&amp;$P$14)+SUMIFS('2015'!49:49,'2015'!3:3,"&gt;="&amp;$O$14,'2015'!3:3,"&lt;"&amp;$P$14)+SUMIFS('2016'!49:49,'2016'!3:3,"&gt;="&amp;$O$14,'2016'!3:3,"&lt;"&amp;$P$14)</f>
        <v>0</v>
      </c>
      <c r="Q36" s="93">
        <f ca="1">SUMIFS('2014'!49:49,'2014'!3:3,"&gt;="&amp;$R$14,'2014'!3:3,"&lt;"&amp;$S$14)+SUMIFS('2015'!49:49,'2015'!3:3,"&gt;="&amp;$R$14,'2015'!3:3,"&lt;"&amp;$S$14)+SUMIFS('2016'!49:49,'2016'!3:3,"&gt;="&amp;$R$14,'2016'!3:3,"&lt;"&amp;$S$14)</f>
        <v>0</v>
      </c>
      <c r="R36" s="93">
        <f ca="1">SUMIFS('2014'!49:49,'2014'!3:3,"&gt;="&amp;$U$14,'2014'!3:3,"&lt;"&amp;$V$14)+SUMIFS('2015'!49:49,'2015'!3:3,"&gt;="&amp;$U$14,'2015'!3:3,"&lt;"&amp;$V$14)+SUMIFS('2016'!49:49,'2016'!3:3,"&gt;="&amp;$U$14,'2016'!3:3,"&lt;"&amp;$V$14)</f>
        <v>0</v>
      </c>
      <c r="S36" s="93">
        <f t="shared" ca="1" si="3"/>
        <v>0</v>
      </c>
      <c r="T36" s="93">
        <f t="shared" ca="1" si="4"/>
        <v>0</v>
      </c>
      <c r="U36" s="93">
        <f t="shared" ca="1" si="5"/>
        <v>0</v>
      </c>
      <c r="V36" s="93">
        <f t="shared" ca="1" si="6"/>
        <v>0</v>
      </c>
      <c r="W36" s="93">
        <f t="shared" ca="1" si="7"/>
        <v>0</v>
      </c>
      <c r="X36" s="93">
        <f t="shared" ca="1" si="8"/>
        <v>0</v>
      </c>
      <c r="Y36" s="93">
        <f t="shared" ca="1" si="9"/>
        <v>0</v>
      </c>
    </row>
    <row r="37" spans="2:25" s="15" customFormat="1" ht="21" customHeight="1">
      <c r="B37" s="32"/>
      <c r="C37" s="1"/>
      <c r="D37" s="23"/>
      <c r="E37" s="110" t="str">
        <f t="shared" ca="1" si="10"/>
        <v/>
      </c>
      <c r="F37" s="25" t="str">
        <f>IF(C37&lt;&gt;"",SUM('2014'!B50+'2015'!B50+'2016'!B50),"")</f>
        <v/>
      </c>
      <c r="G37" s="47" t="str">
        <f t="shared" si="11"/>
        <v/>
      </c>
      <c r="H37" s="48" t="str">
        <f t="shared" si="0"/>
        <v/>
      </c>
      <c r="I37" s="49" t="str">
        <f t="shared" si="1"/>
        <v/>
      </c>
      <c r="J37" s="16" t="str">
        <f t="shared" si="2"/>
        <v/>
      </c>
      <c r="L37" s="93">
        <f>SUMIFS('2014'!50:50,'2014'!3:3,"&lt;"&amp;C37,'2014'!3:3,"&gt;"&amp;0)+SUMIFS('2015'!50:50,'2015'!3:3,"&lt;"&amp;C37,'2015'!3:3,"&gt;"&amp;0)+SUMIFS('2016'!50:50,'2016'!3:3,"&lt;"&amp;C37,'2016'!3:3,"&gt;"&amp;0)</f>
        <v>0</v>
      </c>
      <c r="M37" s="93">
        <f ca="1">SUMIFS('2014'!50:50,'2014'!3:3,"&gt;="&amp;$O$14,'2014'!3:3,"&lt;"&amp;$P$14)+SUMIFS('2015'!50:50,'2015'!3:3,"&gt;="&amp;$O$14,'2015'!3:3,"&lt;"&amp;$P$14)+SUMIFS('2016'!50:50,'2016'!3:3,"&gt;="&amp;$O$14,'2016'!3:3,"&lt;"&amp;$P$14)</f>
        <v>0</v>
      </c>
      <c r="N37" s="93">
        <f ca="1">SUMIFS('2014'!50:50,'2014'!3:3,"&gt;="&amp;$R$14,'2014'!3:3,"&lt;"&amp;$S$14)+SUMIFS('2015'!50:50,'2015'!3:3,"&gt;="&amp;$R$14,'2015'!3:3,"&lt;"&amp;$S$14)+SUMIFS('2016'!50:50,'2016'!3:3,"&gt;="&amp;$R$14,'2016'!3:3,"&lt;"&amp;$S$14)</f>
        <v>0</v>
      </c>
      <c r="O37" s="93">
        <f ca="1">SUMIFS('2014'!50:50,'2014'!3:3,"&gt;="&amp;$U$14,'2014'!3:3,"&lt;"&amp;$V$14)+SUMIFS('2015'!50:50,'2015'!3:3,"&gt;="&amp;$U$14,'2015'!3:3,"&lt;"&amp;$V$14)+SUMIFS('2016'!50:50,'2016'!3:3,"&gt;="&amp;$U$14,'2016'!3:3,"&lt;"&amp;$V$14)</f>
        <v>0</v>
      </c>
      <c r="P37" s="93">
        <f ca="1">SUMIFS('2014'!51:51,'2014'!3:3,"&gt;="&amp;$O$14,'2014'!3:3,"&lt;"&amp;$P$14)+SUMIFS('2015'!51:51,'2015'!3:3,"&gt;="&amp;$O$14,'2015'!3:3,"&lt;"&amp;$P$14)+SUMIFS('2016'!51:51,'2016'!3:3,"&gt;="&amp;$O$14,'2016'!3:3,"&lt;"&amp;$P$14)</f>
        <v>0</v>
      </c>
      <c r="Q37" s="93">
        <f ca="1">SUMIFS('2014'!51:51,'2014'!3:3,"&gt;="&amp;$R$14,'2014'!3:3,"&lt;"&amp;$S$14)+SUMIFS('2015'!51:51,'2015'!3:3,"&gt;="&amp;$R$14,'2015'!3:3,"&lt;"&amp;$S$14)+SUMIFS('2016'!51:51,'2016'!3:3,"&gt;="&amp;$R$14,'2016'!3:3,"&lt;"&amp;$S$14)</f>
        <v>0</v>
      </c>
      <c r="R37" s="93">
        <f ca="1">SUMIFS('2014'!51:51,'2014'!3:3,"&gt;="&amp;$U$14,'2014'!3:3,"&lt;"&amp;$V$14)+SUMIFS('2015'!51:51,'2015'!3:3,"&gt;="&amp;$U$14,'2015'!3:3,"&lt;"&amp;$V$14)+SUMIFS('2016'!51:51,'2016'!3:3,"&gt;="&amp;$U$14,'2016'!3:3,"&lt;"&amp;$V$14)</f>
        <v>0</v>
      </c>
      <c r="S37" s="93">
        <f t="shared" ca="1" si="3"/>
        <v>0</v>
      </c>
      <c r="T37" s="93">
        <f t="shared" ca="1" si="4"/>
        <v>0</v>
      </c>
      <c r="U37" s="93">
        <f t="shared" ca="1" si="5"/>
        <v>0</v>
      </c>
      <c r="V37" s="93">
        <f t="shared" ca="1" si="6"/>
        <v>0</v>
      </c>
      <c r="W37" s="93">
        <f t="shared" ca="1" si="7"/>
        <v>0</v>
      </c>
      <c r="X37" s="93">
        <f t="shared" ca="1" si="8"/>
        <v>0</v>
      </c>
      <c r="Y37" s="93">
        <f t="shared" ca="1" si="9"/>
        <v>0</v>
      </c>
    </row>
    <row r="38" spans="2:25" s="15" customFormat="1" ht="21" customHeight="1">
      <c r="B38" s="32"/>
      <c r="C38" s="1"/>
      <c r="D38" s="23"/>
      <c r="E38" s="110" t="str">
        <f t="shared" ca="1" si="10"/>
        <v/>
      </c>
      <c r="F38" s="25" t="str">
        <f>IF(C38&lt;&gt;"",SUM('2014'!B52+'2015'!B52+'2016'!B52),"")</f>
        <v/>
      </c>
      <c r="G38" s="47" t="str">
        <f t="shared" si="11"/>
        <v/>
      </c>
      <c r="H38" s="48" t="str">
        <f t="shared" si="0"/>
        <v/>
      </c>
      <c r="I38" s="49" t="str">
        <f t="shared" si="1"/>
        <v/>
      </c>
      <c r="J38" s="16" t="str">
        <f t="shared" si="2"/>
        <v/>
      </c>
      <c r="L38" s="93">
        <f>SUMIFS('2014'!52:52,'2014'!3:3,"&lt;"&amp;C38,'2014'!3:3,"&gt;"&amp;0)+SUMIFS('2015'!52:52,'2015'!3:3,"&lt;"&amp;C38,'2015'!3:3,"&gt;"&amp;0)+SUMIFS('2016'!52:52,'2016'!3:3,"&lt;"&amp;C38,'2016'!3:3,"&gt;"&amp;0)</f>
        <v>0</v>
      </c>
      <c r="M38" s="93">
        <f ca="1">SUMIFS('2014'!52:52,'2014'!3:3,"&gt;="&amp;$O$14,'2014'!3:3,"&lt;"&amp;$P$14)+SUMIFS('2015'!52:52,'2015'!3:3,"&gt;="&amp;$O$14,'2015'!3:3,"&lt;"&amp;$P$14)+SUMIFS('2016'!52:52,'2016'!3:3,"&gt;="&amp;$O$14,'2016'!3:3,"&lt;"&amp;$P$14)</f>
        <v>0</v>
      </c>
      <c r="N38" s="93">
        <f ca="1">SUMIFS('2014'!52:52,'2014'!3:3,"&gt;="&amp;$R$14,'2014'!3:3,"&lt;"&amp;$S$14)+SUMIFS('2015'!52:52,'2015'!3:3,"&gt;="&amp;$R$14,'2015'!3:3,"&lt;"&amp;$S$14)+SUMIFS('2016'!52:52,'2016'!3:3,"&gt;="&amp;$R$14,'2016'!3:3,"&lt;"&amp;$S$14)</f>
        <v>0</v>
      </c>
      <c r="O38" s="93">
        <f ca="1">SUMIFS('2014'!52:52,'2014'!3:3,"&gt;="&amp;$U$14,'2014'!3:3,"&lt;"&amp;$V$14)+SUMIFS('2015'!52:52,'2015'!3:3,"&gt;="&amp;$U$14,'2015'!3:3,"&lt;"&amp;$V$14)+SUMIFS('2016'!52:52,'2016'!3:3,"&gt;="&amp;$U$14,'2016'!3:3,"&lt;"&amp;$V$14)</f>
        <v>0</v>
      </c>
      <c r="P38" s="93">
        <f ca="1">SUMIFS('2014'!53:53,'2014'!3:3,"&gt;="&amp;$O$14,'2014'!3:3,"&lt;"&amp;$P$14)+SUMIFS('2015'!53:53,'2015'!3:3,"&gt;="&amp;$O$14,'2015'!3:3,"&lt;"&amp;$P$14)+SUMIFS('2016'!53:53,'2016'!3:3,"&gt;="&amp;$O$14,'2016'!3:3,"&lt;"&amp;$P$14)</f>
        <v>0</v>
      </c>
      <c r="Q38" s="93">
        <f ca="1">SUMIFS('2014'!53:53,'2014'!3:3,"&gt;="&amp;$R$14,'2014'!3:3,"&lt;"&amp;$S$14)+SUMIFS('2015'!53:53,'2015'!3:3,"&gt;="&amp;$R$14,'2015'!3:3,"&lt;"&amp;$S$14)+SUMIFS('2016'!53:53,'2016'!3:3,"&gt;="&amp;$R$14,'2016'!3:3,"&lt;"&amp;$S$14)</f>
        <v>0</v>
      </c>
      <c r="R38" s="93">
        <f ca="1">SUMIFS('2014'!53:53,'2014'!3:3,"&gt;="&amp;$U$14,'2014'!3:3,"&lt;"&amp;$V$14)+SUMIFS('2015'!53:53,'2015'!3:3,"&gt;="&amp;$U$14,'2015'!3:3,"&lt;"&amp;$V$14)+SUMIFS('2016'!53:53,'2016'!3:3,"&gt;="&amp;$U$14,'2016'!3:3,"&lt;"&amp;$V$14)</f>
        <v>0</v>
      </c>
      <c r="S38" s="93">
        <f t="shared" ca="1" si="3"/>
        <v>0</v>
      </c>
      <c r="T38" s="93">
        <f t="shared" ca="1" si="4"/>
        <v>0</v>
      </c>
      <c r="U38" s="93">
        <f t="shared" ca="1" si="5"/>
        <v>0</v>
      </c>
      <c r="V38" s="93">
        <f t="shared" ca="1" si="6"/>
        <v>0</v>
      </c>
      <c r="W38" s="93">
        <f t="shared" ca="1" si="7"/>
        <v>0</v>
      </c>
      <c r="X38" s="93">
        <f t="shared" ca="1" si="8"/>
        <v>0</v>
      </c>
      <c r="Y38" s="93">
        <f t="shared" ca="1" si="9"/>
        <v>0</v>
      </c>
    </row>
    <row r="39" spans="2:25" s="15" customFormat="1" ht="21" customHeight="1">
      <c r="B39" s="32"/>
      <c r="C39" s="1"/>
      <c r="D39" s="23"/>
      <c r="E39" s="110" t="str">
        <f t="shared" ca="1" si="10"/>
        <v/>
      </c>
      <c r="F39" s="25" t="str">
        <f>IF(C39&lt;&gt;"",SUM('2014'!B54+'2015'!B54+'2016'!B54),"")</f>
        <v/>
      </c>
      <c r="G39" s="47" t="str">
        <f t="shared" si="11"/>
        <v/>
      </c>
      <c r="H39" s="48" t="str">
        <f t="shared" si="0"/>
        <v/>
      </c>
      <c r="I39" s="49" t="str">
        <f t="shared" si="1"/>
        <v/>
      </c>
      <c r="J39" s="16" t="str">
        <f t="shared" si="2"/>
        <v/>
      </c>
      <c r="L39" s="93">
        <f>SUMIFS('2014'!54:54,'2014'!3:3,"&lt;"&amp;C39,'2014'!3:3,"&gt;"&amp;0)+SUMIFS('2015'!54:54,'2015'!3:3,"&lt;"&amp;C39,'2015'!3:3,"&gt;"&amp;0)+SUMIFS('2016'!54:54,'2016'!3:3,"&lt;"&amp;C39,'2016'!3:3,"&gt;"&amp;0)</f>
        <v>0</v>
      </c>
      <c r="M39" s="93">
        <f ca="1">SUMIFS('2014'!54:54,'2014'!3:3,"&gt;="&amp;$O$14,'2014'!3:3,"&lt;"&amp;$P$14)+SUMIFS('2015'!54:54,'2015'!3:3,"&gt;="&amp;$O$14,'2015'!3:3,"&lt;"&amp;$P$14)+SUMIFS('2016'!54:54,'2016'!3:3,"&gt;="&amp;$O$14,'2016'!3:3,"&lt;"&amp;$P$14)</f>
        <v>0</v>
      </c>
      <c r="N39" s="93">
        <f ca="1">SUMIFS('2014'!54:54,'2014'!3:3,"&gt;="&amp;$R$14,'2014'!3:3,"&lt;"&amp;$S$14)+SUMIFS('2015'!54:54,'2015'!3:3,"&gt;="&amp;$R$14,'2015'!3:3,"&lt;"&amp;$S$14)+SUMIFS('2016'!54:54,'2016'!3:3,"&gt;="&amp;$R$14,'2016'!3:3,"&lt;"&amp;$S$14)</f>
        <v>0</v>
      </c>
      <c r="O39" s="93">
        <f ca="1">SUMIFS('2014'!54:54,'2014'!3:3,"&gt;="&amp;$U$14,'2014'!3:3,"&lt;"&amp;$V$14)+SUMIFS('2015'!54:54,'2015'!3:3,"&gt;="&amp;$U$14,'2015'!3:3,"&lt;"&amp;$V$14)+SUMIFS('2016'!54:54,'2016'!3:3,"&gt;="&amp;$U$14,'2016'!3:3,"&lt;"&amp;$V$14)</f>
        <v>0</v>
      </c>
      <c r="P39" s="93">
        <f ca="1">SUMIFS('2014'!55:55,'2014'!3:3,"&gt;="&amp;$O$14,'2014'!3:3,"&lt;"&amp;$P$14)+SUMIFS('2015'!55:55,'2015'!3:3,"&gt;="&amp;$O$14,'2015'!3:3,"&lt;"&amp;$P$14)+SUMIFS('2016'!55:55,'2016'!3:3,"&gt;="&amp;$O$14,'2016'!3:3,"&lt;"&amp;$P$14)</f>
        <v>0</v>
      </c>
      <c r="Q39" s="93">
        <f ca="1">SUMIFS('2014'!55:55,'2014'!3:3,"&gt;="&amp;$R$14,'2014'!3:3,"&lt;"&amp;$S$14)+SUMIFS('2015'!55:55,'2015'!3:3,"&gt;="&amp;$R$14,'2015'!3:3,"&lt;"&amp;$S$14)+SUMIFS('2016'!55:55,'2016'!3:3,"&gt;="&amp;$R$14,'2016'!3:3,"&lt;"&amp;$S$14)</f>
        <v>0</v>
      </c>
      <c r="R39" s="93">
        <f ca="1">SUMIFS('2014'!55:55,'2014'!3:3,"&gt;="&amp;$U$14,'2014'!3:3,"&lt;"&amp;$V$14)+SUMIFS('2015'!55:55,'2015'!3:3,"&gt;="&amp;$U$14,'2015'!3:3,"&lt;"&amp;$V$14)+SUMIFS('2016'!55:55,'2016'!3:3,"&gt;="&amp;$U$14,'2016'!3:3,"&lt;"&amp;$V$14)</f>
        <v>0</v>
      </c>
      <c r="S39" s="93">
        <f t="shared" ca="1" si="3"/>
        <v>0</v>
      </c>
      <c r="T39" s="93">
        <f t="shared" ca="1" si="4"/>
        <v>0</v>
      </c>
      <c r="U39" s="93">
        <f t="shared" ca="1" si="5"/>
        <v>0</v>
      </c>
      <c r="V39" s="93">
        <f t="shared" ca="1" si="6"/>
        <v>0</v>
      </c>
      <c r="W39" s="93">
        <f t="shared" ca="1" si="7"/>
        <v>0</v>
      </c>
      <c r="X39" s="93">
        <f t="shared" ca="1" si="8"/>
        <v>0</v>
      </c>
      <c r="Y39" s="93">
        <f t="shared" ca="1" si="9"/>
        <v>0</v>
      </c>
    </row>
    <row r="40" spans="2:25" s="15" customFormat="1" ht="21" customHeight="1">
      <c r="B40" s="32"/>
      <c r="C40" s="1"/>
      <c r="D40" s="23"/>
      <c r="E40" s="110" t="str">
        <f t="shared" ca="1" si="10"/>
        <v/>
      </c>
      <c r="F40" s="25" t="str">
        <f>IF(C40&lt;&gt;"",SUM('2014'!B56+'2015'!B56+'2016'!B56),"")</f>
        <v/>
      </c>
      <c r="G40" s="47" t="str">
        <f t="shared" si="11"/>
        <v/>
      </c>
      <c r="H40" s="48" t="str">
        <f t="shared" si="0"/>
        <v/>
      </c>
      <c r="I40" s="49" t="str">
        <f t="shared" si="1"/>
        <v/>
      </c>
      <c r="J40" s="16" t="str">
        <f t="shared" si="2"/>
        <v/>
      </c>
      <c r="L40" s="93">
        <f>SUMIFS('2014'!56:56,'2014'!3:3,"&lt;"&amp;C40,'2014'!3:3,"&gt;"&amp;0)+SUMIFS('2015'!56:56,'2015'!3:3,"&lt;"&amp;C40,'2015'!3:3,"&gt;"&amp;0)+SUMIFS('2016'!56:56,'2016'!3:3,"&lt;"&amp;C40,'2016'!3:3,"&gt;"&amp;0)</f>
        <v>0</v>
      </c>
      <c r="M40" s="93">
        <f ca="1">SUMIFS('2014'!56:56,'2014'!3:3,"&gt;="&amp;$O$14,'2014'!3:3,"&lt;"&amp;$P$14)+SUMIFS('2015'!56:56,'2015'!3:3,"&gt;="&amp;$O$14,'2015'!3:3,"&lt;"&amp;$P$14)+SUMIFS('2016'!56:56,'2016'!3:3,"&gt;="&amp;$O$14,'2016'!3:3,"&lt;"&amp;$P$14)</f>
        <v>0</v>
      </c>
      <c r="N40" s="93">
        <f ca="1">SUMIFS('2014'!56:56,'2014'!3:3,"&gt;="&amp;$R$14,'2014'!3:3,"&lt;"&amp;$S$14)+SUMIFS('2015'!56:56,'2015'!3:3,"&gt;="&amp;$R$14,'2015'!3:3,"&lt;"&amp;$S$14)+SUMIFS('2016'!56:56,'2016'!3:3,"&gt;="&amp;$R$14,'2016'!3:3,"&lt;"&amp;$S$14)</f>
        <v>0</v>
      </c>
      <c r="O40" s="93">
        <f ca="1">SUMIFS('2014'!56:56,'2014'!3:3,"&gt;="&amp;$U$14,'2014'!3:3,"&lt;"&amp;$V$14)+SUMIFS('2015'!56:56,'2015'!3:3,"&gt;="&amp;$U$14,'2015'!3:3,"&lt;"&amp;$V$14)+SUMIFS('2016'!56:56,'2016'!3:3,"&gt;="&amp;$U$14,'2016'!3:3,"&lt;"&amp;$V$14)</f>
        <v>0</v>
      </c>
      <c r="P40" s="93">
        <f ca="1">SUMIFS('2014'!57:57,'2014'!3:3,"&gt;="&amp;$O$14,'2014'!3:3,"&lt;"&amp;$P$14)+SUMIFS('2015'!57:57,'2015'!3:3,"&gt;="&amp;$O$14,'2015'!3:3,"&lt;"&amp;$P$14)+SUMIFS('2016'!57:57,'2016'!3:3,"&gt;="&amp;$O$14,'2016'!3:3,"&lt;"&amp;$P$14)</f>
        <v>0</v>
      </c>
      <c r="Q40" s="93">
        <f ca="1">SUMIFS('2014'!57:57,'2014'!3:3,"&gt;="&amp;$R$14,'2014'!3:3,"&lt;"&amp;$S$14)+SUMIFS('2015'!57:57,'2015'!3:3,"&gt;="&amp;$R$14,'2015'!3:3,"&lt;"&amp;$S$14)+SUMIFS('2016'!57:57,'2016'!3:3,"&gt;="&amp;$R$14,'2016'!3:3,"&lt;"&amp;$S$14)</f>
        <v>0</v>
      </c>
      <c r="R40" s="93">
        <f ca="1">SUMIFS('2014'!57:57,'2014'!3:3,"&gt;="&amp;$U$14,'2014'!3:3,"&lt;"&amp;$V$14)+SUMIFS('2015'!57:57,'2015'!3:3,"&gt;="&amp;$U$14,'2015'!3:3,"&lt;"&amp;$V$14)+SUMIFS('2016'!57:57,'2016'!3:3,"&gt;="&amp;$U$14,'2016'!3:3,"&lt;"&amp;$V$14)</f>
        <v>0</v>
      </c>
      <c r="S40" s="93">
        <f t="shared" ca="1" si="3"/>
        <v>0</v>
      </c>
      <c r="T40" s="93">
        <f t="shared" ca="1" si="4"/>
        <v>0</v>
      </c>
      <c r="U40" s="93">
        <f t="shared" ca="1" si="5"/>
        <v>0</v>
      </c>
      <c r="V40" s="93">
        <f t="shared" ca="1" si="6"/>
        <v>0</v>
      </c>
      <c r="W40" s="93">
        <f t="shared" ca="1" si="7"/>
        <v>0</v>
      </c>
      <c r="X40" s="93">
        <f t="shared" ca="1" si="8"/>
        <v>0</v>
      </c>
      <c r="Y40" s="93">
        <f t="shared" ca="1" si="9"/>
        <v>0</v>
      </c>
    </row>
    <row r="41" spans="2:25" s="15" customFormat="1" ht="21" customHeight="1">
      <c r="B41" s="32"/>
      <c r="C41" s="1"/>
      <c r="D41" s="23"/>
      <c r="E41" s="110" t="str">
        <f t="shared" ca="1" si="10"/>
        <v/>
      </c>
      <c r="F41" s="25" t="str">
        <f>IF(C41&lt;&gt;"",SUM('2014'!B58+'2015'!B58+'2016'!B58),"")</f>
        <v/>
      </c>
      <c r="G41" s="47" t="str">
        <f t="shared" si="11"/>
        <v/>
      </c>
      <c r="H41" s="48" t="str">
        <f t="shared" si="0"/>
        <v/>
      </c>
      <c r="I41" s="49" t="str">
        <f t="shared" si="1"/>
        <v/>
      </c>
      <c r="J41" s="16" t="str">
        <f t="shared" si="2"/>
        <v/>
      </c>
      <c r="L41" s="93">
        <f>SUMIFS('2014'!58:58,'2014'!3:3,"&lt;"&amp;C41,'2014'!3:3,"&gt;"&amp;0)+SUMIFS('2015'!58:58,'2015'!3:3,"&lt;"&amp;C41,'2015'!3:3,"&gt;"&amp;0)+SUMIFS('2016'!58:58,'2016'!3:3,"&lt;"&amp;C41,'2016'!3:3,"&gt;"&amp;0)</f>
        <v>0</v>
      </c>
      <c r="M41" s="93">
        <f ca="1">SUMIFS('2014'!58:58,'2014'!3:3,"&gt;="&amp;$O$14,'2014'!3:3,"&lt;"&amp;$P$14)+SUMIFS('2015'!58:58,'2015'!3:3,"&gt;="&amp;$O$14,'2015'!3:3,"&lt;"&amp;$P$14)+SUMIFS('2016'!58:58,'2016'!3:3,"&gt;="&amp;$O$14,'2016'!3:3,"&lt;"&amp;$P$14)</f>
        <v>0</v>
      </c>
      <c r="N41" s="93">
        <f ca="1">SUMIFS('2014'!58:58,'2014'!3:3,"&gt;="&amp;$R$14,'2014'!3:3,"&lt;"&amp;$S$14)+SUMIFS('2015'!58:58,'2015'!3:3,"&gt;="&amp;$R$14,'2015'!3:3,"&lt;"&amp;$S$14)+SUMIFS('2016'!58:58,'2016'!3:3,"&gt;="&amp;$R$14,'2016'!3:3,"&lt;"&amp;$S$14)</f>
        <v>0</v>
      </c>
      <c r="O41" s="93">
        <f ca="1">SUMIFS('2014'!58:58,'2014'!3:3,"&gt;="&amp;$U$14,'2014'!3:3,"&lt;"&amp;$V$14)+SUMIFS('2015'!58:58,'2015'!3:3,"&gt;="&amp;$U$14,'2015'!3:3,"&lt;"&amp;$V$14)+SUMIFS('2016'!58:58,'2016'!3:3,"&gt;="&amp;$U$14,'2016'!3:3,"&lt;"&amp;$V$14)</f>
        <v>0</v>
      </c>
      <c r="P41" s="93">
        <f ca="1">SUMIFS('2014'!59:59,'2014'!3:3,"&gt;="&amp;$O$14,'2014'!3:3,"&lt;"&amp;$P$14)+SUMIFS('2015'!59:59,'2015'!3:3,"&gt;="&amp;$O$14,'2015'!3:3,"&lt;"&amp;$P$14)+SUMIFS('2016'!59:59,'2016'!3:3,"&gt;="&amp;$O$14,'2016'!3:3,"&lt;"&amp;$P$14)</f>
        <v>0</v>
      </c>
      <c r="Q41" s="93">
        <f ca="1">SUMIFS('2014'!59:59,'2014'!3:3,"&gt;="&amp;$R$14,'2014'!3:3,"&lt;"&amp;$S$14)+SUMIFS('2015'!59:59,'2015'!3:3,"&gt;="&amp;$R$14,'2015'!3:3,"&lt;"&amp;$S$14)+SUMIFS('2016'!59:59,'2016'!3:3,"&gt;="&amp;$R$14,'2016'!3:3,"&lt;"&amp;$S$14)</f>
        <v>0</v>
      </c>
      <c r="R41" s="93">
        <f ca="1">SUMIFS('2014'!59:59,'2014'!3:3,"&gt;="&amp;$U$14,'2014'!3:3,"&lt;"&amp;$V$14)+SUMIFS('2015'!59:59,'2015'!3:3,"&gt;="&amp;$U$14,'2015'!3:3,"&lt;"&amp;$V$14)+SUMIFS('2016'!59:59,'2016'!3:3,"&gt;="&amp;$U$14,'2016'!3:3,"&lt;"&amp;$V$14)</f>
        <v>0</v>
      </c>
      <c r="S41" s="93">
        <f t="shared" ca="1" si="3"/>
        <v>0</v>
      </c>
      <c r="T41" s="93">
        <f t="shared" ca="1" si="4"/>
        <v>0</v>
      </c>
      <c r="U41" s="93">
        <f t="shared" ca="1" si="5"/>
        <v>0</v>
      </c>
      <c r="V41" s="93">
        <f t="shared" ca="1" si="6"/>
        <v>0</v>
      </c>
      <c r="W41" s="93">
        <f t="shared" ca="1" si="7"/>
        <v>0</v>
      </c>
      <c r="X41" s="93">
        <f t="shared" ca="1" si="8"/>
        <v>0</v>
      </c>
      <c r="Y41" s="93">
        <f t="shared" ca="1" si="9"/>
        <v>0</v>
      </c>
    </row>
    <row r="42" spans="2:25" s="15" customFormat="1" ht="21" customHeight="1">
      <c r="B42" s="32"/>
      <c r="C42" s="1"/>
      <c r="D42" s="23"/>
      <c r="E42" s="110" t="str">
        <f t="shared" ca="1" si="10"/>
        <v/>
      </c>
      <c r="F42" s="25" t="str">
        <f>IF(C42&lt;&gt;"",SUM('2014'!B60+'2015'!B60+'2016'!B60),"")</f>
        <v/>
      </c>
      <c r="G42" s="47" t="str">
        <f t="shared" si="11"/>
        <v/>
      </c>
      <c r="H42" s="48" t="str">
        <f t="shared" si="0"/>
        <v/>
      </c>
      <c r="I42" s="49" t="str">
        <f t="shared" si="1"/>
        <v/>
      </c>
      <c r="J42" s="16" t="str">
        <f t="shared" si="2"/>
        <v/>
      </c>
      <c r="L42" s="93">
        <f>SUMIFS('2014'!60:60,'2014'!3:3,"&lt;"&amp;C42,'2014'!3:3,"&gt;"&amp;0)+SUMIFS('2015'!60:60,'2015'!3:3,"&lt;"&amp;C42,'2015'!3:3,"&gt;"&amp;0)+SUMIFS('2016'!60:60,'2016'!3:3,"&lt;"&amp;C42,'2016'!3:3,"&gt;"&amp;0)</f>
        <v>0</v>
      </c>
      <c r="M42" s="93">
        <f ca="1">SUMIFS('2014'!60:60,'2014'!3:3,"&gt;="&amp;$O$14,'2014'!3:3,"&lt;"&amp;$P$14)+SUMIFS('2015'!60:60,'2015'!3:3,"&gt;="&amp;$O$14,'2015'!3:3,"&lt;"&amp;$P$14)+SUMIFS('2016'!60:60,'2016'!3:3,"&gt;="&amp;$O$14,'2016'!3:3,"&lt;"&amp;$P$14)</f>
        <v>0</v>
      </c>
      <c r="N42" s="93">
        <f ca="1">SUMIFS('2014'!60:60,'2014'!3:3,"&gt;="&amp;$R$14,'2014'!3:3,"&lt;"&amp;$S$14)+SUMIFS('2015'!60:60,'2015'!3:3,"&gt;="&amp;$R$14,'2015'!3:3,"&lt;"&amp;$S$14)+SUMIFS('2016'!60:60,'2016'!3:3,"&gt;="&amp;$R$14,'2016'!3:3,"&lt;"&amp;$S$14)</f>
        <v>0</v>
      </c>
      <c r="O42" s="93">
        <f ca="1">SUMIFS('2014'!60:60,'2014'!3:3,"&gt;="&amp;$U$14,'2014'!3:3,"&lt;"&amp;$V$14)+SUMIFS('2015'!60:60,'2015'!3:3,"&gt;="&amp;$U$14,'2015'!3:3,"&lt;"&amp;$V$14)+SUMIFS('2016'!60:60,'2016'!3:3,"&gt;="&amp;$U$14,'2016'!3:3,"&lt;"&amp;$V$14)</f>
        <v>0</v>
      </c>
      <c r="P42" s="93">
        <f ca="1">SUMIFS('2014'!61:61,'2014'!3:3,"&gt;="&amp;$O$14,'2014'!3:3,"&lt;"&amp;$P$14)+SUMIFS('2015'!61:61,'2015'!3:3,"&gt;="&amp;$O$14,'2015'!3:3,"&lt;"&amp;$P$14)+SUMIFS('2016'!61:61,'2016'!3:3,"&gt;="&amp;$O$14,'2016'!3:3,"&lt;"&amp;$P$14)</f>
        <v>0</v>
      </c>
      <c r="Q42" s="93">
        <f ca="1">SUMIFS('2014'!61:61,'2014'!3:3,"&gt;="&amp;$R$14,'2014'!3:3,"&lt;"&amp;$S$14)+SUMIFS('2015'!61:61,'2015'!3:3,"&gt;="&amp;$R$14,'2015'!3:3,"&lt;"&amp;$S$14)+SUMIFS('2016'!61:61,'2016'!3:3,"&gt;="&amp;$R$14,'2016'!3:3,"&lt;"&amp;$S$14)</f>
        <v>0</v>
      </c>
      <c r="R42" s="93">
        <f ca="1">SUMIFS('2014'!61:61,'2014'!3:3,"&gt;="&amp;$U$14,'2014'!3:3,"&lt;"&amp;$V$14)+SUMIFS('2015'!61:61,'2015'!3:3,"&gt;="&amp;$U$14,'2015'!3:3,"&lt;"&amp;$V$14)+SUMIFS('2016'!61:61,'2016'!3:3,"&gt;="&amp;$U$14,'2016'!3:3,"&lt;"&amp;$V$14)</f>
        <v>0</v>
      </c>
      <c r="S42" s="93">
        <f t="shared" ca="1" si="3"/>
        <v>0</v>
      </c>
      <c r="T42" s="93">
        <f t="shared" ca="1" si="4"/>
        <v>0</v>
      </c>
      <c r="U42" s="93">
        <f t="shared" ca="1" si="5"/>
        <v>0</v>
      </c>
      <c r="V42" s="93">
        <f t="shared" ca="1" si="6"/>
        <v>0</v>
      </c>
      <c r="W42" s="93">
        <f t="shared" ca="1" si="7"/>
        <v>0</v>
      </c>
      <c r="X42" s="93">
        <f t="shared" ca="1" si="8"/>
        <v>0</v>
      </c>
      <c r="Y42" s="93">
        <f t="shared" ca="1" si="9"/>
        <v>0</v>
      </c>
    </row>
    <row r="43" spans="2:25" s="15" customFormat="1" ht="21" customHeight="1">
      <c r="B43" s="32"/>
      <c r="C43" s="1"/>
      <c r="D43" s="23"/>
      <c r="E43" s="110" t="str">
        <f t="shared" ca="1" si="10"/>
        <v/>
      </c>
      <c r="F43" s="25" t="str">
        <f>IF(C43&lt;&gt;"",SUM('2014'!B62+'2015'!B62+'2016'!B62),"")</f>
        <v/>
      </c>
      <c r="G43" s="47" t="str">
        <f t="shared" si="11"/>
        <v/>
      </c>
      <c r="H43" s="48" t="str">
        <f t="shared" si="0"/>
        <v/>
      </c>
      <c r="I43" s="49" t="str">
        <f t="shared" si="1"/>
        <v/>
      </c>
      <c r="J43" s="16" t="str">
        <f t="shared" si="2"/>
        <v/>
      </c>
      <c r="L43" s="93">
        <f>SUMIFS('2014'!62:62,'2014'!3:3,"&lt;"&amp;C43,'2014'!3:3,"&gt;"&amp;0)+SUMIFS('2015'!62:62,'2015'!3:3,"&lt;"&amp;C43,'2015'!3:3,"&gt;"&amp;0)+SUMIFS('2016'!62:62,'2016'!3:3,"&lt;"&amp;C43,'2016'!3:3,"&gt;"&amp;0)</f>
        <v>0</v>
      </c>
      <c r="M43" s="93">
        <f ca="1">SUMIFS('2014'!62:62,'2014'!3:3,"&gt;="&amp;$O$14,'2014'!3:3,"&lt;"&amp;$P$14)+SUMIFS('2015'!62:62,'2015'!3:3,"&gt;="&amp;$O$14,'2015'!3:3,"&lt;"&amp;$P$14)+SUMIFS('2016'!62:62,'2016'!3:3,"&gt;="&amp;$O$14,'2016'!3:3,"&lt;"&amp;$P$14)</f>
        <v>0</v>
      </c>
      <c r="N43" s="93">
        <f ca="1">SUMIFS('2014'!62:62,'2014'!3:3,"&gt;="&amp;$R$14,'2014'!3:3,"&lt;"&amp;$S$14)+SUMIFS('2015'!62:62,'2015'!3:3,"&gt;="&amp;$R$14,'2015'!3:3,"&lt;"&amp;$S$14)+SUMIFS('2016'!62:62,'2016'!3:3,"&gt;="&amp;$R$14,'2016'!3:3,"&lt;"&amp;$S$14)</f>
        <v>0</v>
      </c>
      <c r="O43" s="93">
        <f ca="1">SUMIFS('2014'!62:62,'2014'!3:3,"&gt;="&amp;$U$14,'2014'!3:3,"&lt;"&amp;$V$14)+SUMIFS('2015'!62:62,'2015'!3:3,"&gt;="&amp;$U$14,'2015'!3:3,"&lt;"&amp;$V$14)+SUMIFS('2016'!62:62,'2016'!3:3,"&gt;="&amp;$U$14,'2016'!3:3,"&lt;"&amp;$V$14)</f>
        <v>0</v>
      </c>
      <c r="P43" s="93">
        <f ca="1">SUMIFS('2014'!63:63,'2014'!3:3,"&gt;="&amp;$O$14,'2014'!3:3,"&lt;"&amp;$P$14)+SUMIFS('2015'!63:63,'2015'!3:3,"&gt;="&amp;$O$14,'2015'!3:3,"&lt;"&amp;$P$14)+SUMIFS('2016'!63:63,'2016'!3:3,"&gt;="&amp;$O$14,'2016'!3:3,"&lt;"&amp;$P$14)</f>
        <v>0</v>
      </c>
      <c r="Q43" s="93">
        <f ca="1">SUMIFS('2014'!63:63,'2014'!3:3,"&gt;="&amp;$R$14,'2014'!3:3,"&lt;"&amp;$S$14)+SUMIFS('2015'!63:63,'2015'!3:3,"&gt;="&amp;$R$14,'2015'!3:3,"&lt;"&amp;$S$14)+SUMIFS('2016'!63:63,'2016'!3:3,"&gt;="&amp;$R$14,'2016'!3:3,"&lt;"&amp;$S$14)</f>
        <v>0</v>
      </c>
      <c r="R43" s="93">
        <f ca="1">SUMIFS('2014'!63:63,'2014'!3:3,"&gt;="&amp;$U$14,'2014'!3:3,"&lt;"&amp;$V$14)+SUMIFS('2015'!63:63,'2015'!3:3,"&gt;="&amp;$U$14,'2015'!3:3,"&lt;"&amp;$V$14)+SUMIFS('2016'!63:63,'2016'!3:3,"&gt;="&amp;$U$14,'2016'!3:3,"&lt;"&amp;$V$14)</f>
        <v>0</v>
      </c>
      <c r="S43" s="93">
        <f t="shared" ca="1" si="3"/>
        <v>0</v>
      </c>
      <c r="T43" s="93">
        <f t="shared" ca="1" si="4"/>
        <v>0</v>
      </c>
      <c r="U43" s="93">
        <f t="shared" ca="1" si="5"/>
        <v>0</v>
      </c>
      <c r="V43" s="93">
        <f t="shared" ca="1" si="6"/>
        <v>0</v>
      </c>
      <c r="W43" s="93">
        <f t="shared" ca="1" si="7"/>
        <v>0</v>
      </c>
      <c r="X43" s="93">
        <f t="shared" ca="1" si="8"/>
        <v>0</v>
      </c>
      <c r="Y43" s="93">
        <f t="shared" ca="1" si="9"/>
        <v>0</v>
      </c>
    </row>
    <row r="44" spans="2:25" s="15" customFormat="1" ht="21" customHeight="1">
      <c r="B44" s="32"/>
      <c r="C44" s="1"/>
      <c r="D44" s="23"/>
      <c r="E44" s="110" t="str">
        <f t="shared" ca="1" si="10"/>
        <v/>
      </c>
      <c r="F44" s="44" t="str">
        <f>IF(C44&lt;&gt;"",SUM('2014'!B64+'2015'!B64+'2016'!B64),"")</f>
        <v/>
      </c>
      <c r="G44" s="47" t="str">
        <f t="shared" si="11"/>
        <v/>
      </c>
      <c r="H44" s="48" t="str">
        <f t="shared" si="0"/>
        <v/>
      </c>
      <c r="I44" s="49" t="str">
        <f t="shared" si="1"/>
        <v/>
      </c>
      <c r="J44" s="16" t="str">
        <f t="shared" si="2"/>
        <v/>
      </c>
      <c r="L44" s="93">
        <f>SUMIFS('2014'!64:64,'2014'!3:3,"&lt;"&amp;C44,'2014'!3:3,"&gt;"&amp;0)+SUMIFS('2015'!64:64,'2015'!3:3,"&lt;"&amp;C44,'2015'!3:3,"&gt;"&amp;0)+SUMIFS('2016'!64:64,'2016'!3:3,"&lt;"&amp;C44,'2016'!3:3,"&gt;"&amp;0)</f>
        <v>0</v>
      </c>
      <c r="M44" s="93">
        <f ca="1">SUMIFS('2014'!64:64,'2014'!3:3,"&gt;="&amp;$O$14,'2014'!3:3,"&lt;"&amp;$P$14)+SUMIFS('2015'!64:64,'2015'!3:3,"&gt;="&amp;$O$14,'2015'!3:3,"&lt;"&amp;$P$14)+SUMIFS('2016'!64:64,'2016'!3:3,"&gt;="&amp;$O$14,'2016'!3:3,"&lt;"&amp;$P$14)</f>
        <v>0</v>
      </c>
      <c r="N44" s="93">
        <f ca="1">SUMIFS('2014'!64:64,'2014'!3:3,"&gt;="&amp;$R$14,'2014'!3:3,"&lt;"&amp;$S$14)+SUMIFS('2015'!64:64,'2015'!3:3,"&gt;="&amp;$R$14,'2015'!3:3,"&lt;"&amp;$S$14)+SUMIFS('2016'!64:64,'2016'!3:3,"&gt;="&amp;$R$14,'2016'!3:3,"&lt;"&amp;$S$14)</f>
        <v>0</v>
      </c>
      <c r="O44" s="93">
        <f ca="1">SUMIFS('2014'!64:64,'2014'!3:3,"&gt;="&amp;$U$14,'2014'!3:3,"&lt;"&amp;$V$14)+SUMIFS('2015'!64:64,'2015'!3:3,"&gt;="&amp;$U$14,'2015'!3:3,"&lt;"&amp;$V$14)+SUMIFS('2016'!64:64,'2016'!3:3,"&gt;="&amp;$U$14,'2016'!3:3,"&lt;"&amp;$V$14)</f>
        <v>0</v>
      </c>
      <c r="P44" s="93">
        <f ca="1">SUMIFS('2014'!65:65,'2014'!3:3,"&gt;="&amp;$O$14,'2014'!3:3,"&lt;"&amp;$P$14)+SUMIFS('2015'!65:65,'2015'!3:3,"&gt;="&amp;$O$14,'2015'!3:3,"&lt;"&amp;$P$14)+SUMIFS('2016'!65:65,'2016'!3:3,"&gt;="&amp;$O$14,'2016'!3:3,"&lt;"&amp;$P$14)</f>
        <v>0</v>
      </c>
      <c r="Q44" s="93">
        <f ca="1">SUMIFS('2014'!65:65,'2014'!3:3,"&gt;="&amp;$R$14,'2014'!3:3,"&lt;"&amp;$S$14)+SUMIFS('2015'!65:65,'2015'!3:3,"&gt;="&amp;$R$14,'2015'!3:3,"&lt;"&amp;$S$14)+SUMIFS('2016'!65:65,'2016'!3:3,"&gt;="&amp;$R$14,'2016'!3:3,"&lt;"&amp;$S$14)</f>
        <v>0</v>
      </c>
      <c r="R44" s="93">
        <f ca="1">SUMIFS('2014'!65:65,'2014'!3:3,"&gt;="&amp;$U$14,'2014'!3:3,"&lt;"&amp;$V$14)+SUMIFS('2015'!65:65,'2015'!3:3,"&gt;="&amp;$U$14,'2015'!3:3,"&lt;"&amp;$V$14)+SUMIFS('2016'!65:65,'2016'!3:3,"&gt;="&amp;$U$14,'2016'!3:3,"&lt;"&amp;$V$14)</f>
        <v>0</v>
      </c>
      <c r="S44" s="93">
        <f t="shared" ca="1" si="3"/>
        <v>0</v>
      </c>
      <c r="T44" s="93">
        <f t="shared" ca="1" si="4"/>
        <v>0</v>
      </c>
      <c r="U44" s="93">
        <f t="shared" ca="1" si="5"/>
        <v>0</v>
      </c>
      <c r="V44" s="93">
        <f t="shared" ca="1" si="6"/>
        <v>0</v>
      </c>
      <c r="W44" s="93">
        <f t="shared" ca="1" si="7"/>
        <v>0</v>
      </c>
      <c r="X44" s="93">
        <f t="shared" ca="1" si="8"/>
        <v>0</v>
      </c>
      <c r="Y44" s="93">
        <f t="shared" ca="1" si="9"/>
        <v>0</v>
      </c>
    </row>
    <row r="45" spans="2:25" s="15" customFormat="1" ht="21" customHeight="1">
      <c r="B45" s="32"/>
      <c r="C45" s="1"/>
      <c r="D45" s="52"/>
      <c r="E45" s="110" t="str">
        <f t="shared" ca="1" si="10"/>
        <v/>
      </c>
      <c r="F45" s="46" t="str">
        <f>IF(C45&lt;&gt;"",SUM('2014'!B66+'2015'!B66+'2016'!B66),"")</f>
        <v/>
      </c>
      <c r="G45" s="47" t="str">
        <f t="shared" si="11"/>
        <v/>
      </c>
      <c r="H45" s="48" t="str">
        <f t="shared" si="0"/>
        <v/>
      </c>
      <c r="I45" s="49" t="str">
        <f t="shared" si="1"/>
        <v/>
      </c>
      <c r="J45" s="16" t="str">
        <f t="shared" si="2"/>
        <v/>
      </c>
      <c r="L45" s="93">
        <f>SUMIFS('2014'!66:66,'2014'!3:3,"&lt;"&amp;C45,'2014'!3:3,"&gt;"&amp;0)+SUMIFS('2015'!66:66,'2015'!3:3,"&lt;"&amp;C45,'2015'!3:3,"&gt;"&amp;0)+SUMIFS('2016'!66:66,'2016'!3:3,"&lt;"&amp;C45,'2016'!3:3,"&gt;"&amp;0)</f>
        <v>0</v>
      </c>
      <c r="M45" s="93">
        <f ca="1">SUMIFS('2014'!66:66,'2014'!3:3,"&gt;="&amp;$O$14,'2014'!3:3,"&lt;"&amp;$P$14)+SUMIFS('2015'!66:66,'2015'!3:3,"&gt;="&amp;$O$14,'2015'!3:3,"&lt;"&amp;$P$14)+SUMIFS('2016'!66:66,'2016'!3:3,"&gt;="&amp;$O$14,'2016'!3:3,"&lt;"&amp;$P$14)</f>
        <v>0</v>
      </c>
      <c r="N45" s="93">
        <f ca="1">SUMIFS('2014'!66:66,'2014'!3:3,"&gt;="&amp;$R$14,'2014'!3:3,"&lt;"&amp;$S$14)+SUMIFS('2015'!66:66,'2015'!3:3,"&gt;="&amp;$R$14,'2015'!3:3,"&lt;"&amp;$S$14)+SUMIFS('2016'!66:66,'2016'!3:3,"&gt;="&amp;$R$14,'2016'!3:3,"&lt;"&amp;$S$14)</f>
        <v>0</v>
      </c>
      <c r="O45" s="93">
        <f ca="1">SUMIFS('2014'!66:66,'2014'!3:3,"&gt;="&amp;$U$14,'2014'!3:3,"&lt;"&amp;$V$14)+SUMIFS('2015'!66:66,'2015'!3:3,"&gt;="&amp;$U$14,'2015'!3:3,"&lt;"&amp;$V$14)+SUMIFS('2016'!66:66,'2016'!3:3,"&gt;="&amp;$U$14,'2016'!3:3,"&lt;"&amp;$V$14)</f>
        <v>0</v>
      </c>
      <c r="P45" s="93">
        <f ca="1">SUMIFS('2014'!67:67,'2014'!3:3,"&gt;="&amp;$O$14,'2014'!3:3,"&lt;"&amp;$P$14)+SUMIFS('2015'!67:67,'2015'!3:3,"&gt;="&amp;$O$14,'2015'!3:3,"&lt;"&amp;$P$14)+SUMIFS('2016'!67:67,'2016'!3:3,"&gt;="&amp;$O$14,'2016'!3:3,"&lt;"&amp;$P$14)</f>
        <v>0</v>
      </c>
      <c r="Q45" s="93">
        <f ca="1">SUMIFS('2014'!67:67,'2014'!3:3,"&gt;="&amp;$R$14,'2014'!3:3,"&lt;"&amp;$S$14)+SUMIFS('2015'!67:67,'2015'!3:3,"&gt;="&amp;$R$14,'2015'!3:3,"&lt;"&amp;$S$14)+SUMIFS('2016'!67:67,'2016'!3:3,"&gt;="&amp;$R$14,'2016'!3:3,"&lt;"&amp;$S$14)</f>
        <v>0</v>
      </c>
      <c r="R45" s="93">
        <f ca="1">SUMIFS('2014'!67:67,'2014'!3:3,"&gt;="&amp;$U$14,'2014'!3:3,"&lt;"&amp;$V$14)+SUMIFS('2015'!67:67,'2015'!3:3,"&gt;="&amp;$U$14,'2015'!3:3,"&lt;"&amp;$V$14)+SUMIFS('2016'!67:67,'2016'!3:3,"&gt;="&amp;$U$14,'2016'!3:3,"&lt;"&amp;$V$14)</f>
        <v>0</v>
      </c>
      <c r="S45" s="93">
        <f t="shared" ca="1" si="3"/>
        <v>0</v>
      </c>
      <c r="T45" s="93">
        <f t="shared" ca="1" si="4"/>
        <v>0</v>
      </c>
      <c r="U45" s="93">
        <f t="shared" ca="1" si="5"/>
        <v>0</v>
      </c>
      <c r="V45" s="93">
        <f t="shared" ca="1" si="6"/>
        <v>0</v>
      </c>
      <c r="W45" s="93">
        <f t="shared" ca="1" si="7"/>
        <v>0</v>
      </c>
      <c r="X45" s="93">
        <f t="shared" ca="1" si="8"/>
        <v>0</v>
      </c>
      <c r="Y45" s="93">
        <f t="shared" ca="1" si="9"/>
        <v>0</v>
      </c>
    </row>
    <row r="46" spans="2:25" s="15" customFormat="1" ht="21" customHeight="1">
      <c r="B46" s="50"/>
      <c r="C46" s="1"/>
      <c r="D46" s="51"/>
      <c r="E46" s="110" t="str">
        <f t="shared" ca="1" si="10"/>
        <v/>
      </c>
      <c r="F46" s="45" t="str">
        <f>IF(C46&lt;&gt;"",SUM('2014'!B68+'2015'!B68+'2016'!B68),"")</f>
        <v/>
      </c>
      <c r="G46" s="47" t="str">
        <f t="shared" si="11"/>
        <v/>
      </c>
      <c r="H46" s="48" t="str">
        <f t="shared" si="0"/>
        <v/>
      </c>
      <c r="I46" s="49" t="str">
        <f t="shared" si="1"/>
        <v/>
      </c>
      <c r="J46" s="16" t="str">
        <f t="shared" si="2"/>
        <v/>
      </c>
      <c r="L46" s="93">
        <f>SUMIFS('2014'!68:68,'2014'!3:3,"&lt;"&amp;C46,'2014'!3:3,"&gt;"&amp;0)+SUMIFS('2015'!68:68,'2015'!3:3,"&lt;"&amp;C46,'2015'!3:3,"&gt;"&amp;0)+SUMIFS('2016'!68:68,'2016'!3:3,"&lt;"&amp;C46,'2016'!3:3,"&gt;"&amp;0)</f>
        <v>0</v>
      </c>
      <c r="M46" s="93">
        <f ca="1">SUMIFS('2014'!68:68,'2014'!3:3,"&gt;="&amp;$O$14,'2014'!3:3,"&lt;"&amp;$P$14)+SUMIFS('2015'!68:68,'2015'!3:3,"&gt;="&amp;$O$14,'2015'!3:3,"&lt;"&amp;$P$14)+SUMIFS('2016'!68:68,'2016'!3:3,"&gt;="&amp;$O$14,'2016'!3:3,"&lt;"&amp;$P$14)</f>
        <v>0</v>
      </c>
      <c r="N46" s="93">
        <f ca="1">SUMIFS('2014'!68:68,'2014'!3:3,"&gt;="&amp;$R$14,'2014'!3:3,"&lt;"&amp;$S$14)+SUMIFS('2015'!68:68,'2015'!3:3,"&gt;="&amp;$R$14,'2015'!3:3,"&lt;"&amp;$S$14)+SUMIFS('2016'!68:68,'2016'!3:3,"&gt;="&amp;$R$14,'2016'!3:3,"&lt;"&amp;$S$14)</f>
        <v>0</v>
      </c>
      <c r="O46" s="93">
        <f ca="1">SUMIFS('2014'!68:68,'2014'!3:3,"&gt;="&amp;$U$14,'2014'!3:3,"&lt;"&amp;$V$14)+SUMIFS('2015'!68:68,'2015'!3:3,"&gt;="&amp;$U$14,'2015'!3:3,"&lt;"&amp;$V$14)+SUMIFS('2016'!68:68,'2016'!3:3,"&gt;="&amp;$U$14,'2016'!3:3,"&lt;"&amp;$V$14)</f>
        <v>0</v>
      </c>
      <c r="P46" s="93">
        <f ca="1">SUMIFS('2014'!69:69,'2014'!3:3,"&gt;="&amp;$O$14,'2014'!3:3,"&lt;"&amp;$P$14)+SUMIFS('2015'!69:69,'2015'!3:3,"&gt;="&amp;$O$14,'2015'!3:3,"&lt;"&amp;$P$14)+SUMIFS('2016'!69:69,'2016'!3:3,"&gt;="&amp;$O$14,'2016'!3:3,"&lt;"&amp;$P$14)</f>
        <v>0</v>
      </c>
      <c r="Q46" s="93">
        <f ca="1">SUMIFS('2014'!69:69,'2014'!3:3,"&gt;="&amp;$R$14,'2014'!3:3,"&lt;"&amp;$S$14)+SUMIFS('2015'!69:69,'2015'!3:3,"&gt;="&amp;$R$14,'2015'!3:3,"&lt;"&amp;$S$14)+SUMIFS('2016'!69:69,'2016'!3:3,"&gt;="&amp;$R$14,'2016'!3:3,"&lt;"&amp;$S$14)</f>
        <v>0</v>
      </c>
      <c r="R46" s="93">
        <f ca="1">SUMIFS('2014'!69:69,'2014'!3:3,"&gt;="&amp;$U$14,'2014'!3:3,"&lt;"&amp;$V$14)+SUMIFS('2015'!69:69,'2015'!3:3,"&gt;="&amp;$U$14,'2015'!3:3,"&lt;"&amp;$V$14)+SUMIFS('2016'!69:69,'2016'!3:3,"&gt;="&amp;$U$14,'2016'!3:3,"&lt;"&amp;$V$14)</f>
        <v>0</v>
      </c>
      <c r="S46" s="93">
        <f t="shared" ca="1" si="3"/>
        <v>0</v>
      </c>
      <c r="T46" s="93">
        <f t="shared" ca="1" si="4"/>
        <v>0</v>
      </c>
      <c r="U46" s="93">
        <f t="shared" ca="1" si="5"/>
        <v>0</v>
      </c>
      <c r="V46" s="93">
        <f t="shared" ca="1" si="6"/>
        <v>0</v>
      </c>
      <c r="W46" s="93">
        <f t="shared" ca="1" si="7"/>
        <v>0</v>
      </c>
      <c r="X46" s="93">
        <f t="shared" ca="1" si="8"/>
        <v>0</v>
      </c>
      <c r="Y46" s="93">
        <f t="shared" ca="1" si="9"/>
        <v>0</v>
      </c>
    </row>
    <row r="47" spans="2:25" s="15" customFormat="1" ht="21" customHeight="1">
      <c r="B47" s="50"/>
      <c r="C47" s="1"/>
      <c r="D47" s="23"/>
      <c r="E47" s="110" t="str">
        <f t="shared" ca="1" si="10"/>
        <v/>
      </c>
      <c r="F47" s="25" t="str">
        <f>IF(C47&lt;&gt;"",SUM('2014'!B70+'2015'!B70+'2016'!B70),"")</f>
        <v/>
      </c>
      <c r="G47" s="47" t="str">
        <f t="shared" si="11"/>
        <v/>
      </c>
      <c r="H47" s="48" t="str">
        <f t="shared" si="0"/>
        <v/>
      </c>
      <c r="I47" s="49" t="str">
        <f t="shared" si="1"/>
        <v/>
      </c>
      <c r="J47" s="16" t="str">
        <f t="shared" si="2"/>
        <v/>
      </c>
      <c r="L47" s="93">
        <f>SUMIFS('2014'!70:70,'2014'!3:3,"&lt;"&amp;C47,'2014'!3:3,"&gt;"&amp;0)+SUMIFS('2015'!70:70,'2015'!3:3,"&lt;"&amp;C47,'2015'!3:3,"&gt;"&amp;0)+SUMIFS('2016'!70:70,'2016'!3:3,"&lt;"&amp;C47,'2016'!3:3,"&gt;"&amp;0)</f>
        <v>0</v>
      </c>
      <c r="M47" s="93">
        <f ca="1">SUMIFS('2014'!70:70,'2014'!3:3,"&gt;="&amp;$O$14,'2014'!3:3,"&lt;"&amp;$P$14)+SUMIFS('2015'!70:70,'2015'!3:3,"&gt;="&amp;$O$14,'2015'!3:3,"&lt;"&amp;$P$14)+SUMIFS('2016'!70:70,'2016'!3:3,"&gt;="&amp;$O$14,'2016'!3:3,"&lt;"&amp;$P$14)</f>
        <v>0</v>
      </c>
      <c r="N47" s="93">
        <f ca="1">SUMIFS('2014'!70:70,'2014'!3:3,"&gt;="&amp;$R$14,'2014'!3:3,"&lt;"&amp;$S$14)+SUMIFS('2015'!70:70,'2015'!3:3,"&gt;="&amp;$R$14,'2015'!3:3,"&lt;"&amp;$S$14)+SUMIFS('2016'!70:70,'2016'!3:3,"&gt;="&amp;$R$14,'2016'!3:3,"&lt;"&amp;$S$14)</f>
        <v>0</v>
      </c>
      <c r="O47" s="93">
        <f ca="1">SUMIFS('2014'!70:70,'2014'!3:3,"&gt;="&amp;$U$14,'2014'!3:3,"&lt;"&amp;$V$14)+SUMIFS('2015'!70:70,'2015'!3:3,"&gt;="&amp;$U$14,'2015'!3:3,"&lt;"&amp;$V$14)+SUMIFS('2016'!70:70,'2016'!3:3,"&gt;="&amp;$U$14,'2016'!3:3,"&lt;"&amp;$V$14)</f>
        <v>0</v>
      </c>
      <c r="P47" s="93">
        <f ca="1">SUMIFS('2014'!71:71,'2014'!3:3,"&gt;="&amp;$O$14,'2014'!3:3,"&lt;"&amp;$P$14)+SUMIFS('2015'!71:71,'2015'!3:3,"&gt;="&amp;$O$14,'2015'!3:3,"&lt;"&amp;$P$14)+SUMIFS('2016'!71:71,'2016'!3:3,"&gt;="&amp;$O$14,'2016'!3:3,"&lt;"&amp;$P$14)</f>
        <v>0</v>
      </c>
      <c r="Q47" s="93">
        <f ca="1">SUMIFS('2014'!71:71,'2014'!3:3,"&gt;="&amp;$R$14,'2014'!3:3,"&lt;"&amp;$S$14)+SUMIFS('2015'!71:71,'2015'!3:3,"&gt;="&amp;$R$14,'2015'!3:3,"&lt;"&amp;$S$14)+SUMIFS('2016'!71:71,'2016'!3:3,"&gt;="&amp;$R$14,'2016'!3:3,"&lt;"&amp;$S$14)</f>
        <v>0</v>
      </c>
      <c r="R47" s="93">
        <f ca="1">SUMIFS('2014'!71:71,'2014'!3:3,"&gt;="&amp;$U$14,'2014'!3:3,"&lt;"&amp;$V$14)+SUMIFS('2015'!71:71,'2015'!3:3,"&gt;="&amp;$U$14,'2015'!3:3,"&lt;"&amp;$V$14)+SUMIFS('2016'!71:71,'2016'!3:3,"&gt;="&amp;$U$14,'2016'!3:3,"&lt;"&amp;$V$14)</f>
        <v>0</v>
      </c>
      <c r="S47" s="93">
        <f t="shared" ca="1" si="3"/>
        <v>0</v>
      </c>
      <c r="T47" s="93">
        <f t="shared" ca="1" si="4"/>
        <v>0</v>
      </c>
      <c r="U47" s="93">
        <f t="shared" ca="1" si="5"/>
        <v>0</v>
      </c>
      <c r="V47" s="93">
        <f t="shared" ca="1" si="6"/>
        <v>0</v>
      </c>
      <c r="W47" s="93">
        <f t="shared" ca="1" si="7"/>
        <v>0</v>
      </c>
      <c r="X47" s="93">
        <f t="shared" ca="1" si="8"/>
        <v>0</v>
      </c>
      <c r="Y47" s="93">
        <f t="shared" ca="1" si="9"/>
        <v>0</v>
      </c>
    </row>
    <row r="48" spans="2:25" s="15" customFormat="1" ht="21" customHeight="1">
      <c r="B48" s="50"/>
      <c r="C48" s="1"/>
      <c r="D48" s="23"/>
      <c r="E48" s="110" t="str">
        <f t="shared" ca="1" si="10"/>
        <v/>
      </c>
      <c r="F48" s="25" t="str">
        <f>IF(C48&lt;&gt;"",SUM('2014'!B72+'2015'!B72+'2016'!B72),"")</f>
        <v/>
      </c>
      <c r="G48" s="47" t="str">
        <f t="shared" si="11"/>
        <v/>
      </c>
      <c r="H48" s="48" t="str">
        <f t="shared" ref="H48:H75" si="12" xml:space="preserve"> IF(C48&lt;&gt;"",IF(AND(DATEVALUE("1-Apr-2014")&gt;=C48,DATEVALUE("1-Apr-2014")+120&lt;=$V$13),"Yes",IF(AND(MAX(DATEVALUE("1-Apr-2014")+120,C48+120)&lt;=$V$13, F48&gt;=80),"Yes","No" )),"")</f>
        <v/>
      </c>
      <c r="I48" s="49" t="str">
        <f t="shared" ref="I48:I75" si="13">IF(C48&lt;&gt;"",IF(H48="Yes","available now",CONCATENATE(IF(MAX(DATEVALUE("1-Apr-2014")+120,C48+120)&gt;$V$13,"On " &amp; TEXT(MAX(DATEVALUE("1-Apr-2014")+120,C48+120),"m/d/yyyy"),""),IF(AND(F48&lt;80,C48&gt;DATEVALUE("1-Apr-2014")),CONCATENATE(IF(MAX(DATEVALUE("1-Apr-2014")+120,C48+120)&gt;$V$13,", and ",""),"after ",80-F48," more hours have been worked"),""))),"")</f>
        <v/>
      </c>
      <c r="J48" s="16" t="str">
        <f t="shared" si="2"/>
        <v/>
      </c>
      <c r="L48" s="93">
        <f>SUMIFS('2014'!72:72,'2014'!3:3,"&lt;"&amp;C48,'2014'!3:3,"&gt;"&amp;0)+SUMIFS('2015'!72:72,'2015'!3:3,"&lt;"&amp;C48,'2015'!3:3,"&gt;"&amp;0)+SUMIFS('2016'!72:72,'2016'!3:3,"&lt;"&amp;C48,'2016'!3:3,"&gt;"&amp;0)</f>
        <v>0</v>
      </c>
      <c r="M48" s="93">
        <f ca="1">SUMIFS('2014'!72:72,'2014'!3:3,"&gt;="&amp;$O$14,'2014'!3:3,"&lt;"&amp;$P$14)+SUMIFS('2015'!72:72,'2015'!3:3,"&gt;="&amp;$O$14,'2015'!3:3,"&lt;"&amp;$P$14)+SUMIFS('2016'!72:72,'2016'!3:3,"&gt;="&amp;$O$14,'2016'!3:3,"&lt;"&amp;$P$14)</f>
        <v>0</v>
      </c>
      <c r="N48" s="93">
        <f ca="1">SUMIFS('2014'!72:72,'2014'!3:3,"&gt;="&amp;$R$14,'2014'!3:3,"&lt;"&amp;$S$14)+SUMIFS('2015'!72:72,'2015'!3:3,"&gt;="&amp;$R$14,'2015'!3:3,"&lt;"&amp;$S$14)+SUMIFS('2016'!72:72,'2016'!3:3,"&gt;="&amp;$R$14,'2016'!3:3,"&lt;"&amp;$S$14)</f>
        <v>0</v>
      </c>
      <c r="O48" s="93">
        <f ca="1">SUMIFS('2014'!72:72,'2014'!3:3,"&gt;="&amp;$U$14,'2014'!3:3,"&lt;"&amp;$V$14)+SUMIFS('2015'!72:72,'2015'!3:3,"&gt;="&amp;$U$14,'2015'!3:3,"&lt;"&amp;$V$14)+SUMIFS('2016'!72:72,'2016'!3:3,"&gt;="&amp;$U$14,'2016'!3:3,"&lt;"&amp;$V$14)</f>
        <v>0</v>
      </c>
      <c r="P48" s="93">
        <f ca="1">SUMIFS('2014'!73:73,'2014'!3:3,"&gt;="&amp;$O$14,'2014'!3:3,"&lt;"&amp;$P$14)+SUMIFS('2015'!73:73,'2015'!3:3,"&gt;="&amp;$O$14,'2015'!3:3,"&lt;"&amp;$P$14)+SUMIFS('2016'!73:73,'2016'!3:3,"&gt;="&amp;$O$14,'2016'!3:3,"&lt;"&amp;$P$14)</f>
        <v>0</v>
      </c>
      <c r="Q48" s="93">
        <f ca="1">SUMIFS('2014'!73:73,'2014'!3:3,"&gt;="&amp;$R$14,'2014'!3:3,"&lt;"&amp;$S$14)+SUMIFS('2015'!73:73,'2015'!3:3,"&gt;="&amp;$R$14,'2015'!3:3,"&lt;"&amp;$S$14)+SUMIFS('2016'!73:73,'2016'!3:3,"&gt;="&amp;$R$14,'2016'!3:3,"&lt;"&amp;$S$14)</f>
        <v>0</v>
      </c>
      <c r="R48" s="93">
        <f ca="1">SUMIFS('2014'!73:73,'2014'!3:3,"&gt;="&amp;$U$14,'2014'!3:3,"&lt;"&amp;$V$14)+SUMIFS('2015'!73:73,'2015'!3:3,"&gt;="&amp;$U$14,'2015'!3:3,"&lt;"&amp;$V$14)+SUMIFS('2016'!73:73,'2016'!3:3,"&gt;="&amp;$U$14,'2016'!3:3,"&lt;"&amp;$V$14)</f>
        <v>0</v>
      </c>
      <c r="S48" s="93">
        <f t="shared" ca="1" si="3"/>
        <v>0</v>
      </c>
      <c r="T48" s="93">
        <f t="shared" ca="1" si="4"/>
        <v>0</v>
      </c>
      <c r="U48" s="93">
        <f t="shared" ca="1" si="5"/>
        <v>0</v>
      </c>
      <c r="V48" s="93">
        <f t="shared" ca="1" si="6"/>
        <v>0</v>
      </c>
      <c r="W48" s="93">
        <f t="shared" ca="1" si="7"/>
        <v>0</v>
      </c>
      <c r="X48" s="93">
        <f t="shared" ca="1" si="8"/>
        <v>0</v>
      </c>
      <c r="Y48" s="93">
        <f t="shared" ca="1" si="9"/>
        <v>0</v>
      </c>
    </row>
    <row r="49" spans="2:25" s="15" customFormat="1" ht="21" customHeight="1">
      <c r="B49" s="50"/>
      <c r="C49" s="1"/>
      <c r="D49" s="23"/>
      <c r="E49" s="110" t="str">
        <f t="shared" ca="1" si="10"/>
        <v/>
      </c>
      <c r="F49" s="25" t="str">
        <f>IF(C49&lt;&gt;"",SUM('2014'!B74+'2015'!B74+'2016'!B74),"")</f>
        <v/>
      </c>
      <c r="G49" s="47" t="str">
        <f t="shared" si="11"/>
        <v/>
      </c>
      <c r="H49" s="48" t="str">
        <f t="shared" si="12"/>
        <v/>
      </c>
      <c r="I49" s="49" t="str">
        <f t="shared" si="13"/>
        <v/>
      </c>
      <c r="J49" s="16" t="str">
        <f t="shared" si="2"/>
        <v/>
      </c>
      <c r="L49" s="93">
        <f>SUMIFS('2014'!74:74,'2014'!3:3,"&lt;"&amp;C49,'2014'!3:3,"&gt;"&amp;0)+SUMIFS('2015'!74:74,'2015'!3:3,"&lt;"&amp;C49,'2015'!3:3,"&gt;"&amp;0)+SUMIFS('2016'!74:74,'2016'!3:3,"&lt;"&amp;C49,'2016'!3:3,"&gt;"&amp;0)</f>
        <v>0</v>
      </c>
      <c r="M49" s="93">
        <f ca="1">SUMIFS('2014'!74:74,'2014'!3:3,"&gt;="&amp;$O$14,'2014'!3:3,"&lt;"&amp;$P$14)+SUMIFS('2015'!74:74,'2015'!3:3,"&gt;="&amp;$O$14,'2015'!3:3,"&lt;"&amp;$P$14)+SUMIFS('2016'!74:74,'2016'!3:3,"&gt;="&amp;$O$14,'2016'!3:3,"&lt;"&amp;$P$14)</f>
        <v>0</v>
      </c>
      <c r="N49" s="93">
        <f ca="1">SUMIFS('2014'!74:74,'2014'!3:3,"&gt;="&amp;$R$14,'2014'!3:3,"&lt;"&amp;$S$14)+SUMIFS('2015'!74:74,'2015'!3:3,"&gt;="&amp;$R$14,'2015'!3:3,"&lt;"&amp;$S$14)+SUMIFS('2016'!74:74,'2016'!3:3,"&gt;="&amp;$R$14,'2016'!3:3,"&lt;"&amp;$S$14)</f>
        <v>0</v>
      </c>
      <c r="O49" s="93">
        <f ca="1">SUMIFS('2014'!74:74,'2014'!3:3,"&gt;="&amp;$U$14,'2014'!3:3,"&lt;"&amp;$V$14)+SUMIFS('2015'!74:74,'2015'!3:3,"&gt;="&amp;$U$14,'2015'!3:3,"&lt;"&amp;$V$14)+SUMIFS('2016'!74:74,'2016'!3:3,"&gt;="&amp;$U$14,'2016'!3:3,"&lt;"&amp;$V$14)</f>
        <v>0</v>
      </c>
      <c r="P49" s="93">
        <f ca="1">SUMIFS('2014'!75:75,'2014'!3:3,"&gt;="&amp;$O$14,'2014'!3:3,"&lt;"&amp;$P$14)+SUMIFS('2015'!75:75,'2015'!3:3,"&gt;="&amp;$O$14,'2015'!3:3,"&lt;"&amp;$P$14)+SUMIFS('2016'!75:75,'2016'!3:3,"&gt;="&amp;$O$14,'2016'!3:3,"&lt;"&amp;$P$14)</f>
        <v>0</v>
      </c>
      <c r="Q49" s="93">
        <f ca="1">SUMIFS('2014'!75:75,'2014'!3:3,"&gt;="&amp;$R$14,'2014'!3:3,"&lt;"&amp;$S$14)+SUMIFS('2015'!75:75,'2015'!3:3,"&gt;="&amp;$R$14,'2015'!3:3,"&lt;"&amp;$S$14)+SUMIFS('2016'!75:75,'2016'!3:3,"&gt;="&amp;$R$14,'2016'!3:3,"&lt;"&amp;$S$14)</f>
        <v>0</v>
      </c>
      <c r="R49" s="93">
        <f ca="1">SUMIFS('2014'!75:75,'2014'!3:3,"&gt;="&amp;$U$14,'2014'!3:3,"&lt;"&amp;$V$14)+SUMIFS('2015'!75:75,'2015'!3:3,"&gt;="&amp;$U$14,'2015'!3:3,"&lt;"&amp;$V$14)+SUMIFS('2016'!75:75,'2016'!3:3,"&gt;="&amp;$U$14,'2016'!3:3,"&lt;"&amp;$V$14)</f>
        <v>0</v>
      </c>
      <c r="S49" s="93">
        <f t="shared" ca="1" si="3"/>
        <v>0</v>
      </c>
      <c r="T49" s="93">
        <f t="shared" ca="1" si="4"/>
        <v>0</v>
      </c>
      <c r="U49" s="93">
        <f t="shared" ca="1" si="5"/>
        <v>0</v>
      </c>
      <c r="V49" s="93">
        <f t="shared" ca="1" si="6"/>
        <v>0</v>
      </c>
      <c r="W49" s="93">
        <f t="shared" ca="1" si="7"/>
        <v>0</v>
      </c>
      <c r="X49" s="93">
        <f t="shared" ca="1" si="8"/>
        <v>0</v>
      </c>
      <c r="Y49" s="93">
        <f t="shared" ca="1" si="9"/>
        <v>0</v>
      </c>
    </row>
    <row r="50" spans="2:25" s="15" customFormat="1" ht="21" customHeight="1">
      <c r="B50" s="50"/>
      <c r="C50" s="1"/>
      <c r="D50" s="23"/>
      <c r="E50" s="110" t="str">
        <f t="shared" ca="1" si="10"/>
        <v/>
      </c>
      <c r="F50" s="25" t="str">
        <f>IF(C50&lt;&gt;"",SUM('2014'!B76+'2015'!B76+'2016'!B76),"")</f>
        <v/>
      </c>
      <c r="G50" s="47" t="str">
        <f t="shared" si="11"/>
        <v/>
      </c>
      <c r="H50" s="48" t="str">
        <f t="shared" si="12"/>
        <v/>
      </c>
      <c r="I50" s="49" t="str">
        <f t="shared" si="13"/>
        <v/>
      </c>
      <c r="J50" s="16" t="str">
        <f t="shared" si="2"/>
        <v/>
      </c>
      <c r="L50" s="93">
        <f>SUMIFS('2014'!76:76,'2014'!3:3,"&lt;"&amp;C50,'2014'!3:3,"&gt;"&amp;0)+SUMIFS('2015'!76:76,'2015'!3:3,"&lt;"&amp;C50,'2015'!3:3,"&gt;"&amp;0)+SUMIFS('2016'!76:76,'2016'!3:3,"&lt;"&amp;C50,'2016'!3:3,"&gt;"&amp;0)</f>
        <v>0</v>
      </c>
      <c r="M50" s="93">
        <f ca="1">SUMIFS('2014'!76:76,'2014'!3:3,"&gt;="&amp;$O$14,'2014'!3:3,"&lt;"&amp;$P$14)+SUMIFS('2015'!76:76,'2015'!3:3,"&gt;="&amp;$O$14,'2015'!3:3,"&lt;"&amp;$P$14)+SUMIFS('2016'!76:76,'2016'!3:3,"&gt;="&amp;$O$14,'2016'!3:3,"&lt;"&amp;$P$14)</f>
        <v>0</v>
      </c>
      <c r="N50" s="93">
        <f ca="1">SUMIFS('2014'!76:76,'2014'!3:3,"&gt;="&amp;$R$14,'2014'!3:3,"&lt;"&amp;$S$14)+SUMIFS('2015'!76:76,'2015'!3:3,"&gt;="&amp;$R$14,'2015'!3:3,"&lt;"&amp;$S$14)+SUMIFS('2016'!76:76,'2016'!3:3,"&gt;="&amp;$R$14,'2016'!3:3,"&lt;"&amp;$S$14)</f>
        <v>0</v>
      </c>
      <c r="O50" s="93">
        <f ca="1">SUMIFS('2014'!76:76,'2014'!3:3,"&gt;="&amp;$U$14,'2014'!3:3,"&lt;"&amp;$V$14)+SUMIFS('2015'!76:76,'2015'!3:3,"&gt;="&amp;$U$14,'2015'!3:3,"&lt;"&amp;$V$14)+SUMIFS('2016'!76:76,'2016'!3:3,"&gt;="&amp;$U$14,'2016'!3:3,"&lt;"&amp;$V$14)</f>
        <v>0</v>
      </c>
      <c r="P50" s="93">
        <f ca="1">SUMIFS('2014'!77:77,'2014'!3:3,"&gt;="&amp;$O$14,'2014'!3:3,"&lt;"&amp;$P$14)+SUMIFS('2015'!77:77,'2015'!3:3,"&gt;="&amp;$O$14,'2015'!3:3,"&lt;"&amp;$P$14)+SUMIFS('2016'!77:77,'2016'!3:3,"&gt;="&amp;$O$14,'2016'!3:3,"&lt;"&amp;$P$14)</f>
        <v>0</v>
      </c>
      <c r="Q50" s="93">
        <f ca="1">SUMIFS('2014'!77:77,'2014'!3:3,"&gt;="&amp;$R$14,'2014'!3:3,"&lt;"&amp;$S$14)+SUMIFS('2015'!77:77,'2015'!3:3,"&gt;="&amp;$R$14,'2015'!3:3,"&lt;"&amp;$S$14)+SUMIFS('2016'!77:77,'2016'!3:3,"&gt;="&amp;$R$14,'2016'!3:3,"&lt;"&amp;$S$14)</f>
        <v>0</v>
      </c>
      <c r="R50" s="93">
        <f ca="1">SUMIFS('2014'!77:77,'2014'!3:3,"&gt;="&amp;$U$14,'2014'!3:3,"&lt;"&amp;$V$14)+SUMIFS('2015'!77:77,'2015'!3:3,"&gt;="&amp;$U$14,'2015'!3:3,"&lt;"&amp;$V$14)+SUMIFS('2016'!77:77,'2016'!3:3,"&gt;="&amp;$U$14,'2016'!3:3,"&lt;"&amp;$V$14)</f>
        <v>0</v>
      </c>
      <c r="S50" s="93">
        <f t="shared" ca="1" si="3"/>
        <v>0</v>
      </c>
      <c r="T50" s="93">
        <f t="shared" ca="1" si="4"/>
        <v>0</v>
      </c>
      <c r="U50" s="93">
        <f t="shared" ca="1" si="5"/>
        <v>0</v>
      </c>
      <c r="V50" s="93">
        <f t="shared" ca="1" si="6"/>
        <v>0</v>
      </c>
      <c r="W50" s="93">
        <f t="shared" ca="1" si="7"/>
        <v>0</v>
      </c>
      <c r="X50" s="93">
        <f t="shared" ca="1" si="8"/>
        <v>0</v>
      </c>
      <c r="Y50" s="93">
        <f t="shared" ca="1" si="9"/>
        <v>0</v>
      </c>
    </row>
    <row r="51" spans="2:25" s="15" customFormat="1" ht="21" customHeight="1">
      <c r="B51" s="50"/>
      <c r="C51" s="1"/>
      <c r="D51" s="23"/>
      <c r="E51" s="110" t="str">
        <f t="shared" ca="1" si="10"/>
        <v/>
      </c>
      <c r="F51" s="25" t="str">
        <f>IF(C51&lt;&gt;"",SUM('2014'!B78+'2015'!B78+'2016'!B78),"")</f>
        <v/>
      </c>
      <c r="G51" s="47" t="str">
        <f t="shared" si="11"/>
        <v/>
      </c>
      <c r="H51" s="48" t="str">
        <f t="shared" si="12"/>
        <v/>
      </c>
      <c r="I51" s="49" t="str">
        <f t="shared" si="13"/>
        <v/>
      </c>
      <c r="J51" s="16" t="str">
        <f t="shared" si="2"/>
        <v/>
      </c>
      <c r="L51" s="93">
        <f>SUMIFS('2014'!78:78,'2014'!3:3,"&lt;"&amp;C51,'2014'!3:3,"&gt;"&amp;0)+SUMIFS('2015'!78:78,'2015'!3:3,"&lt;"&amp;C51,'2015'!3:3,"&gt;"&amp;0)+SUMIFS('2016'!78:78,'2016'!3:3,"&lt;"&amp;C51,'2016'!3:3,"&gt;"&amp;0)</f>
        <v>0</v>
      </c>
      <c r="M51" s="93">
        <f ca="1">SUMIFS('2014'!78:78,'2014'!3:3,"&gt;="&amp;$O$14,'2014'!3:3,"&lt;"&amp;$P$14)+SUMIFS('2015'!78:78,'2015'!3:3,"&gt;="&amp;$O$14,'2015'!3:3,"&lt;"&amp;$P$14)+SUMIFS('2016'!78:78,'2016'!3:3,"&gt;="&amp;$O$14,'2016'!3:3,"&lt;"&amp;$P$14)</f>
        <v>0</v>
      </c>
      <c r="N51" s="93">
        <f ca="1">SUMIFS('2014'!78:78,'2014'!3:3,"&gt;="&amp;$R$14,'2014'!3:3,"&lt;"&amp;$S$14)+SUMIFS('2015'!78:78,'2015'!3:3,"&gt;="&amp;$R$14,'2015'!3:3,"&lt;"&amp;$S$14)+SUMIFS('2016'!78:78,'2016'!3:3,"&gt;="&amp;$R$14,'2016'!3:3,"&lt;"&amp;$S$14)</f>
        <v>0</v>
      </c>
      <c r="O51" s="93">
        <f ca="1">SUMIFS('2014'!78:78,'2014'!3:3,"&gt;="&amp;$U$14,'2014'!3:3,"&lt;"&amp;$V$14)+SUMIFS('2015'!78:78,'2015'!3:3,"&gt;="&amp;$U$14,'2015'!3:3,"&lt;"&amp;$V$14)+SUMIFS('2016'!78:78,'2016'!3:3,"&gt;="&amp;$U$14,'2016'!3:3,"&lt;"&amp;$V$14)</f>
        <v>0</v>
      </c>
      <c r="P51" s="93">
        <f ca="1">SUMIFS('2014'!79:79,'2014'!3:3,"&gt;="&amp;$O$14,'2014'!3:3,"&lt;"&amp;$P$14)+SUMIFS('2015'!79:79,'2015'!3:3,"&gt;="&amp;$O$14,'2015'!3:3,"&lt;"&amp;$P$14)+SUMIFS('2016'!79:79,'2016'!3:3,"&gt;="&amp;$O$14,'2016'!3:3,"&lt;"&amp;$P$14)</f>
        <v>0</v>
      </c>
      <c r="Q51" s="93">
        <f ca="1">SUMIFS('2014'!79:79,'2014'!3:3,"&gt;="&amp;$R$14,'2014'!3:3,"&lt;"&amp;$S$14)+SUMIFS('2015'!79:79,'2015'!3:3,"&gt;="&amp;$R$14,'2015'!3:3,"&lt;"&amp;$S$14)+SUMIFS('2016'!79:79,'2016'!3:3,"&gt;="&amp;$R$14,'2016'!3:3,"&lt;"&amp;$S$14)</f>
        <v>0</v>
      </c>
      <c r="R51" s="93">
        <f ca="1">SUMIFS('2014'!79:79,'2014'!3:3,"&gt;="&amp;$U$14,'2014'!3:3,"&lt;"&amp;$V$14)+SUMIFS('2015'!79:79,'2015'!3:3,"&gt;="&amp;$U$14,'2015'!3:3,"&lt;"&amp;$V$14)+SUMIFS('2016'!79:79,'2016'!3:3,"&gt;="&amp;$U$14,'2016'!3:3,"&lt;"&amp;$V$14)</f>
        <v>0</v>
      </c>
      <c r="S51" s="93">
        <f t="shared" ca="1" si="3"/>
        <v>0</v>
      </c>
      <c r="T51" s="93">
        <f t="shared" ca="1" si="4"/>
        <v>0</v>
      </c>
      <c r="U51" s="93">
        <f t="shared" ca="1" si="5"/>
        <v>0</v>
      </c>
      <c r="V51" s="93">
        <f t="shared" ca="1" si="6"/>
        <v>0</v>
      </c>
      <c r="W51" s="93">
        <f t="shared" ca="1" si="7"/>
        <v>0</v>
      </c>
      <c r="X51" s="93">
        <f t="shared" ca="1" si="8"/>
        <v>0</v>
      </c>
      <c r="Y51" s="93">
        <f t="shared" ca="1" si="9"/>
        <v>0</v>
      </c>
    </row>
    <row r="52" spans="2:25" s="15" customFormat="1" ht="21" customHeight="1">
      <c r="B52" s="50"/>
      <c r="C52" s="1"/>
      <c r="D52" s="23"/>
      <c r="E52" s="110" t="str">
        <f t="shared" ca="1" si="10"/>
        <v/>
      </c>
      <c r="F52" s="25" t="str">
        <f>IF(C52&lt;&gt;"",SUM('2014'!B80+'2015'!B80+'2016'!B80),"")</f>
        <v/>
      </c>
      <c r="G52" s="47" t="str">
        <f t="shared" si="11"/>
        <v/>
      </c>
      <c r="H52" s="48" t="str">
        <f t="shared" si="12"/>
        <v/>
      </c>
      <c r="I52" s="49" t="str">
        <f t="shared" si="13"/>
        <v/>
      </c>
      <c r="J52" s="16" t="str">
        <f t="shared" si="2"/>
        <v/>
      </c>
      <c r="L52" s="93">
        <f>SUMIFS('2014'!80:80,'2014'!3:3,"&lt;"&amp;C52,'2014'!3:3,"&gt;"&amp;0)+SUMIFS('2015'!80:80,'2015'!3:3,"&lt;"&amp;C52,'2015'!3:3,"&gt;"&amp;0)+SUMIFS('2016'!80:80,'2016'!3:3,"&lt;"&amp;C52,'2016'!3:3,"&gt;"&amp;0)</f>
        <v>0</v>
      </c>
      <c r="M52" s="93">
        <f ca="1">SUMIFS('2014'!80:80,'2014'!3:3,"&gt;="&amp;$O$14,'2014'!3:3,"&lt;"&amp;$P$14)+SUMIFS('2015'!80:80,'2015'!3:3,"&gt;="&amp;$O$14,'2015'!3:3,"&lt;"&amp;$P$14)+SUMIFS('2016'!80:80,'2016'!3:3,"&gt;="&amp;$O$14,'2016'!3:3,"&lt;"&amp;$P$14)</f>
        <v>0</v>
      </c>
      <c r="N52" s="93">
        <f ca="1">SUMIFS('2014'!80:80,'2014'!3:3,"&gt;="&amp;$R$14,'2014'!3:3,"&lt;"&amp;$S$14)+SUMIFS('2015'!80:80,'2015'!3:3,"&gt;="&amp;$R$14,'2015'!3:3,"&lt;"&amp;$S$14)+SUMIFS('2016'!80:80,'2016'!3:3,"&gt;="&amp;$R$14,'2016'!3:3,"&lt;"&amp;$S$14)</f>
        <v>0</v>
      </c>
      <c r="O52" s="93">
        <f ca="1">SUMIFS('2014'!80:80,'2014'!3:3,"&gt;="&amp;$U$14,'2014'!3:3,"&lt;"&amp;$V$14)+SUMIFS('2015'!80:80,'2015'!3:3,"&gt;="&amp;$U$14,'2015'!3:3,"&lt;"&amp;$V$14)+SUMIFS('2016'!80:80,'2016'!3:3,"&gt;="&amp;$U$14,'2016'!3:3,"&lt;"&amp;$V$14)</f>
        <v>0</v>
      </c>
      <c r="P52" s="93">
        <f ca="1">SUMIFS('2014'!81:81,'2014'!3:3,"&gt;="&amp;$O$14,'2014'!3:3,"&lt;"&amp;$P$14)+SUMIFS('2015'!81:81,'2015'!3:3,"&gt;="&amp;$O$14,'2015'!3:3,"&lt;"&amp;$P$14)+SUMIFS('2016'!81:81,'2016'!3:3,"&gt;="&amp;$O$14,'2016'!3:3,"&lt;"&amp;$P$14)</f>
        <v>0</v>
      </c>
      <c r="Q52" s="93">
        <f ca="1">SUMIFS('2014'!81:81,'2014'!3:3,"&gt;="&amp;$R$14,'2014'!3:3,"&lt;"&amp;$S$14)+SUMIFS('2015'!81:81,'2015'!3:3,"&gt;="&amp;$R$14,'2015'!3:3,"&lt;"&amp;$S$14)+SUMIFS('2016'!81:81,'2016'!3:3,"&gt;="&amp;$R$14,'2016'!3:3,"&lt;"&amp;$S$14)</f>
        <v>0</v>
      </c>
      <c r="R52" s="93">
        <f ca="1">SUMIFS('2014'!81:81,'2014'!3:3,"&gt;="&amp;$U$14,'2014'!3:3,"&lt;"&amp;$V$14)+SUMIFS('2015'!81:81,'2015'!3:3,"&gt;="&amp;$U$14,'2015'!3:3,"&lt;"&amp;$V$14)+SUMIFS('2016'!81:81,'2016'!3:3,"&gt;="&amp;$U$14,'2016'!3:3,"&lt;"&amp;$V$14)</f>
        <v>0</v>
      </c>
      <c r="S52" s="93">
        <f t="shared" ca="1" si="3"/>
        <v>0</v>
      </c>
      <c r="T52" s="93">
        <f t="shared" ca="1" si="4"/>
        <v>0</v>
      </c>
      <c r="U52" s="93">
        <f t="shared" ca="1" si="5"/>
        <v>0</v>
      </c>
      <c r="V52" s="93">
        <f t="shared" ca="1" si="6"/>
        <v>0</v>
      </c>
      <c r="W52" s="93">
        <f t="shared" ca="1" si="7"/>
        <v>0</v>
      </c>
      <c r="X52" s="93">
        <f t="shared" ca="1" si="8"/>
        <v>0</v>
      </c>
      <c r="Y52" s="93">
        <f t="shared" ca="1" si="9"/>
        <v>0</v>
      </c>
    </row>
    <row r="53" spans="2:25" s="15" customFormat="1" ht="21" customHeight="1">
      <c r="B53" s="50"/>
      <c r="C53" s="1"/>
      <c r="D53" s="23"/>
      <c r="E53" s="110" t="str">
        <f t="shared" ca="1" si="10"/>
        <v/>
      </c>
      <c r="F53" s="25" t="str">
        <f>IF(C53&lt;&gt;"",SUM('2014'!B82+'2015'!B82+'2016'!B82),"")</f>
        <v/>
      </c>
      <c r="G53" s="47" t="str">
        <f t="shared" si="11"/>
        <v/>
      </c>
      <c r="H53" s="48" t="str">
        <f t="shared" si="12"/>
        <v/>
      </c>
      <c r="I53" s="49" t="str">
        <f t="shared" si="13"/>
        <v/>
      </c>
      <c r="J53" s="16" t="str">
        <f t="shared" si="2"/>
        <v/>
      </c>
      <c r="L53" s="93">
        <f>SUMIFS('2014'!82:82,'2014'!3:3,"&lt;"&amp;C53,'2014'!3:3,"&gt;"&amp;0)+SUMIFS('2015'!82:82,'2015'!3:3,"&lt;"&amp;C53,'2015'!3:3,"&gt;"&amp;0)+SUMIFS('2016'!82:82,'2016'!3:3,"&lt;"&amp;C53,'2016'!3:3,"&gt;"&amp;0)</f>
        <v>0</v>
      </c>
      <c r="M53" s="93">
        <f ca="1">SUMIFS('2014'!82:82,'2014'!3:3,"&gt;="&amp;$O$14,'2014'!3:3,"&lt;"&amp;$P$14)+SUMIFS('2015'!82:82,'2015'!3:3,"&gt;="&amp;$O$14,'2015'!3:3,"&lt;"&amp;$P$14)+SUMIFS('2016'!82:82,'2016'!3:3,"&gt;="&amp;$O$14,'2016'!3:3,"&lt;"&amp;$P$14)</f>
        <v>0</v>
      </c>
      <c r="N53" s="93">
        <f ca="1">SUMIFS('2014'!82:82,'2014'!3:3,"&gt;="&amp;$R$14,'2014'!3:3,"&lt;"&amp;$S$14)+SUMIFS('2015'!82:82,'2015'!3:3,"&gt;="&amp;$R$14,'2015'!3:3,"&lt;"&amp;$S$14)+SUMIFS('2016'!82:82,'2016'!3:3,"&gt;="&amp;$R$14,'2016'!3:3,"&lt;"&amp;$S$14)</f>
        <v>0</v>
      </c>
      <c r="O53" s="93">
        <f ca="1">SUMIFS('2014'!82:82,'2014'!3:3,"&gt;="&amp;$U$14,'2014'!3:3,"&lt;"&amp;$V$14)+SUMIFS('2015'!82:82,'2015'!3:3,"&gt;="&amp;$U$14,'2015'!3:3,"&lt;"&amp;$V$14)+SUMIFS('2016'!82:82,'2016'!3:3,"&gt;="&amp;$U$14,'2016'!3:3,"&lt;"&amp;$V$14)</f>
        <v>0</v>
      </c>
      <c r="P53" s="93">
        <f ca="1">SUMIFS('2014'!83:83,'2014'!3:3,"&gt;="&amp;$O$14,'2014'!3:3,"&lt;"&amp;$P$14)+SUMIFS('2015'!83:83,'2015'!3:3,"&gt;="&amp;$O$14,'2015'!3:3,"&lt;"&amp;$P$14)+SUMIFS('2016'!83:83,'2016'!3:3,"&gt;="&amp;$O$14,'2016'!3:3,"&lt;"&amp;$P$14)</f>
        <v>0</v>
      </c>
      <c r="Q53" s="93">
        <f ca="1">SUMIFS('2014'!83:83,'2014'!3:3,"&gt;="&amp;$R$14,'2014'!3:3,"&lt;"&amp;$S$14)+SUMIFS('2015'!83:83,'2015'!3:3,"&gt;="&amp;$R$14,'2015'!3:3,"&lt;"&amp;$S$14)+SUMIFS('2016'!83:83,'2016'!3:3,"&gt;="&amp;$R$14,'2016'!3:3,"&lt;"&amp;$S$14)</f>
        <v>0</v>
      </c>
      <c r="R53" s="93">
        <f ca="1">SUMIFS('2014'!83:83,'2014'!3:3,"&gt;="&amp;$U$14,'2014'!3:3,"&lt;"&amp;$V$14)+SUMIFS('2015'!83:83,'2015'!3:3,"&gt;="&amp;$U$14,'2015'!3:3,"&lt;"&amp;$V$14)+SUMIFS('2016'!83:83,'2016'!3:3,"&gt;="&amp;$U$14,'2016'!3:3,"&lt;"&amp;$V$14)</f>
        <v>0</v>
      </c>
      <c r="S53" s="93">
        <f t="shared" ca="1" si="3"/>
        <v>0</v>
      </c>
      <c r="T53" s="93">
        <f t="shared" ca="1" si="4"/>
        <v>0</v>
      </c>
      <c r="U53" s="93">
        <f t="shared" ca="1" si="5"/>
        <v>0</v>
      </c>
      <c r="V53" s="93">
        <f t="shared" ca="1" si="6"/>
        <v>0</v>
      </c>
      <c r="W53" s="93">
        <f t="shared" ca="1" si="7"/>
        <v>0</v>
      </c>
      <c r="X53" s="93">
        <f t="shared" ca="1" si="8"/>
        <v>0</v>
      </c>
      <c r="Y53" s="93">
        <f t="shared" ca="1" si="9"/>
        <v>0</v>
      </c>
    </row>
    <row r="54" spans="2:25" s="15" customFormat="1" ht="21" customHeight="1">
      <c r="B54" s="50"/>
      <c r="C54" s="1"/>
      <c r="D54" s="23"/>
      <c r="E54" s="110" t="str">
        <f t="shared" ca="1" si="10"/>
        <v/>
      </c>
      <c r="F54" s="25" t="str">
        <f>IF(C54&lt;&gt;"",SUM('2014'!B84+'2015'!B84+'2016'!B84),"")</f>
        <v/>
      </c>
      <c r="G54" s="47" t="str">
        <f t="shared" si="11"/>
        <v/>
      </c>
      <c r="H54" s="48" t="str">
        <f t="shared" si="12"/>
        <v/>
      </c>
      <c r="I54" s="49" t="str">
        <f t="shared" si="13"/>
        <v/>
      </c>
      <c r="J54" s="16" t="str">
        <f t="shared" si="2"/>
        <v/>
      </c>
      <c r="L54" s="93">
        <f>SUMIFS('2014'!84:84,'2014'!3:3,"&lt;"&amp;C54,'2014'!3:3,"&gt;"&amp;0)+SUMIFS('2015'!84:84,'2015'!3:3,"&lt;"&amp;C54,'2015'!3:3,"&gt;"&amp;0)+SUMIFS('2016'!84:84,'2016'!3:3,"&lt;"&amp;C54,'2016'!3:3,"&gt;"&amp;0)</f>
        <v>0</v>
      </c>
      <c r="M54" s="93">
        <f ca="1">SUMIFS('2014'!84:84,'2014'!3:3,"&gt;="&amp;$O$14,'2014'!3:3,"&lt;"&amp;$P$14)+SUMIFS('2015'!84:84,'2015'!3:3,"&gt;="&amp;$O$14,'2015'!3:3,"&lt;"&amp;$P$14)+SUMIFS('2016'!84:84,'2016'!3:3,"&gt;="&amp;$O$14,'2016'!3:3,"&lt;"&amp;$P$14)</f>
        <v>0</v>
      </c>
      <c r="N54" s="93">
        <f ca="1">SUMIFS('2014'!84:84,'2014'!3:3,"&gt;="&amp;$R$14,'2014'!3:3,"&lt;"&amp;$S$14)+SUMIFS('2015'!84:84,'2015'!3:3,"&gt;="&amp;$R$14,'2015'!3:3,"&lt;"&amp;$S$14)+SUMIFS('2016'!84:84,'2016'!3:3,"&gt;="&amp;$R$14,'2016'!3:3,"&lt;"&amp;$S$14)</f>
        <v>0</v>
      </c>
      <c r="O54" s="93">
        <f ca="1">SUMIFS('2014'!84:84,'2014'!3:3,"&gt;="&amp;$U$14,'2014'!3:3,"&lt;"&amp;$V$14)+SUMIFS('2015'!84:84,'2015'!3:3,"&gt;="&amp;$U$14,'2015'!3:3,"&lt;"&amp;$V$14)+SUMIFS('2016'!84:84,'2016'!3:3,"&gt;="&amp;$U$14,'2016'!3:3,"&lt;"&amp;$V$14)</f>
        <v>0</v>
      </c>
      <c r="P54" s="93">
        <f ca="1">SUMIFS('2014'!85:85,'2014'!3:3,"&gt;="&amp;$O$14,'2014'!3:3,"&lt;"&amp;$P$14)+SUMIFS('2015'!85:85,'2015'!3:3,"&gt;="&amp;$O$14,'2015'!3:3,"&lt;"&amp;$P$14)+SUMIFS('2016'!85:85,'2016'!3:3,"&gt;="&amp;$O$14,'2016'!3:3,"&lt;"&amp;$P$14)</f>
        <v>0</v>
      </c>
      <c r="Q54" s="93">
        <f ca="1">SUMIFS('2014'!85:85,'2014'!3:3,"&gt;="&amp;$R$14,'2014'!3:3,"&lt;"&amp;$S$14)+SUMIFS('2015'!85:85,'2015'!3:3,"&gt;="&amp;$R$14,'2015'!3:3,"&lt;"&amp;$S$14)+SUMIFS('2016'!85:85,'2016'!3:3,"&gt;="&amp;$R$14,'2016'!3:3,"&lt;"&amp;$S$14)</f>
        <v>0</v>
      </c>
      <c r="R54" s="93">
        <f ca="1">SUMIFS('2014'!85:85,'2014'!3:3,"&gt;="&amp;$U$14,'2014'!3:3,"&lt;"&amp;$V$14)+SUMIFS('2015'!85:85,'2015'!3:3,"&gt;="&amp;$U$14,'2015'!3:3,"&lt;"&amp;$V$14)+SUMIFS('2016'!85:85,'2016'!3:3,"&gt;="&amp;$U$14,'2016'!3:3,"&lt;"&amp;$V$14)</f>
        <v>0</v>
      </c>
      <c r="S54" s="93">
        <f t="shared" ca="1" si="3"/>
        <v>0</v>
      </c>
      <c r="T54" s="93">
        <f t="shared" ca="1" si="4"/>
        <v>0</v>
      </c>
      <c r="U54" s="93">
        <f t="shared" ca="1" si="5"/>
        <v>0</v>
      </c>
      <c r="V54" s="93">
        <f t="shared" ca="1" si="6"/>
        <v>0</v>
      </c>
      <c r="W54" s="93">
        <f t="shared" ca="1" si="7"/>
        <v>0</v>
      </c>
      <c r="X54" s="93">
        <f t="shared" ca="1" si="8"/>
        <v>0</v>
      </c>
      <c r="Y54" s="93">
        <f t="shared" ca="1" si="9"/>
        <v>0</v>
      </c>
    </row>
    <row r="55" spans="2:25" s="15" customFormat="1" ht="21" customHeight="1">
      <c r="B55" s="50"/>
      <c r="C55" s="1"/>
      <c r="D55" s="23"/>
      <c r="E55" s="110" t="str">
        <f t="shared" ca="1" si="10"/>
        <v/>
      </c>
      <c r="F55" s="25" t="str">
        <f>IF(C55&lt;&gt;"",SUM('2014'!B86+'2015'!B86+'2016'!B86),"")</f>
        <v/>
      </c>
      <c r="G55" s="47" t="str">
        <f t="shared" si="11"/>
        <v/>
      </c>
      <c r="H55" s="48" t="str">
        <f t="shared" si="12"/>
        <v/>
      </c>
      <c r="I55" s="49" t="str">
        <f t="shared" si="13"/>
        <v/>
      </c>
      <c r="J55" s="16" t="str">
        <f t="shared" si="2"/>
        <v/>
      </c>
      <c r="L55" s="93">
        <f>SUMIFS('2014'!86:86,'2014'!3:3,"&lt;"&amp;C55,'2014'!3:3,"&gt;"&amp;0)+SUMIFS('2015'!86:86,'2015'!3:3,"&lt;"&amp;C55,'2015'!3:3,"&gt;"&amp;0)+SUMIFS('2016'!86:86,'2016'!3:3,"&lt;"&amp;C55,'2016'!3:3,"&gt;"&amp;0)</f>
        <v>0</v>
      </c>
      <c r="M55" s="93">
        <f ca="1">SUMIFS('2014'!86:86,'2014'!3:3,"&gt;="&amp;$O$14,'2014'!3:3,"&lt;"&amp;$P$14)+SUMIFS('2015'!86:86,'2015'!3:3,"&gt;="&amp;$O$14,'2015'!3:3,"&lt;"&amp;$P$14)+SUMIFS('2016'!86:86,'2016'!3:3,"&gt;="&amp;$O$14,'2016'!3:3,"&lt;"&amp;$P$14)</f>
        <v>0</v>
      </c>
      <c r="N55" s="93">
        <f ca="1">SUMIFS('2014'!86:86,'2014'!3:3,"&gt;="&amp;$R$14,'2014'!3:3,"&lt;"&amp;$S$14)+SUMIFS('2015'!86:86,'2015'!3:3,"&gt;="&amp;$R$14,'2015'!3:3,"&lt;"&amp;$S$14)+SUMIFS('2016'!86:86,'2016'!3:3,"&gt;="&amp;$R$14,'2016'!3:3,"&lt;"&amp;$S$14)</f>
        <v>0</v>
      </c>
      <c r="O55" s="93">
        <f ca="1">SUMIFS('2014'!86:86,'2014'!3:3,"&gt;="&amp;$U$14,'2014'!3:3,"&lt;"&amp;$V$14)+SUMIFS('2015'!86:86,'2015'!3:3,"&gt;="&amp;$U$14,'2015'!3:3,"&lt;"&amp;$V$14)+SUMIFS('2016'!86:86,'2016'!3:3,"&gt;="&amp;$U$14,'2016'!3:3,"&lt;"&amp;$V$14)</f>
        <v>0</v>
      </c>
      <c r="P55" s="93">
        <f ca="1">SUMIFS('2014'!87:87,'2014'!3:3,"&gt;="&amp;$O$14,'2014'!3:3,"&lt;"&amp;$P$14)+SUMIFS('2015'!87:87,'2015'!3:3,"&gt;="&amp;$O$14,'2015'!3:3,"&lt;"&amp;$P$14)+SUMIFS('2016'!87:87,'2016'!3:3,"&gt;="&amp;$O$14,'2016'!3:3,"&lt;"&amp;$P$14)</f>
        <v>0</v>
      </c>
      <c r="Q55" s="93">
        <f ca="1">SUMIFS('2014'!87:87,'2014'!3:3,"&gt;="&amp;$R$14,'2014'!3:3,"&lt;"&amp;$S$14)+SUMIFS('2015'!87:87,'2015'!3:3,"&gt;="&amp;$R$14,'2015'!3:3,"&lt;"&amp;$S$14)+SUMIFS('2016'!87:87,'2016'!3:3,"&gt;="&amp;$R$14,'2016'!3:3,"&lt;"&amp;$S$14)</f>
        <v>0</v>
      </c>
      <c r="R55" s="93">
        <f ca="1">SUMIFS('2014'!87:87,'2014'!3:3,"&gt;="&amp;$U$14,'2014'!3:3,"&lt;"&amp;$V$14)+SUMIFS('2015'!87:87,'2015'!3:3,"&gt;="&amp;$U$14,'2015'!3:3,"&lt;"&amp;$V$14)+SUMIFS('2016'!87:87,'2016'!3:3,"&gt;="&amp;$U$14,'2016'!3:3,"&lt;"&amp;$V$14)</f>
        <v>0</v>
      </c>
      <c r="S55" s="93">
        <f t="shared" ca="1" si="3"/>
        <v>0</v>
      </c>
      <c r="T55" s="93">
        <f t="shared" ca="1" si="4"/>
        <v>0</v>
      </c>
      <c r="U55" s="93">
        <f t="shared" ca="1" si="5"/>
        <v>0</v>
      </c>
      <c r="V55" s="93">
        <f t="shared" ca="1" si="6"/>
        <v>0</v>
      </c>
      <c r="W55" s="93">
        <f t="shared" ca="1" si="7"/>
        <v>0</v>
      </c>
      <c r="X55" s="93">
        <f t="shared" ca="1" si="8"/>
        <v>0</v>
      </c>
      <c r="Y55" s="93">
        <f t="shared" ca="1" si="9"/>
        <v>0</v>
      </c>
    </row>
    <row r="56" spans="2:25" s="15" customFormat="1" ht="21" customHeight="1">
      <c r="B56" s="50"/>
      <c r="C56" s="1"/>
      <c r="D56" s="23"/>
      <c r="E56" s="110" t="str">
        <f t="shared" ca="1" si="10"/>
        <v/>
      </c>
      <c r="F56" s="25" t="str">
        <f>IF(C56&lt;&gt;"",SUM('2014'!B88+'2015'!B88+'2016'!B88),"")</f>
        <v/>
      </c>
      <c r="G56" s="47" t="str">
        <f t="shared" si="11"/>
        <v/>
      </c>
      <c r="H56" s="48" t="str">
        <f t="shared" si="12"/>
        <v/>
      </c>
      <c r="I56" s="49" t="str">
        <f t="shared" si="13"/>
        <v/>
      </c>
      <c r="J56" s="16" t="str">
        <f t="shared" si="2"/>
        <v/>
      </c>
      <c r="L56" s="93">
        <f>SUMIFS('2014'!88:88,'2014'!3:3,"&lt;"&amp;C56,'2014'!3:3,"&gt;"&amp;0)+SUMIFS('2015'!88:88,'2015'!3:3,"&lt;"&amp;C56,'2015'!3:3,"&gt;"&amp;0)+SUMIFS('2016'!88:88,'2016'!3:3,"&lt;"&amp;C56,'2016'!3:3,"&gt;"&amp;0)</f>
        <v>0</v>
      </c>
      <c r="M56" s="93">
        <f ca="1">SUMIFS('2014'!88:88,'2014'!3:3,"&gt;="&amp;$O$14,'2014'!3:3,"&lt;"&amp;$P$14)+SUMIFS('2015'!88:88,'2015'!3:3,"&gt;="&amp;$O$14,'2015'!3:3,"&lt;"&amp;$P$14)+SUMIFS('2016'!88:88,'2016'!3:3,"&gt;="&amp;$O$14,'2016'!3:3,"&lt;"&amp;$P$14)</f>
        <v>0</v>
      </c>
      <c r="N56" s="93">
        <f ca="1">SUMIFS('2014'!88:88,'2014'!3:3,"&gt;="&amp;$R$14,'2014'!3:3,"&lt;"&amp;$S$14)+SUMIFS('2015'!88:88,'2015'!3:3,"&gt;="&amp;$R$14,'2015'!3:3,"&lt;"&amp;$S$14)+SUMIFS('2016'!88:88,'2016'!3:3,"&gt;="&amp;$R$14,'2016'!3:3,"&lt;"&amp;$S$14)</f>
        <v>0</v>
      </c>
      <c r="O56" s="93">
        <f ca="1">SUMIFS('2014'!88:88,'2014'!3:3,"&gt;="&amp;$U$14,'2014'!3:3,"&lt;"&amp;$V$14)+SUMIFS('2015'!88:88,'2015'!3:3,"&gt;="&amp;$U$14,'2015'!3:3,"&lt;"&amp;$V$14)+SUMIFS('2016'!88:88,'2016'!3:3,"&gt;="&amp;$U$14,'2016'!3:3,"&lt;"&amp;$V$14)</f>
        <v>0</v>
      </c>
      <c r="P56" s="93">
        <f ca="1">SUMIFS('2014'!89:89,'2014'!3:3,"&gt;="&amp;$O$14,'2014'!3:3,"&lt;"&amp;$P$14)+SUMIFS('2015'!89:89,'2015'!3:3,"&gt;="&amp;$O$14,'2015'!3:3,"&lt;"&amp;$P$14)+SUMIFS('2016'!89:89,'2016'!3:3,"&gt;="&amp;$O$14,'2016'!3:3,"&lt;"&amp;$P$14)</f>
        <v>0</v>
      </c>
      <c r="Q56" s="93">
        <f ca="1">SUMIFS('2014'!89:89,'2014'!3:3,"&gt;="&amp;$R$14,'2014'!3:3,"&lt;"&amp;$S$14)+SUMIFS('2015'!89:89,'2015'!3:3,"&gt;="&amp;$R$14,'2015'!3:3,"&lt;"&amp;$S$14)+SUMIFS('2016'!89:89,'2016'!3:3,"&gt;="&amp;$R$14,'2016'!3:3,"&lt;"&amp;$S$14)</f>
        <v>0</v>
      </c>
      <c r="R56" s="93">
        <f ca="1">SUMIFS('2014'!89:89,'2014'!3:3,"&gt;="&amp;$U$14,'2014'!3:3,"&lt;"&amp;$V$14)+SUMIFS('2015'!89:89,'2015'!3:3,"&gt;="&amp;$U$14,'2015'!3:3,"&lt;"&amp;$V$14)+SUMIFS('2016'!89:89,'2016'!3:3,"&gt;="&amp;$U$14,'2016'!3:3,"&lt;"&amp;$V$14)</f>
        <v>0</v>
      </c>
      <c r="S56" s="93">
        <f t="shared" ca="1" si="3"/>
        <v>0</v>
      </c>
      <c r="T56" s="93">
        <f t="shared" ca="1" si="4"/>
        <v>0</v>
      </c>
      <c r="U56" s="93">
        <f t="shared" ca="1" si="5"/>
        <v>0</v>
      </c>
      <c r="V56" s="93">
        <f t="shared" ca="1" si="6"/>
        <v>0</v>
      </c>
      <c r="W56" s="93">
        <f t="shared" ca="1" si="7"/>
        <v>0</v>
      </c>
      <c r="X56" s="93">
        <f t="shared" ca="1" si="8"/>
        <v>0</v>
      </c>
      <c r="Y56" s="93">
        <f t="shared" ca="1" si="9"/>
        <v>0</v>
      </c>
    </row>
    <row r="57" spans="2:25" s="15" customFormat="1" ht="21" customHeight="1">
      <c r="B57" s="50"/>
      <c r="C57" s="1"/>
      <c r="D57" s="23"/>
      <c r="E57" s="110" t="str">
        <f t="shared" ca="1" si="10"/>
        <v/>
      </c>
      <c r="F57" s="25" t="str">
        <f>IF(C57&lt;&gt;"",SUM('2014'!B90+'2015'!B90+'2016'!B90),"")</f>
        <v/>
      </c>
      <c r="G57" s="47" t="str">
        <f t="shared" si="11"/>
        <v/>
      </c>
      <c r="H57" s="48" t="str">
        <f t="shared" si="12"/>
        <v/>
      </c>
      <c r="I57" s="49" t="str">
        <f t="shared" si="13"/>
        <v/>
      </c>
      <c r="J57" s="16" t="str">
        <f t="shared" si="2"/>
        <v/>
      </c>
      <c r="L57" s="93">
        <f>SUMIFS('2014'!90:90,'2014'!3:3,"&lt;"&amp;C57,'2014'!3:3,"&gt;"&amp;0)+SUMIFS('2015'!90:90,'2015'!3:3,"&lt;"&amp;C57,'2015'!3:3,"&gt;"&amp;0)+SUMIFS('2016'!90:90,'2016'!3:3,"&lt;"&amp;C57,'2016'!3:3,"&gt;"&amp;0)</f>
        <v>0</v>
      </c>
      <c r="M57" s="93">
        <f ca="1">SUMIFS('2014'!90:90,'2014'!3:3,"&gt;="&amp;$O$14,'2014'!3:3,"&lt;"&amp;$P$14)+SUMIFS('2015'!90:90,'2015'!3:3,"&gt;="&amp;$O$14,'2015'!3:3,"&lt;"&amp;$P$14)+SUMIFS('2016'!90:90,'2016'!3:3,"&gt;="&amp;$O$14,'2016'!3:3,"&lt;"&amp;$P$14)</f>
        <v>0</v>
      </c>
      <c r="N57" s="93">
        <f ca="1">SUMIFS('2014'!90:90,'2014'!3:3,"&gt;="&amp;$R$14,'2014'!3:3,"&lt;"&amp;$S$14)+SUMIFS('2015'!90:90,'2015'!3:3,"&gt;="&amp;$R$14,'2015'!3:3,"&lt;"&amp;$S$14)+SUMIFS('2016'!90:90,'2016'!3:3,"&gt;="&amp;$R$14,'2016'!3:3,"&lt;"&amp;$S$14)</f>
        <v>0</v>
      </c>
      <c r="O57" s="93">
        <f ca="1">SUMIFS('2014'!90:90,'2014'!3:3,"&gt;="&amp;$U$14,'2014'!3:3,"&lt;"&amp;$V$14)+SUMIFS('2015'!90:90,'2015'!3:3,"&gt;="&amp;$U$14,'2015'!3:3,"&lt;"&amp;$V$14)+SUMIFS('2016'!90:90,'2016'!3:3,"&gt;="&amp;$U$14,'2016'!3:3,"&lt;"&amp;$V$14)</f>
        <v>0</v>
      </c>
      <c r="P57" s="93">
        <f ca="1">SUMIFS('2014'!91:91,'2014'!3:3,"&gt;="&amp;$O$14,'2014'!3:3,"&lt;"&amp;$P$14)+SUMIFS('2015'!91:91,'2015'!3:3,"&gt;="&amp;$O$14,'2015'!3:3,"&lt;"&amp;$P$14)+SUMIFS('2016'!91:91,'2016'!3:3,"&gt;="&amp;$O$14,'2016'!3:3,"&lt;"&amp;$P$14)</f>
        <v>0</v>
      </c>
      <c r="Q57" s="93">
        <f ca="1">SUMIFS('2014'!91:91,'2014'!3:3,"&gt;="&amp;$R$14,'2014'!3:3,"&lt;"&amp;$S$14)+SUMIFS('2015'!91:91,'2015'!3:3,"&gt;="&amp;$R$14,'2015'!3:3,"&lt;"&amp;$S$14)+SUMIFS('2016'!91:91,'2016'!3:3,"&gt;="&amp;$R$14,'2016'!3:3,"&lt;"&amp;$S$14)</f>
        <v>0</v>
      </c>
      <c r="R57" s="93">
        <f ca="1">SUMIFS('2014'!91:91,'2014'!3:3,"&gt;="&amp;$U$14,'2014'!3:3,"&lt;"&amp;$V$14)+SUMIFS('2015'!91:91,'2015'!3:3,"&gt;="&amp;$U$14,'2015'!3:3,"&lt;"&amp;$V$14)+SUMIFS('2016'!91:91,'2016'!3:3,"&gt;="&amp;$U$14,'2016'!3:3,"&lt;"&amp;$V$14)</f>
        <v>0</v>
      </c>
      <c r="S57" s="93">
        <f t="shared" ca="1" si="3"/>
        <v>0</v>
      </c>
      <c r="T57" s="93">
        <f t="shared" ca="1" si="4"/>
        <v>0</v>
      </c>
      <c r="U57" s="93">
        <f t="shared" ca="1" si="5"/>
        <v>0</v>
      </c>
      <c r="V57" s="93">
        <f t="shared" ca="1" si="6"/>
        <v>0</v>
      </c>
      <c r="W57" s="93">
        <f t="shared" ca="1" si="7"/>
        <v>0</v>
      </c>
      <c r="X57" s="93">
        <f t="shared" ca="1" si="8"/>
        <v>0</v>
      </c>
      <c r="Y57" s="93">
        <f t="shared" ca="1" si="9"/>
        <v>0</v>
      </c>
    </row>
    <row r="58" spans="2:25" s="15" customFormat="1" ht="21" customHeight="1">
      <c r="B58" s="50"/>
      <c r="C58" s="1"/>
      <c r="D58" s="23"/>
      <c r="E58" s="110" t="str">
        <f t="shared" ca="1" si="10"/>
        <v/>
      </c>
      <c r="F58" s="25" t="str">
        <f>IF(C58&lt;&gt;"",SUM('2014'!B92+'2015'!B92+'2016'!B92),"")</f>
        <v/>
      </c>
      <c r="G58" s="47" t="str">
        <f t="shared" si="11"/>
        <v/>
      </c>
      <c r="H58" s="48" t="str">
        <f t="shared" si="12"/>
        <v/>
      </c>
      <c r="I58" s="49" t="str">
        <f t="shared" si="13"/>
        <v/>
      </c>
      <c r="J58" s="16" t="str">
        <f t="shared" si="2"/>
        <v/>
      </c>
      <c r="L58" s="93">
        <f>SUMIFS('2014'!92:92,'2014'!3:3,"&lt;"&amp;C58,'2014'!3:3,"&gt;"&amp;0)+SUMIFS('2015'!92:92,'2015'!3:3,"&lt;"&amp;C58,'2015'!3:3,"&gt;"&amp;0)+SUMIFS('2016'!92:92,'2016'!3:3,"&lt;"&amp;C58,'2016'!3:3,"&gt;"&amp;0)</f>
        <v>0</v>
      </c>
      <c r="M58" s="93">
        <f ca="1">SUMIFS('2014'!92:92,'2014'!3:3,"&gt;="&amp;$O$14,'2014'!3:3,"&lt;"&amp;$P$14)+SUMIFS('2015'!92:92,'2015'!3:3,"&gt;="&amp;$O$14,'2015'!3:3,"&lt;"&amp;$P$14)+SUMIFS('2016'!92:92,'2016'!3:3,"&gt;="&amp;$O$14,'2016'!3:3,"&lt;"&amp;$P$14)</f>
        <v>0</v>
      </c>
      <c r="N58" s="93">
        <f ca="1">SUMIFS('2014'!92:92,'2014'!3:3,"&gt;="&amp;$R$14,'2014'!3:3,"&lt;"&amp;$S$14)+SUMIFS('2015'!92:92,'2015'!3:3,"&gt;="&amp;$R$14,'2015'!3:3,"&lt;"&amp;$S$14)+SUMIFS('2016'!92:92,'2016'!3:3,"&gt;="&amp;$R$14,'2016'!3:3,"&lt;"&amp;$S$14)</f>
        <v>0</v>
      </c>
      <c r="O58" s="93">
        <f ca="1">SUMIFS('2014'!92:92,'2014'!3:3,"&gt;="&amp;$U$14,'2014'!3:3,"&lt;"&amp;$V$14)+SUMIFS('2015'!92:92,'2015'!3:3,"&gt;="&amp;$U$14,'2015'!3:3,"&lt;"&amp;$V$14)+SUMIFS('2016'!92:92,'2016'!3:3,"&gt;="&amp;$U$14,'2016'!3:3,"&lt;"&amp;$V$14)</f>
        <v>0</v>
      </c>
      <c r="P58" s="93">
        <f ca="1">SUMIFS('2014'!93:93,'2014'!3:3,"&gt;="&amp;$O$14,'2014'!3:3,"&lt;"&amp;$P$14)+SUMIFS('2015'!93:93,'2015'!3:3,"&gt;="&amp;$O$14,'2015'!3:3,"&lt;"&amp;$P$14)+SUMIFS('2016'!93:93,'2016'!3:3,"&gt;="&amp;$O$14,'2016'!3:3,"&lt;"&amp;$P$14)</f>
        <v>0</v>
      </c>
      <c r="Q58" s="93">
        <f ca="1">SUMIFS('2014'!93:93,'2014'!3:3,"&gt;="&amp;$R$14,'2014'!3:3,"&lt;"&amp;$S$14)+SUMIFS('2015'!93:93,'2015'!3:3,"&gt;="&amp;$R$14,'2015'!3:3,"&lt;"&amp;$S$14)+SUMIFS('2016'!93:93,'2016'!3:3,"&gt;="&amp;$R$14,'2016'!3:3,"&lt;"&amp;$S$14)</f>
        <v>0</v>
      </c>
      <c r="R58" s="93">
        <f ca="1">SUMIFS('2014'!93:93,'2014'!3:3,"&gt;="&amp;$U$14,'2014'!3:3,"&lt;"&amp;$V$14)+SUMIFS('2015'!93:93,'2015'!3:3,"&gt;="&amp;$U$14,'2015'!3:3,"&lt;"&amp;$V$14)+SUMIFS('2016'!93:93,'2016'!3:3,"&gt;="&amp;$U$14,'2016'!3:3,"&lt;"&amp;$V$14)</f>
        <v>0</v>
      </c>
      <c r="S58" s="93">
        <f t="shared" ca="1" si="3"/>
        <v>0</v>
      </c>
      <c r="T58" s="93">
        <f t="shared" ca="1" si="4"/>
        <v>0</v>
      </c>
      <c r="U58" s="93">
        <f t="shared" ca="1" si="5"/>
        <v>0</v>
      </c>
      <c r="V58" s="93">
        <f t="shared" ca="1" si="6"/>
        <v>0</v>
      </c>
      <c r="W58" s="93">
        <f t="shared" ca="1" si="7"/>
        <v>0</v>
      </c>
      <c r="X58" s="93">
        <f t="shared" ca="1" si="8"/>
        <v>0</v>
      </c>
      <c r="Y58" s="93">
        <f t="shared" ca="1" si="9"/>
        <v>0</v>
      </c>
    </row>
    <row r="59" spans="2:25" s="15" customFormat="1" ht="21" customHeight="1">
      <c r="B59" s="50"/>
      <c r="C59" s="1"/>
      <c r="D59" s="23"/>
      <c r="E59" s="110" t="str">
        <f t="shared" ca="1" si="10"/>
        <v/>
      </c>
      <c r="F59" s="25" t="str">
        <f>IF(C59&lt;&gt;"",SUM('2014'!B94+'2015'!B94+'2016'!B94),"")</f>
        <v/>
      </c>
      <c r="G59" s="47" t="str">
        <f t="shared" si="11"/>
        <v/>
      </c>
      <c r="H59" s="48" t="str">
        <f t="shared" si="12"/>
        <v/>
      </c>
      <c r="I59" s="49" t="str">
        <f t="shared" si="13"/>
        <v/>
      </c>
      <c r="J59" s="16" t="str">
        <f t="shared" si="2"/>
        <v/>
      </c>
      <c r="L59" s="93">
        <f>SUMIFS('2014'!94:94,'2014'!3:3,"&lt;"&amp;C59,'2014'!3:3,"&gt;"&amp;0)+SUMIFS('2015'!94:94,'2015'!3:3,"&lt;"&amp;C59,'2015'!3:3,"&gt;"&amp;0)+SUMIFS('2016'!94:94,'2016'!3:3,"&lt;"&amp;C59,'2016'!3:3,"&gt;"&amp;0)</f>
        <v>0</v>
      </c>
      <c r="M59" s="93">
        <f ca="1">SUMIFS('2014'!94:94,'2014'!3:3,"&gt;="&amp;$O$14,'2014'!3:3,"&lt;"&amp;$P$14)+SUMIFS('2015'!94:94,'2015'!3:3,"&gt;="&amp;$O$14,'2015'!3:3,"&lt;"&amp;$P$14)+SUMIFS('2016'!94:94,'2016'!3:3,"&gt;="&amp;$O$14,'2016'!3:3,"&lt;"&amp;$P$14)</f>
        <v>0</v>
      </c>
      <c r="N59" s="93">
        <f ca="1">SUMIFS('2014'!94:94,'2014'!3:3,"&gt;="&amp;$R$14,'2014'!3:3,"&lt;"&amp;$S$14)+SUMIFS('2015'!94:94,'2015'!3:3,"&gt;="&amp;$R$14,'2015'!3:3,"&lt;"&amp;$S$14)+SUMIFS('2016'!94:94,'2016'!3:3,"&gt;="&amp;$R$14,'2016'!3:3,"&lt;"&amp;$S$14)</f>
        <v>0</v>
      </c>
      <c r="O59" s="93">
        <f ca="1">SUMIFS('2014'!94:94,'2014'!3:3,"&gt;="&amp;$U$14,'2014'!3:3,"&lt;"&amp;$V$14)+SUMIFS('2015'!94:94,'2015'!3:3,"&gt;="&amp;$U$14,'2015'!3:3,"&lt;"&amp;$V$14)+SUMIFS('2016'!94:94,'2016'!3:3,"&gt;="&amp;$U$14,'2016'!3:3,"&lt;"&amp;$V$14)</f>
        <v>0</v>
      </c>
      <c r="P59" s="93">
        <f ca="1">SUMIFS('2014'!95:95,'2014'!3:3,"&gt;="&amp;$O$14,'2014'!3:3,"&lt;"&amp;$P$14)+SUMIFS('2015'!95:95,'2015'!3:3,"&gt;="&amp;$O$14,'2015'!3:3,"&lt;"&amp;$P$14)+SUMIFS('2016'!95:95,'2016'!3:3,"&gt;="&amp;$O$14,'2016'!3:3,"&lt;"&amp;$P$14)</f>
        <v>0</v>
      </c>
      <c r="Q59" s="93">
        <f ca="1">SUMIFS('2014'!95:95,'2014'!3:3,"&gt;="&amp;$R$14,'2014'!3:3,"&lt;"&amp;$S$14)+SUMIFS('2015'!95:95,'2015'!3:3,"&gt;="&amp;$R$14,'2015'!3:3,"&lt;"&amp;$S$14)+SUMIFS('2016'!95:95,'2016'!3:3,"&gt;="&amp;$R$14,'2016'!3:3,"&lt;"&amp;$S$14)</f>
        <v>0</v>
      </c>
      <c r="R59" s="93">
        <f ca="1">SUMIFS('2014'!95:95,'2014'!3:3,"&gt;="&amp;$U$14,'2014'!3:3,"&lt;"&amp;$V$14)+SUMIFS('2015'!95:95,'2015'!3:3,"&gt;="&amp;$U$14,'2015'!3:3,"&lt;"&amp;$V$14)+SUMIFS('2016'!95:95,'2016'!3:3,"&gt;="&amp;$U$14,'2016'!3:3,"&lt;"&amp;$V$14)</f>
        <v>0</v>
      </c>
      <c r="S59" s="93">
        <f t="shared" ca="1" si="3"/>
        <v>0</v>
      </c>
      <c r="T59" s="93">
        <f t="shared" ca="1" si="4"/>
        <v>0</v>
      </c>
      <c r="U59" s="93">
        <f t="shared" ca="1" si="5"/>
        <v>0</v>
      </c>
      <c r="V59" s="93">
        <f t="shared" ca="1" si="6"/>
        <v>0</v>
      </c>
      <c r="W59" s="93">
        <f t="shared" ca="1" si="7"/>
        <v>0</v>
      </c>
      <c r="X59" s="93">
        <f t="shared" ca="1" si="8"/>
        <v>0</v>
      </c>
      <c r="Y59" s="93">
        <f t="shared" ca="1" si="9"/>
        <v>0</v>
      </c>
    </row>
    <row r="60" spans="2:25" s="15" customFormat="1" ht="21" customHeight="1">
      <c r="B60" s="50"/>
      <c r="C60" s="1"/>
      <c r="D60" s="23"/>
      <c r="E60" s="110" t="str">
        <f t="shared" ca="1" si="10"/>
        <v/>
      </c>
      <c r="F60" s="25" t="str">
        <f>IF(C60&lt;&gt;"",SUM('2014'!B96+'2015'!B96+'2016'!B96),"")</f>
        <v/>
      </c>
      <c r="G60" s="47" t="str">
        <f t="shared" si="11"/>
        <v/>
      </c>
      <c r="H60" s="48" t="str">
        <f t="shared" si="12"/>
        <v/>
      </c>
      <c r="I60" s="49" t="str">
        <f t="shared" si="13"/>
        <v/>
      </c>
      <c r="J60" s="16" t="str">
        <f t="shared" si="2"/>
        <v/>
      </c>
      <c r="L60" s="93">
        <f>SUMIFS('2014'!96:96,'2014'!3:3,"&lt;"&amp;C60,'2014'!3:3,"&gt;"&amp;0)+SUMIFS('2015'!96:96,'2015'!3:3,"&lt;"&amp;C60,'2015'!3:3,"&gt;"&amp;0)+SUMIFS('2016'!96:96,'2016'!3:3,"&lt;"&amp;C60,'2016'!3:3,"&gt;"&amp;0)</f>
        <v>0</v>
      </c>
      <c r="M60" s="93">
        <f ca="1">SUMIFS('2014'!96:96,'2014'!3:3,"&gt;="&amp;$O$14,'2014'!3:3,"&lt;"&amp;$P$14)+SUMIFS('2015'!96:96,'2015'!3:3,"&gt;="&amp;$O$14,'2015'!3:3,"&lt;"&amp;$P$14)+SUMIFS('2016'!96:96,'2016'!3:3,"&gt;="&amp;$O$14,'2016'!3:3,"&lt;"&amp;$P$14)</f>
        <v>0</v>
      </c>
      <c r="N60" s="93">
        <f ca="1">SUMIFS('2014'!96:96,'2014'!3:3,"&gt;="&amp;$R$14,'2014'!3:3,"&lt;"&amp;$S$14)+SUMIFS('2015'!96:96,'2015'!3:3,"&gt;="&amp;$R$14,'2015'!3:3,"&lt;"&amp;$S$14)+SUMIFS('2016'!96:96,'2016'!3:3,"&gt;="&amp;$R$14,'2016'!3:3,"&lt;"&amp;$S$14)</f>
        <v>0</v>
      </c>
      <c r="O60" s="93">
        <f ca="1">SUMIFS('2014'!96:96,'2014'!3:3,"&gt;="&amp;$U$14,'2014'!3:3,"&lt;"&amp;$V$14)+SUMIFS('2015'!96:96,'2015'!3:3,"&gt;="&amp;$U$14,'2015'!3:3,"&lt;"&amp;$V$14)+SUMIFS('2016'!96:96,'2016'!3:3,"&gt;="&amp;$U$14,'2016'!3:3,"&lt;"&amp;$V$14)</f>
        <v>0</v>
      </c>
      <c r="P60" s="93">
        <f ca="1">SUMIFS('2014'!97:97,'2014'!3:3,"&gt;="&amp;$O$14,'2014'!3:3,"&lt;"&amp;$P$14)+SUMIFS('2015'!97:97,'2015'!3:3,"&gt;="&amp;$O$14,'2015'!3:3,"&lt;"&amp;$P$14)+SUMIFS('2016'!97:97,'2016'!3:3,"&gt;="&amp;$O$14,'2016'!3:3,"&lt;"&amp;$P$14)</f>
        <v>0</v>
      </c>
      <c r="Q60" s="93">
        <f ca="1">SUMIFS('2014'!97:97,'2014'!3:3,"&gt;="&amp;$R$14,'2014'!3:3,"&lt;"&amp;$S$14)+SUMIFS('2015'!97:97,'2015'!3:3,"&gt;="&amp;$R$14,'2015'!3:3,"&lt;"&amp;$S$14)+SUMIFS('2016'!97:97,'2016'!3:3,"&gt;="&amp;$R$14,'2016'!3:3,"&lt;"&amp;$S$14)</f>
        <v>0</v>
      </c>
      <c r="R60" s="93">
        <f ca="1">SUMIFS('2014'!97:97,'2014'!3:3,"&gt;="&amp;$U$14,'2014'!3:3,"&lt;"&amp;$V$14)+SUMIFS('2015'!97:97,'2015'!3:3,"&gt;="&amp;$U$14,'2015'!3:3,"&lt;"&amp;$V$14)+SUMIFS('2016'!97:97,'2016'!3:3,"&gt;="&amp;$U$14,'2016'!3:3,"&lt;"&amp;$V$14)</f>
        <v>0</v>
      </c>
      <c r="S60" s="93">
        <f t="shared" ca="1" si="3"/>
        <v>0</v>
      </c>
      <c r="T60" s="93">
        <f t="shared" ca="1" si="4"/>
        <v>0</v>
      </c>
      <c r="U60" s="93">
        <f t="shared" ca="1" si="5"/>
        <v>0</v>
      </c>
      <c r="V60" s="93">
        <f t="shared" ca="1" si="6"/>
        <v>0</v>
      </c>
      <c r="W60" s="93">
        <f t="shared" ca="1" si="7"/>
        <v>0</v>
      </c>
      <c r="X60" s="93">
        <f t="shared" ca="1" si="8"/>
        <v>0</v>
      </c>
      <c r="Y60" s="93">
        <f t="shared" ca="1" si="9"/>
        <v>0</v>
      </c>
    </row>
    <row r="61" spans="2:25" s="15" customFormat="1" ht="21" customHeight="1">
      <c r="B61" s="50"/>
      <c r="C61" s="1"/>
      <c r="D61" s="23"/>
      <c r="E61" s="110" t="str">
        <f t="shared" ca="1" si="10"/>
        <v/>
      </c>
      <c r="F61" s="25" t="str">
        <f>IF(C61&lt;&gt;"",SUM('2014'!B98+'2015'!B98+'2016'!B98),"")</f>
        <v/>
      </c>
      <c r="G61" s="47" t="str">
        <f t="shared" si="11"/>
        <v/>
      </c>
      <c r="H61" s="48" t="str">
        <f t="shared" si="12"/>
        <v/>
      </c>
      <c r="I61" s="49" t="str">
        <f t="shared" si="13"/>
        <v/>
      </c>
      <c r="J61" s="16" t="str">
        <f t="shared" si="2"/>
        <v/>
      </c>
      <c r="L61" s="93">
        <f>SUMIFS('2014'!98:98,'2014'!3:3,"&lt;"&amp;C61,'2014'!3:3,"&gt;"&amp;0)+SUMIFS('2015'!98:98,'2015'!3:3,"&lt;"&amp;C61,'2015'!3:3,"&gt;"&amp;0)+SUMIFS('2016'!98:98,'2016'!3:3,"&lt;"&amp;C61,'2016'!3:3,"&gt;"&amp;0)</f>
        <v>0</v>
      </c>
      <c r="M61" s="93">
        <f ca="1">SUMIFS('2014'!98:98,'2014'!3:3,"&gt;="&amp;$O$14,'2014'!3:3,"&lt;"&amp;$P$14)+SUMIFS('2015'!98:98,'2015'!3:3,"&gt;="&amp;$O$14,'2015'!3:3,"&lt;"&amp;$P$14)+SUMIFS('2016'!98:98,'2016'!3:3,"&gt;="&amp;$O$14,'2016'!3:3,"&lt;"&amp;$P$14)</f>
        <v>0</v>
      </c>
      <c r="N61" s="93">
        <f ca="1">SUMIFS('2014'!98:98,'2014'!3:3,"&gt;="&amp;$R$14,'2014'!3:3,"&lt;"&amp;$S$14)+SUMIFS('2015'!98:98,'2015'!3:3,"&gt;="&amp;$R$14,'2015'!3:3,"&lt;"&amp;$S$14)+SUMIFS('2016'!98:98,'2016'!3:3,"&gt;="&amp;$R$14,'2016'!3:3,"&lt;"&amp;$S$14)</f>
        <v>0</v>
      </c>
      <c r="O61" s="93">
        <f ca="1">SUMIFS('2014'!98:98,'2014'!3:3,"&gt;="&amp;$U$14,'2014'!3:3,"&lt;"&amp;$V$14)+SUMIFS('2015'!98:98,'2015'!3:3,"&gt;="&amp;$U$14,'2015'!3:3,"&lt;"&amp;$V$14)+SUMIFS('2016'!98:98,'2016'!3:3,"&gt;="&amp;$U$14,'2016'!3:3,"&lt;"&amp;$V$14)</f>
        <v>0</v>
      </c>
      <c r="P61" s="93">
        <f ca="1">SUMIFS('2014'!99:99,'2014'!3:3,"&gt;="&amp;$O$14,'2014'!3:3,"&lt;"&amp;$P$14)+SUMIFS('2015'!99:99,'2015'!3:3,"&gt;="&amp;$O$14,'2015'!3:3,"&lt;"&amp;$P$14)+SUMIFS('2016'!99:99,'2016'!3:3,"&gt;="&amp;$O$14,'2016'!3:3,"&lt;"&amp;$P$14)</f>
        <v>0</v>
      </c>
      <c r="Q61" s="93">
        <f ca="1">SUMIFS('2014'!99:99,'2014'!3:3,"&gt;="&amp;$R$14,'2014'!3:3,"&lt;"&amp;$S$14)+SUMIFS('2015'!99:99,'2015'!3:3,"&gt;="&amp;$R$14,'2015'!3:3,"&lt;"&amp;$S$14)+SUMIFS('2016'!99:99,'2016'!3:3,"&gt;="&amp;$R$14,'2016'!3:3,"&lt;"&amp;$S$14)</f>
        <v>0</v>
      </c>
      <c r="R61" s="93">
        <f ca="1">SUMIFS('2014'!99:99,'2014'!3:3,"&gt;="&amp;$U$14,'2014'!3:3,"&lt;"&amp;$V$14)+SUMIFS('2015'!99:99,'2015'!3:3,"&gt;="&amp;$U$14,'2015'!3:3,"&lt;"&amp;$V$14)+SUMIFS('2016'!99:99,'2016'!3:3,"&gt;="&amp;$U$14,'2016'!3:3,"&lt;"&amp;$V$14)</f>
        <v>0</v>
      </c>
      <c r="S61" s="93">
        <f t="shared" ca="1" si="3"/>
        <v>0</v>
      </c>
      <c r="T61" s="93">
        <f t="shared" ca="1" si="4"/>
        <v>0</v>
      </c>
      <c r="U61" s="93">
        <f t="shared" ca="1" si="5"/>
        <v>0</v>
      </c>
      <c r="V61" s="93">
        <f t="shared" ca="1" si="6"/>
        <v>0</v>
      </c>
      <c r="W61" s="93">
        <f t="shared" ca="1" si="7"/>
        <v>0</v>
      </c>
      <c r="X61" s="93">
        <f t="shared" ca="1" si="8"/>
        <v>0</v>
      </c>
      <c r="Y61" s="93">
        <f t="shared" ca="1" si="9"/>
        <v>0</v>
      </c>
    </row>
    <row r="62" spans="2:25" s="15" customFormat="1" ht="21" customHeight="1">
      <c r="B62" s="50"/>
      <c r="C62" s="1"/>
      <c r="D62" s="23"/>
      <c r="E62" s="110" t="str">
        <f t="shared" ca="1" si="10"/>
        <v/>
      </c>
      <c r="F62" s="25" t="str">
        <f>IF(C62&lt;&gt;"",SUM('2014'!B100+'2015'!B100+'2016'!B100),"")</f>
        <v/>
      </c>
      <c r="G62" s="47" t="str">
        <f t="shared" si="11"/>
        <v/>
      </c>
      <c r="H62" s="48" t="str">
        <f t="shared" si="12"/>
        <v/>
      </c>
      <c r="I62" s="49" t="str">
        <f t="shared" si="13"/>
        <v/>
      </c>
      <c r="J62" s="16" t="str">
        <f t="shared" si="2"/>
        <v/>
      </c>
      <c r="L62" s="93">
        <f>SUMIFS('2014'!100:100,'2014'!3:3,"&lt;"&amp;C62,'2014'!3:3,"&gt;"&amp;0)+SUMIFS('2015'!100:100,'2015'!3:3,"&lt;"&amp;C62,'2015'!3:3,"&gt;"&amp;0)+SUMIFS('2016'!100:100,'2016'!3:3,"&lt;"&amp;C62,'2016'!3:3,"&gt;"&amp;0)</f>
        <v>0</v>
      </c>
      <c r="M62" s="93">
        <f ca="1">SUMIFS('2014'!100:100,'2014'!3:3,"&gt;="&amp;$O$14,'2014'!3:3,"&lt;"&amp;$P$14)+SUMIFS('2015'!100:100,'2015'!3:3,"&gt;="&amp;$O$14,'2015'!3:3,"&lt;"&amp;$P$14)+SUMIFS('2016'!100:100,'2016'!3:3,"&gt;="&amp;$O$14,'2016'!3:3,"&lt;"&amp;$P$14)</f>
        <v>0</v>
      </c>
      <c r="N62" s="93">
        <f ca="1">SUMIFS('2014'!100:100,'2014'!3:3,"&gt;="&amp;$R$14,'2014'!3:3,"&lt;"&amp;$S$14)+SUMIFS('2015'!100:100,'2015'!3:3,"&gt;="&amp;$R$14,'2015'!3:3,"&lt;"&amp;$S$14)+SUMIFS('2016'!100:100,'2016'!3:3,"&gt;="&amp;$R$14,'2016'!3:3,"&lt;"&amp;$S$14)</f>
        <v>0</v>
      </c>
      <c r="O62" s="93">
        <f ca="1">SUMIFS('2014'!100:100,'2014'!3:3,"&gt;="&amp;$U$14,'2014'!3:3,"&lt;"&amp;$V$14)+SUMIFS('2015'!100:100,'2015'!3:3,"&gt;="&amp;$U$14,'2015'!3:3,"&lt;"&amp;$V$14)+SUMIFS('2016'!100:100,'2016'!3:3,"&gt;="&amp;$U$14,'2016'!3:3,"&lt;"&amp;$V$14)</f>
        <v>0</v>
      </c>
      <c r="P62" s="93">
        <f ca="1">SUMIFS('2014'!101:101,'2014'!3:3,"&gt;="&amp;$O$14,'2014'!3:3,"&lt;"&amp;$P$14)+SUMIFS('2015'!101:101,'2015'!3:3,"&gt;="&amp;$O$14,'2015'!3:3,"&lt;"&amp;$P$14)+SUMIFS('2016'!101:101,'2016'!3:3,"&gt;="&amp;$O$14,'2016'!3:3,"&lt;"&amp;$P$14)</f>
        <v>0</v>
      </c>
      <c r="Q62" s="93">
        <f ca="1">SUMIFS('2014'!101:101,'2014'!3:3,"&gt;="&amp;$R$14,'2014'!3:3,"&lt;"&amp;$S$14)+SUMIFS('2015'!101:101,'2015'!3:3,"&gt;="&amp;$R$14,'2015'!3:3,"&lt;"&amp;$S$14)+SUMIFS('2016'!101:101,'2016'!3:3,"&gt;="&amp;$R$14,'2016'!3:3,"&lt;"&amp;$S$14)</f>
        <v>0</v>
      </c>
      <c r="R62" s="93">
        <f ca="1">SUMIFS('2014'!101:101,'2014'!3:3,"&gt;="&amp;$U$14,'2014'!3:3,"&lt;"&amp;$V$14)+SUMIFS('2015'!101:101,'2015'!3:3,"&gt;="&amp;$U$14,'2015'!3:3,"&lt;"&amp;$V$14)+SUMIFS('2016'!101:101,'2016'!3:3,"&gt;="&amp;$U$14,'2016'!3:3,"&lt;"&amp;$V$14)</f>
        <v>0</v>
      </c>
      <c r="S62" s="93">
        <f t="shared" ca="1" si="3"/>
        <v>0</v>
      </c>
      <c r="T62" s="93">
        <f t="shared" ca="1" si="4"/>
        <v>0</v>
      </c>
      <c r="U62" s="93">
        <f t="shared" ca="1" si="5"/>
        <v>0</v>
      </c>
      <c r="V62" s="93">
        <f t="shared" ca="1" si="6"/>
        <v>0</v>
      </c>
      <c r="W62" s="93">
        <f t="shared" ca="1" si="7"/>
        <v>0</v>
      </c>
      <c r="X62" s="93">
        <f t="shared" ca="1" si="8"/>
        <v>0</v>
      </c>
      <c r="Y62" s="93">
        <f t="shared" ca="1" si="9"/>
        <v>0</v>
      </c>
    </row>
    <row r="63" spans="2:25" s="15" customFormat="1" ht="21" customHeight="1">
      <c r="B63" s="50"/>
      <c r="C63" s="1"/>
      <c r="D63" s="23"/>
      <c r="E63" s="110" t="str">
        <f t="shared" ca="1" si="10"/>
        <v/>
      </c>
      <c r="F63" s="25" t="str">
        <f>IF(C63&lt;&gt;"",SUM('2014'!B102+'2015'!B102+'2016'!B102),"")</f>
        <v/>
      </c>
      <c r="G63" s="47" t="str">
        <f t="shared" si="11"/>
        <v/>
      </c>
      <c r="H63" s="48" t="str">
        <f t="shared" si="12"/>
        <v/>
      </c>
      <c r="I63" s="49" t="str">
        <f t="shared" si="13"/>
        <v/>
      </c>
      <c r="J63" s="16" t="str">
        <f t="shared" si="2"/>
        <v/>
      </c>
      <c r="L63" s="93">
        <f>SUMIFS('2014'!102:102,'2014'!3:3,"&lt;"&amp;C63,'2014'!3:3,"&gt;"&amp;0)+SUMIFS('2015'!102:102,'2015'!3:3,"&lt;"&amp;C63,'2015'!3:3,"&gt;"&amp;0)+SUMIFS('2016'!102:102,'2016'!3:3,"&lt;"&amp;C63,'2016'!3:3,"&gt;"&amp;0)</f>
        <v>0</v>
      </c>
      <c r="M63" s="93">
        <f ca="1">SUMIFS('2014'!102:102,'2014'!3:3,"&gt;="&amp;$O$14,'2014'!3:3,"&lt;"&amp;$P$14)+SUMIFS('2015'!102:102,'2015'!3:3,"&gt;="&amp;$O$14,'2015'!3:3,"&lt;"&amp;$P$14)+SUMIFS('2016'!102:102,'2016'!3:3,"&gt;="&amp;$O$14,'2016'!3:3,"&lt;"&amp;$P$14)</f>
        <v>0</v>
      </c>
      <c r="N63" s="93">
        <f ca="1">SUMIFS('2014'!102:102,'2014'!3:3,"&gt;="&amp;$R$14,'2014'!3:3,"&lt;"&amp;$S$14)+SUMIFS('2015'!102:102,'2015'!3:3,"&gt;="&amp;$R$14,'2015'!3:3,"&lt;"&amp;$S$14)+SUMIFS('2016'!102:102,'2016'!3:3,"&gt;="&amp;$R$14,'2016'!3:3,"&lt;"&amp;$S$14)</f>
        <v>0</v>
      </c>
      <c r="O63" s="93">
        <f ca="1">SUMIFS('2014'!102:102,'2014'!3:3,"&gt;="&amp;$U$14,'2014'!3:3,"&lt;"&amp;$V$14)+SUMIFS('2015'!102:102,'2015'!3:3,"&gt;="&amp;$U$14,'2015'!3:3,"&lt;"&amp;$V$14)+SUMIFS('2016'!102:102,'2016'!3:3,"&gt;="&amp;$U$14,'2016'!3:3,"&lt;"&amp;$V$14)</f>
        <v>0</v>
      </c>
      <c r="P63" s="93">
        <f ca="1">SUMIFS('2014'!103:103,'2014'!3:3,"&gt;="&amp;$O$14,'2014'!3:3,"&lt;"&amp;$P$14)+SUMIFS('2015'!103:103,'2015'!3:3,"&gt;="&amp;$O$14,'2015'!3:3,"&lt;"&amp;$P$14)+SUMIFS('2016'!103:103,'2016'!3:3,"&gt;="&amp;$O$14,'2016'!3:3,"&lt;"&amp;$P$14)</f>
        <v>0</v>
      </c>
      <c r="Q63" s="93">
        <f ca="1">SUMIFS('2014'!103:103,'2014'!3:3,"&gt;="&amp;$R$14,'2014'!3:3,"&lt;"&amp;$S$14)+SUMIFS('2015'!103:103,'2015'!3:3,"&gt;="&amp;$R$14,'2015'!3:3,"&lt;"&amp;$S$14)+SUMIFS('2016'!103:103,'2016'!3:3,"&gt;="&amp;$R$14,'2016'!3:3,"&lt;"&amp;$S$14)</f>
        <v>0</v>
      </c>
      <c r="R63" s="93">
        <f ca="1">SUMIFS('2014'!103:103,'2014'!3:3,"&gt;="&amp;$U$14,'2014'!3:3,"&lt;"&amp;$V$14)+SUMIFS('2015'!103:103,'2015'!3:3,"&gt;="&amp;$U$14,'2015'!3:3,"&lt;"&amp;$V$14)+SUMIFS('2016'!103:103,'2016'!3:3,"&gt;="&amp;$U$14,'2016'!3:3,"&lt;"&amp;$V$14)</f>
        <v>0</v>
      </c>
      <c r="S63" s="93">
        <f t="shared" ca="1" si="3"/>
        <v>0</v>
      </c>
      <c r="T63" s="93">
        <f t="shared" ca="1" si="4"/>
        <v>0</v>
      </c>
      <c r="U63" s="93">
        <f t="shared" ca="1" si="5"/>
        <v>0</v>
      </c>
      <c r="V63" s="93">
        <f t="shared" ca="1" si="6"/>
        <v>0</v>
      </c>
      <c r="W63" s="93">
        <f t="shared" ca="1" si="7"/>
        <v>0</v>
      </c>
      <c r="X63" s="93">
        <f t="shared" ca="1" si="8"/>
        <v>0</v>
      </c>
      <c r="Y63" s="93">
        <f t="shared" ca="1" si="9"/>
        <v>0</v>
      </c>
    </row>
    <row r="64" spans="2:25" s="15" customFormat="1" ht="21" customHeight="1">
      <c r="B64" s="50"/>
      <c r="C64" s="1"/>
      <c r="D64" s="23"/>
      <c r="E64" s="110" t="str">
        <f t="shared" ca="1" si="10"/>
        <v/>
      </c>
      <c r="F64" s="25" t="str">
        <f>IF(C64&lt;&gt;"",SUM('2014'!B104+'2015'!B104+'2016'!B104),"")</f>
        <v/>
      </c>
      <c r="G64" s="47" t="str">
        <f t="shared" si="11"/>
        <v/>
      </c>
      <c r="H64" s="48" t="str">
        <f t="shared" si="12"/>
        <v/>
      </c>
      <c r="I64" s="49" t="str">
        <f t="shared" si="13"/>
        <v/>
      </c>
      <c r="J64" s="16" t="str">
        <f t="shared" si="2"/>
        <v/>
      </c>
      <c r="L64" s="93">
        <f>SUMIFS('2014'!104:104,'2014'!3:3,"&lt;"&amp;C64,'2014'!3:3,"&gt;"&amp;0)+SUMIFS('2015'!104:104,'2015'!3:3,"&lt;"&amp;C64,'2015'!3:3,"&gt;"&amp;0)+SUMIFS('2016'!104:104,'2016'!3:3,"&lt;"&amp;C64,'2016'!3:3,"&gt;"&amp;0)</f>
        <v>0</v>
      </c>
      <c r="M64" s="93">
        <f ca="1">SUMIFS('2014'!104:104,'2014'!3:3,"&gt;="&amp;$O$14,'2014'!3:3,"&lt;"&amp;$P$14)+SUMIFS('2015'!104:104,'2015'!3:3,"&gt;="&amp;$O$14,'2015'!3:3,"&lt;"&amp;$P$14)+SUMIFS('2016'!104:104,'2016'!3:3,"&gt;="&amp;$O$14,'2016'!3:3,"&lt;"&amp;$P$14)</f>
        <v>0</v>
      </c>
      <c r="N64" s="93">
        <f ca="1">SUMIFS('2014'!104:104,'2014'!3:3,"&gt;="&amp;$R$14,'2014'!3:3,"&lt;"&amp;$S$14)+SUMIFS('2015'!104:104,'2015'!3:3,"&gt;="&amp;$R$14,'2015'!3:3,"&lt;"&amp;$S$14)+SUMIFS('2016'!104:104,'2016'!3:3,"&gt;="&amp;$R$14,'2016'!3:3,"&lt;"&amp;$S$14)</f>
        <v>0</v>
      </c>
      <c r="O64" s="93">
        <f ca="1">SUMIFS('2014'!104:104,'2014'!3:3,"&gt;="&amp;$U$14,'2014'!3:3,"&lt;"&amp;$V$14)+SUMIFS('2015'!104:104,'2015'!3:3,"&gt;="&amp;$U$14,'2015'!3:3,"&lt;"&amp;$V$14)+SUMIFS('2016'!104:104,'2016'!3:3,"&gt;="&amp;$U$14,'2016'!3:3,"&lt;"&amp;$V$14)</f>
        <v>0</v>
      </c>
      <c r="P64" s="93">
        <f ca="1">SUMIFS('2014'!105:105,'2014'!3:3,"&gt;="&amp;$O$14,'2014'!3:3,"&lt;"&amp;$P$14)+SUMIFS('2015'!105:105,'2015'!3:3,"&gt;="&amp;$O$14,'2015'!3:3,"&lt;"&amp;$P$14)+SUMIFS('2016'!105:105,'2016'!3:3,"&gt;="&amp;$O$14,'2016'!3:3,"&lt;"&amp;$P$14)</f>
        <v>0</v>
      </c>
      <c r="Q64" s="93">
        <f ca="1">SUMIFS('2014'!105:105,'2014'!3:3,"&gt;="&amp;$R$14,'2014'!3:3,"&lt;"&amp;$S$14)+SUMIFS('2015'!105:105,'2015'!3:3,"&gt;="&amp;$R$14,'2015'!3:3,"&lt;"&amp;$S$14)+SUMIFS('2016'!105:105,'2016'!3:3,"&gt;="&amp;$R$14,'2016'!3:3,"&lt;"&amp;$S$14)</f>
        <v>0</v>
      </c>
      <c r="R64" s="93">
        <f ca="1">SUMIFS('2014'!105:105,'2014'!3:3,"&gt;="&amp;$U$14,'2014'!3:3,"&lt;"&amp;$V$14)+SUMIFS('2015'!105:105,'2015'!3:3,"&gt;="&amp;$U$14,'2015'!3:3,"&lt;"&amp;$V$14)+SUMIFS('2016'!105:105,'2016'!3:3,"&gt;="&amp;$U$14,'2016'!3:3,"&lt;"&amp;$V$14)</f>
        <v>0</v>
      </c>
      <c r="S64" s="93">
        <f t="shared" ca="1" si="3"/>
        <v>0</v>
      </c>
      <c r="T64" s="93">
        <f t="shared" ca="1" si="4"/>
        <v>0</v>
      </c>
      <c r="U64" s="93">
        <f t="shared" ca="1" si="5"/>
        <v>0</v>
      </c>
      <c r="V64" s="93">
        <f t="shared" ca="1" si="6"/>
        <v>0</v>
      </c>
      <c r="W64" s="93">
        <f t="shared" ca="1" si="7"/>
        <v>0</v>
      </c>
      <c r="X64" s="93">
        <f t="shared" ca="1" si="8"/>
        <v>0</v>
      </c>
      <c r="Y64" s="93">
        <f t="shared" ca="1" si="9"/>
        <v>0</v>
      </c>
    </row>
    <row r="65" spans="2:25" s="15" customFormat="1" ht="21" customHeight="1">
      <c r="B65" s="50"/>
      <c r="C65" s="1"/>
      <c r="D65" s="23"/>
      <c r="E65" s="110" t="str">
        <f t="shared" ca="1" si="10"/>
        <v/>
      </c>
      <c r="F65" s="25" t="str">
        <f>IF(C65&lt;&gt;"",SUM('2014'!B106+'2015'!B106+'2016'!B106),"")</f>
        <v/>
      </c>
      <c r="G65" s="47" t="str">
        <f t="shared" si="11"/>
        <v/>
      </c>
      <c r="H65" s="48" t="str">
        <f t="shared" si="12"/>
        <v/>
      </c>
      <c r="I65" s="49" t="str">
        <f t="shared" si="13"/>
        <v/>
      </c>
      <c r="J65" s="16" t="str">
        <f t="shared" si="2"/>
        <v/>
      </c>
      <c r="L65" s="93">
        <f>SUMIFS('2014'!106:106,'2014'!3:3,"&lt;"&amp;C65,'2014'!3:3,"&gt;"&amp;0)+SUMIFS('2015'!106:106,'2015'!3:3,"&lt;"&amp;C65,'2015'!3:3,"&gt;"&amp;0)+SUMIFS('2016'!106:106,'2016'!3:3,"&lt;"&amp;C65,'2016'!3:3,"&gt;"&amp;0)</f>
        <v>0</v>
      </c>
      <c r="M65" s="93">
        <f ca="1">SUMIFS('2014'!106:106,'2014'!3:3,"&gt;="&amp;$O$14,'2014'!3:3,"&lt;"&amp;$P$14)+SUMIFS('2015'!106:106,'2015'!3:3,"&gt;="&amp;$O$14,'2015'!3:3,"&lt;"&amp;$P$14)+SUMIFS('2016'!106:106,'2016'!3:3,"&gt;="&amp;$O$14,'2016'!3:3,"&lt;"&amp;$P$14)</f>
        <v>0</v>
      </c>
      <c r="N65" s="93">
        <f ca="1">SUMIFS('2014'!106:106,'2014'!3:3,"&gt;="&amp;$R$14,'2014'!3:3,"&lt;"&amp;$S$14)+SUMIFS('2015'!106:106,'2015'!3:3,"&gt;="&amp;$R$14,'2015'!3:3,"&lt;"&amp;$S$14)+SUMIFS('2016'!106:106,'2016'!3:3,"&gt;="&amp;$R$14,'2016'!3:3,"&lt;"&amp;$S$14)</f>
        <v>0</v>
      </c>
      <c r="O65" s="93">
        <f ca="1">SUMIFS('2014'!106:106,'2014'!3:3,"&gt;="&amp;$U$14,'2014'!3:3,"&lt;"&amp;$V$14)+SUMIFS('2015'!106:106,'2015'!3:3,"&gt;="&amp;$U$14,'2015'!3:3,"&lt;"&amp;$V$14)+SUMIFS('2016'!106:106,'2016'!3:3,"&gt;="&amp;$U$14,'2016'!3:3,"&lt;"&amp;$V$14)</f>
        <v>0</v>
      </c>
      <c r="P65" s="93">
        <f ca="1">SUMIFS('2014'!107:107,'2014'!3:3,"&gt;="&amp;$O$14,'2014'!3:3,"&lt;"&amp;$P$14)+SUMIFS('2015'!107:107,'2015'!3:3,"&gt;="&amp;$O$14,'2015'!3:3,"&lt;"&amp;$P$14)+SUMIFS('2016'!107:107,'2016'!3:3,"&gt;="&amp;$O$14,'2016'!3:3,"&lt;"&amp;$P$14)</f>
        <v>0</v>
      </c>
      <c r="Q65" s="93">
        <f ca="1">SUMIFS('2014'!107:107,'2014'!3:3,"&gt;="&amp;$R$14,'2014'!3:3,"&lt;"&amp;$S$14)+SUMIFS('2015'!107:107,'2015'!3:3,"&gt;="&amp;$R$14,'2015'!3:3,"&lt;"&amp;$S$14)+SUMIFS('2016'!107:107,'2016'!3:3,"&gt;="&amp;$R$14,'2016'!3:3,"&lt;"&amp;$S$14)</f>
        <v>0</v>
      </c>
      <c r="R65" s="93">
        <f ca="1">SUMIFS('2014'!107:107,'2014'!3:3,"&gt;="&amp;$U$14,'2014'!3:3,"&lt;"&amp;$V$14)+SUMIFS('2015'!107:107,'2015'!3:3,"&gt;="&amp;$U$14,'2015'!3:3,"&lt;"&amp;$V$14)+SUMIFS('2016'!107:107,'2016'!3:3,"&gt;="&amp;$U$14,'2016'!3:3,"&lt;"&amp;$V$14)</f>
        <v>0</v>
      </c>
      <c r="S65" s="93">
        <f t="shared" ca="1" si="3"/>
        <v>0</v>
      </c>
      <c r="T65" s="93">
        <f t="shared" ca="1" si="4"/>
        <v>0</v>
      </c>
      <c r="U65" s="93">
        <f t="shared" ca="1" si="5"/>
        <v>0</v>
      </c>
      <c r="V65" s="93">
        <f t="shared" ca="1" si="6"/>
        <v>0</v>
      </c>
      <c r="W65" s="93">
        <f t="shared" ca="1" si="7"/>
        <v>0</v>
      </c>
      <c r="X65" s="93">
        <f t="shared" ca="1" si="8"/>
        <v>0</v>
      </c>
      <c r="Y65" s="93">
        <f t="shared" ca="1" si="9"/>
        <v>0</v>
      </c>
    </row>
    <row r="66" spans="2:25" s="15" customFormat="1" ht="21" customHeight="1">
      <c r="B66" s="50"/>
      <c r="C66" s="1"/>
      <c r="D66" s="23"/>
      <c r="E66" s="110" t="str">
        <f t="shared" ca="1" si="10"/>
        <v/>
      </c>
      <c r="F66" s="25" t="str">
        <f>IF(C66&lt;&gt;"",SUM('2014'!B108+'2015'!B108+'2016'!B108),"")</f>
        <v/>
      </c>
      <c r="G66" s="47" t="str">
        <f t="shared" si="11"/>
        <v/>
      </c>
      <c r="H66" s="48" t="str">
        <f t="shared" si="12"/>
        <v/>
      </c>
      <c r="I66" s="49" t="str">
        <f t="shared" si="13"/>
        <v/>
      </c>
      <c r="J66" s="16" t="str">
        <f t="shared" si="2"/>
        <v/>
      </c>
      <c r="L66" s="93">
        <f>SUMIFS('2014'!108:108,'2014'!3:3,"&lt;"&amp;C66,'2014'!3:3,"&gt;"&amp;0)+SUMIFS('2015'!108:108,'2015'!3:3,"&lt;"&amp;C66,'2015'!3:3,"&gt;"&amp;0)+SUMIFS('2016'!108:108,'2016'!3:3,"&lt;"&amp;C66,'2016'!3:3,"&gt;"&amp;0)</f>
        <v>0</v>
      </c>
      <c r="M66" s="93">
        <f ca="1">SUMIFS('2014'!108:108,'2014'!3:3,"&gt;="&amp;$O$14,'2014'!3:3,"&lt;"&amp;$P$14)+SUMIFS('2015'!108:108,'2015'!3:3,"&gt;="&amp;$O$14,'2015'!3:3,"&lt;"&amp;$P$14)+SUMIFS('2016'!108:108,'2016'!3:3,"&gt;="&amp;$O$14,'2016'!3:3,"&lt;"&amp;$P$14)</f>
        <v>0</v>
      </c>
      <c r="N66" s="93">
        <f ca="1">SUMIFS('2014'!108:108,'2014'!3:3,"&gt;="&amp;$R$14,'2014'!3:3,"&lt;"&amp;$S$14)+SUMIFS('2015'!108:108,'2015'!3:3,"&gt;="&amp;$R$14,'2015'!3:3,"&lt;"&amp;$S$14)+SUMIFS('2016'!108:108,'2016'!3:3,"&gt;="&amp;$R$14,'2016'!3:3,"&lt;"&amp;$S$14)</f>
        <v>0</v>
      </c>
      <c r="O66" s="93">
        <f ca="1">SUMIFS('2014'!108:108,'2014'!3:3,"&gt;="&amp;$U$14,'2014'!3:3,"&lt;"&amp;$V$14)+SUMIFS('2015'!108:108,'2015'!3:3,"&gt;="&amp;$U$14,'2015'!3:3,"&lt;"&amp;$V$14)+SUMIFS('2016'!108:108,'2016'!3:3,"&gt;="&amp;$U$14,'2016'!3:3,"&lt;"&amp;$V$14)</f>
        <v>0</v>
      </c>
      <c r="P66" s="93">
        <f ca="1">SUMIFS('2014'!109:109,'2014'!3:3,"&gt;="&amp;$O$14,'2014'!3:3,"&lt;"&amp;$P$14)+SUMIFS('2015'!109:109,'2015'!3:3,"&gt;="&amp;$O$14,'2015'!3:3,"&lt;"&amp;$P$14)+SUMIFS('2016'!109:109,'2016'!3:3,"&gt;="&amp;$O$14,'2016'!3:3,"&lt;"&amp;$P$14)</f>
        <v>0</v>
      </c>
      <c r="Q66" s="93">
        <f ca="1">SUMIFS('2014'!109:109,'2014'!3:3,"&gt;="&amp;$R$14,'2014'!3:3,"&lt;"&amp;$S$14)+SUMIFS('2015'!109:109,'2015'!3:3,"&gt;="&amp;$R$14,'2015'!3:3,"&lt;"&amp;$S$14)+SUMIFS('2016'!109:109,'2016'!3:3,"&gt;="&amp;$R$14,'2016'!3:3,"&lt;"&amp;$S$14)</f>
        <v>0</v>
      </c>
      <c r="R66" s="93">
        <f ca="1">SUMIFS('2014'!109:109,'2014'!3:3,"&gt;="&amp;$U$14,'2014'!3:3,"&lt;"&amp;$V$14)+SUMIFS('2015'!109:109,'2015'!3:3,"&gt;="&amp;$U$14,'2015'!3:3,"&lt;"&amp;$V$14)+SUMIFS('2016'!109:109,'2016'!3:3,"&gt;="&amp;$U$14,'2016'!3:3,"&lt;"&amp;$V$14)</f>
        <v>0</v>
      </c>
      <c r="S66" s="93">
        <f t="shared" ca="1" si="3"/>
        <v>0</v>
      </c>
      <c r="T66" s="93">
        <f t="shared" ca="1" si="4"/>
        <v>0</v>
      </c>
      <c r="U66" s="93">
        <f t="shared" ca="1" si="5"/>
        <v>0</v>
      </c>
      <c r="V66" s="93">
        <f t="shared" ca="1" si="6"/>
        <v>0</v>
      </c>
      <c r="W66" s="93">
        <f t="shared" ca="1" si="7"/>
        <v>0</v>
      </c>
      <c r="X66" s="93">
        <f t="shared" ca="1" si="8"/>
        <v>0</v>
      </c>
      <c r="Y66" s="93">
        <f t="shared" ca="1" si="9"/>
        <v>0</v>
      </c>
    </row>
    <row r="67" spans="2:25" s="15" customFormat="1" ht="21" customHeight="1">
      <c r="B67" s="50"/>
      <c r="C67" s="1"/>
      <c r="D67" s="23"/>
      <c r="E67" s="110" t="str">
        <f t="shared" ca="1" si="10"/>
        <v/>
      </c>
      <c r="F67" s="25" t="str">
        <f>IF(C67&lt;&gt;"",SUM('2014'!B110+'2015'!B110+'2016'!B110),"")</f>
        <v/>
      </c>
      <c r="G67" s="47" t="str">
        <f t="shared" si="11"/>
        <v/>
      </c>
      <c r="H67" s="48" t="str">
        <f t="shared" si="12"/>
        <v/>
      </c>
      <c r="I67" s="49" t="str">
        <f t="shared" si="13"/>
        <v/>
      </c>
      <c r="J67" s="16" t="str">
        <f t="shared" si="2"/>
        <v/>
      </c>
      <c r="L67" s="93">
        <f>SUMIFS('2014'!110:110,'2014'!3:3,"&lt;"&amp;C67,'2014'!3:3,"&gt;"&amp;0)+SUMIFS('2015'!110:110,'2015'!3:3,"&lt;"&amp;C67,'2015'!3:3,"&gt;"&amp;0)+SUMIFS('2016'!110:110,'2016'!3:3,"&lt;"&amp;C67,'2016'!3:3,"&gt;"&amp;0)</f>
        <v>0</v>
      </c>
      <c r="M67" s="93">
        <f ca="1">SUMIFS('2014'!110:110,'2014'!3:3,"&gt;="&amp;$O$14,'2014'!3:3,"&lt;"&amp;$P$14)+SUMIFS('2015'!110:110,'2015'!3:3,"&gt;="&amp;$O$14,'2015'!3:3,"&lt;"&amp;$P$14)+SUMIFS('2016'!110:110,'2016'!3:3,"&gt;="&amp;$O$14,'2016'!3:3,"&lt;"&amp;$P$14)</f>
        <v>0</v>
      </c>
      <c r="N67" s="93">
        <f ca="1">SUMIFS('2014'!110:110,'2014'!3:3,"&gt;="&amp;$R$14,'2014'!3:3,"&lt;"&amp;$S$14)+SUMIFS('2015'!110:110,'2015'!3:3,"&gt;="&amp;$R$14,'2015'!3:3,"&lt;"&amp;$S$14)+SUMIFS('2016'!110:110,'2016'!3:3,"&gt;="&amp;$R$14,'2016'!3:3,"&lt;"&amp;$S$14)</f>
        <v>0</v>
      </c>
      <c r="O67" s="93">
        <f ca="1">SUMIFS('2014'!110:110,'2014'!3:3,"&gt;="&amp;$U$14,'2014'!3:3,"&lt;"&amp;$V$14)+SUMIFS('2015'!110:110,'2015'!3:3,"&gt;="&amp;$U$14,'2015'!3:3,"&lt;"&amp;$V$14)+SUMIFS('2016'!110:110,'2016'!3:3,"&gt;="&amp;$U$14,'2016'!3:3,"&lt;"&amp;$V$14)</f>
        <v>0</v>
      </c>
      <c r="P67" s="93">
        <f ca="1">SUMIFS('2014'!111:111,'2014'!3:3,"&gt;="&amp;$O$14,'2014'!3:3,"&lt;"&amp;$P$14)+SUMIFS('2015'!111:111,'2015'!3:3,"&gt;="&amp;$O$14,'2015'!3:3,"&lt;"&amp;$P$14)+SUMIFS('2016'!111:111,'2016'!3:3,"&gt;="&amp;$O$14,'2016'!3:3,"&lt;"&amp;$P$14)</f>
        <v>0</v>
      </c>
      <c r="Q67" s="93">
        <f ca="1">SUMIFS('2014'!111:111,'2014'!3:3,"&gt;="&amp;$R$14,'2014'!3:3,"&lt;"&amp;$S$14)+SUMIFS('2015'!111:111,'2015'!3:3,"&gt;="&amp;$R$14,'2015'!3:3,"&lt;"&amp;$S$14)+SUMIFS('2016'!111:111,'2016'!3:3,"&gt;="&amp;$R$14,'2016'!3:3,"&lt;"&amp;$S$14)</f>
        <v>0</v>
      </c>
      <c r="R67" s="93">
        <f ca="1">SUMIFS('2014'!111:111,'2014'!3:3,"&gt;="&amp;$U$14,'2014'!3:3,"&lt;"&amp;$V$14)+SUMIFS('2015'!111:111,'2015'!3:3,"&gt;="&amp;$U$14,'2015'!3:3,"&lt;"&amp;$V$14)+SUMIFS('2016'!111:111,'2016'!3:3,"&gt;="&amp;$U$14,'2016'!3:3,"&lt;"&amp;$V$14)</f>
        <v>0</v>
      </c>
      <c r="S67" s="93">
        <f t="shared" ca="1" si="3"/>
        <v>0</v>
      </c>
      <c r="T67" s="93">
        <f t="shared" ca="1" si="4"/>
        <v>0</v>
      </c>
      <c r="U67" s="93">
        <f t="shared" ca="1" si="5"/>
        <v>0</v>
      </c>
      <c r="V67" s="93">
        <f t="shared" ca="1" si="6"/>
        <v>0</v>
      </c>
      <c r="W67" s="93">
        <f t="shared" ca="1" si="7"/>
        <v>0</v>
      </c>
      <c r="X67" s="93">
        <f t="shared" ca="1" si="8"/>
        <v>0</v>
      </c>
      <c r="Y67" s="93">
        <f t="shared" ca="1" si="9"/>
        <v>0</v>
      </c>
    </row>
    <row r="68" spans="2:25" s="15" customFormat="1" ht="21" customHeight="1">
      <c r="B68" s="50"/>
      <c r="C68" s="1"/>
      <c r="D68" s="23"/>
      <c r="E68" s="110" t="str">
        <f t="shared" ca="1" si="10"/>
        <v/>
      </c>
      <c r="F68" s="25" t="str">
        <f>IF(C68&lt;&gt;"",SUM('2014'!B112+'2015'!B112+'2016'!B112),"")</f>
        <v/>
      </c>
      <c r="G68" s="47" t="str">
        <f t="shared" si="11"/>
        <v/>
      </c>
      <c r="H68" s="48" t="str">
        <f t="shared" si="12"/>
        <v/>
      </c>
      <c r="I68" s="49" t="str">
        <f t="shared" si="13"/>
        <v/>
      </c>
      <c r="J68" s="16" t="str">
        <f t="shared" si="2"/>
        <v/>
      </c>
      <c r="L68" s="93">
        <f>SUMIFS('2014'!112:112,'2014'!3:3,"&lt;"&amp;C68,'2014'!3:3,"&gt;"&amp;0)+SUMIFS('2015'!112:112,'2015'!3:3,"&lt;"&amp;C68,'2015'!3:3,"&gt;"&amp;0)+SUMIFS('2016'!112:112,'2016'!3:3,"&lt;"&amp;C68,'2016'!3:3,"&gt;"&amp;0)</f>
        <v>0</v>
      </c>
      <c r="M68" s="93">
        <f ca="1">SUMIFS('2014'!112:112,'2014'!3:3,"&gt;="&amp;$O$14,'2014'!3:3,"&lt;"&amp;$P$14)+SUMIFS('2015'!112:112,'2015'!3:3,"&gt;="&amp;$O$14,'2015'!3:3,"&lt;"&amp;$P$14)+SUMIFS('2016'!112:112,'2016'!3:3,"&gt;="&amp;$O$14,'2016'!3:3,"&lt;"&amp;$P$14)</f>
        <v>0</v>
      </c>
      <c r="N68" s="93">
        <f ca="1">SUMIFS('2014'!112:112,'2014'!3:3,"&gt;="&amp;$R$14,'2014'!3:3,"&lt;"&amp;$S$14)+SUMIFS('2015'!112:112,'2015'!3:3,"&gt;="&amp;$R$14,'2015'!3:3,"&lt;"&amp;$S$14)+SUMIFS('2016'!112:112,'2016'!3:3,"&gt;="&amp;$R$14,'2016'!3:3,"&lt;"&amp;$S$14)</f>
        <v>0</v>
      </c>
      <c r="O68" s="93">
        <f ca="1">SUMIFS('2014'!112:112,'2014'!3:3,"&gt;="&amp;$U$14,'2014'!3:3,"&lt;"&amp;$V$14)+SUMIFS('2015'!112:112,'2015'!3:3,"&gt;="&amp;$U$14,'2015'!3:3,"&lt;"&amp;$V$14)+SUMIFS('2016'!112:112,'2016'!3:3,"&gt;="&amp;$U$14,'2016'!3:3,"&lt;"&amp;$V$14)</f>
        <v>0</v>
      </c>
      <c r="P68" s="93">
        <f ca="1">SUMIFS('2014'!113:113,'2014'!3:3,"&gt;="&amp;$O$14,'2014'!3:3,"&lt;"&amp;$P$14)+SUMIFS('2015'!113:113,'2015'!3:3,"&gt;="&amp;$O$14,'2015'!3:3,"&lt;"&amp;$P$14)+SUMIFS('2016'!113:113,'2016'!3:3,"&gt;="&amp;$O$14,'2016'!3:3,"&lt;"&amp;$P$14)</f>
        <v>0</v>
      </c>
      <c r="Q68" s="93">
        <f ca="1">SUMIFS('2014'!113:113,'2014'!3:3,"&gt;="&amp;$R$14,'2014'!3:3,"&lt;"&amp;$S$14)+SUMIFS('2015'!113:113,'2015'!3:3,"&gt;="&amp;$R$14,'2015'!3:3,"&lt;"&amp;$S$14)+SUMIFS('2016'!113:113,'2016'!3:3,"&gt;="&amp;$R$14,'2016'!3:3,"&lt;"&amp;$S$14)</f>
        <v>0</v>
      </c>
      <c r="R68" s="93">
        <f ca="1">SUMIFS('2014'!113:113,'2014'!3:3,"&gt;="&amp;$U$14,'2014'!3:3,"&lt;"&amp;$V$14)+SUMIFS('2015'!113:113,'2015'!3:3,"&gt;="&amp;$U$14,'2015'!3:3,"&lt;"&amp;$V$14)+SUMIFS('2016'!113:113,'2016'!3:3,"&gt;="&amp;$U$14,'2016'!3:3,"&lt;"&amp;$V$14)</f>
        <v>0</v>
      </c>
      <c r="S68" s="93">
        <f t="shared" ca="1" si="3"/>
        <v>0</v>
      </c>
      <c r="T68" s="93">
        <f t="shared" ca="1" si="4"/>
        <v>0</v>
      </c>
      <c r="U68" s="93">
        <f t="shared" ca="1" si="5"/>
        <v>0</v>
      </c>
      <c r="V68" s="93">
        <f t="shared" ca="1" si="6"/>
        <v>0</v>
      </c>
      <c r="W68" s="93">
        <f t="shared" ca="1" si="7"/>
        <v>0</v>
      </c>
      <c r="X68" s="93">
        <f t="shared" ca="1" si="8"/>
        <v>0</v>
      </c>
      <c r="Y68" s="93">
        <f t="shared" ca="1" si="9"/>
        <v>0</v>
      </c>
    </row>
    <row r="69" spans="2:25" s="15" customFormat="1" ht="21" customHeight="1">
      <c r="B69" s="50"/>
      <c r="C69" s="1"/>
      <c r="D69" s="23"/>
      <c r="E69" s="110" t="str">
        <f t="shared" ca="1" si="10"/>
        <v/>
      </c>
      <c r="F69" s="25" t="str">
        <f>IF(C69&lt;&gt;"",SUM('2014'!B114+'2015'!B114+'2016'!B114),"")</f>
        <v/>
      </c>
      <c r="G69" s="47" t="str">
        <f t="shared" si="11"/>
        <v/>
      </c>
      <c r="H69" s="48" t="str">
        <f t="shared" si="12"/>
        <v/>
      </c>
      <c r="I69" s="49" t="str">
        <f t="shared" si="13"/>
        <v/>
      </c>
      <c r="J69" s="16" t="str">
        <f t="shared" si="2"/>
        <v/>
      </c>
      <c r="L69" s="93">
        <f>SUMIFS('2014'!114:114,'2014'!3:3,"&lt;"&amp;C69,'2014'!3:3,"&gt;"&amp;0)+SUMIFS('2015'!114:114,'2015'!3:3,"&lt;"&amp;C69,'2015'!3:3,"&gt;"&amp;0)+SUMIFS('2016'!114:114,'2016'!3:3,"&lt;"&amp;C69,'2016'!3:3,"&gt;"&amp;0)</f>
        <v>0</v>
      </c>
      <c r="M69" s="93">
        <f ca="1">SUMIFS('2014'!114:114,'2014'!3:3,"&gt;="&amp;$O$14,'2014'!3:3,"&lt;"&amp;$P$14)+SUMIFS('2015'!114:114,'2015'!3:3,"&gt;="&amp;$O$14,'2015'!3:3,"&lt;"&amp;$P$14)+SUMIFS('2016'!114:114,'2016'!3:3,"&gt;="&amp;$O$14,'2016'!3:3,"&lt;"&amp;$P$14)</f>
        <v>0</v>
      </c>
      <c r="N69" s="93">
        <f ca="1">SUMIFS('2014'!114:114,'2014'!3:3,"&gt;="&amp;$R$14,'2014'!3:3,"&lt;"&amp;$S$14)+SUMIFS('2015'!114:114,'2015'!3:3,"&gt;="&amp;$R$14,'2015'!3:3,"&lt;"&amp;$S$14)+SUMIFS('2016'!114:114,'2016'!3:3,"&gt;="&amp;$R$14,'2016'!3:3,"&lt;"&amp;$S$14)</f>
        <v>0</v>
      </c>
      <c r="O69" s="93">
        <f ca="1">SUMIFS('2014'!114:114,'2014'!3:3,"&gt;="&amp;$U$14,'2014'!3:3,"&lt;"&amp;$V$14)+SUMIFS('2015'!114:114,'2015'!3:3,"&gt;="&amp;$U$14,'2015'!3:3,"&lt;"&amp;$V$14)+SUMIFS('2016'!114:114,'2016'!3:3,"&gt;="&amp;$U$14,'2016'!3:3,"&lt;"&amp;$V$14)</f>
        <v>0</v>
      </c>
      <c r="P69" s="93">
        <f ca="1">SUMIFS('2014'!115:115,'2014'!3:3,"&gt;="&amp;$O$14,'2014'!3:3,"&lt;"&amp;$P$14)+SUMIFS('2015'!115:115,'2015'!3:3,"&gt;="&amp;$O$14,'2015'!3:3,"&lt;"&amp;$P$14)+SUMIFS('2016'!115:115,'2016'!3:3,"&gt;="&amp;$O$14,'2016'!3:3,"&lt;"&amp;$P$14)</f>
        <v>0</v>
      </c>
      <c r="Q69" s="93">
        <f ca="1">SUMIFS('2014'!115:115,'2014'!3:3,"&gt;="&amp;$R$14,'2014'!3:3,"&lt;"&amp;$S$14)+SUMIFS('2015'!115:115,'2015'!3:3,"&gt;="&amp;$R$14,'2015'!3:3,"&lt;"&amp;$S$14)+SUMIFS('2016'!115:115,'2016'!3:3,"&gt;="&amp;$R$14,'2016'!3:3,"&lt;"&amp;$S$14)</f>
        <v>0</v>
      </c>
      <c r="R69" s="93">
        <f ca="1">SUMIFS('2014'!115:115,'2014'!3:3,"&gt;="&amp;$U$14,'2014'!3:3,"&lt;"&amp;$V$14)+SUMIFS('2015'!115:115,'2015'!3:3,"&gt;="&amp;$U$14,'2015'!3:3,"&lt;"&amp;$V$14)+SUMIFS('2016'!115:115,'2016'!3:3,"&gt;="&amp;$U$14,'2016'!3:3,"&lt;"&amp;$V$14)</f>
        <v>0</v>
      </c>
      <c r="S69" s="93">
        <f t="shared" ca="1" si="3"/>
        <v>0</v>
      </c>
      <c r="T69" s="93">
        <f t="shared" ca="1" si="4"/>
        <v>0</v>
      </c>
      <c r="U69" s="93">
        <f t="shared" ca="1" si="5"/>
        <v>0</v>
      </c>
      <c r="V69" s="93">
        <f t="shared" ca="1" si="6"/>
        <v>0</v>
      </c>
      <c r="W69" s="93">
        <f t="shared" ca="1" si="7"/>
        <v>0</v>
      </c>
      <c r="X69" s="93">
        <f t="shared" ca="1" si="8"/>
        <v>0</v>
      </c>
      <c r="Y69" s="93">
        <f t="shared" ca="1" si="9"/>
        <v>0</v>
      </c>
    </row>
    <row r="70" spans="2:25" s="15" customFormat="1" ht="21" customHeight="1">
      <c r="B70" s="50"/>
      <c r="C70" s="1"/>
      <c r="D70" s="23"/>
      <c r="E70" s="110" t="str">
        <f t="shared" ca="1" si="10"/>
        <v/>
      </c>
      <c r="F70" s="25" t="str">
        <f>IF(C70&lt;&gt;"",SUM('2014'!B116+'2015'!B116+'2016'!B116),"")</f>
        <v/>
      </c>
      <c r="G70" s="47" t="str">
        <f t="shared" si="11"/>
        <v/>
      </c>
      <c r="H70" s="48" t="str">
        <f t="shared" si="12"/>
        <v/>
      </c>
      <c r="I70" s="49" t="str">
        <f t="shared" si="13"/>
        <v/>
      </c>
      <c r="J70" s="16" t="str">
        <f t="shared" si="2"/>
        <v/>
      </c>
      <c r="L70" s="93">
        <f>SUMIFS('2014'!116:116,'2014'!3:3,"&lt;"&amp;C70,'2014'!3:3,"&gt;"&amp;0)+SUMIFS('2015'!116:116,'2015'!3:3,"&lt;"&amp;C70,'2015'!3:3,"&gt;"&amp;0)+SUMIFS('2016'!116:116,'2016'!3:3,"&lt;"&amp;C70,'2016'!3:3,"&gt;"&amp;0)</f>
        <v>0</v>
      </c>
      <c r="M70" s="93">
        <f ca="1">SUMIFS('2014'!116:116,'2014'!3:3,"&gt;="&amp;$O$14,'2014'!3:3,"&lt;"&amp;$P$14)+SUMIFS('2015'!116:116,'2015'!3:3,"&gt;="&amp;$O$14,'2015'!3:3,"&lt;"&amp;$P$14)+SUMIFS('2016'!116:116,'2016'!3:3,"&gt;="&amp;$O$14,'2016'!3:3,"&lt;"&amp;$P$14)</f>
        <v>0</v>
      </c>
      <c r="N70" s="93">
        <f ca="1">SUMIFS('2014'!116:116,'2014'!3:3,"&gt;="&amp;$R$14,'2014'!3:3,"&lt;"&amp;$S$14)+SUMIFS('2015'!116:116,'2015'!3:3,"&gt;="&amp;$R$14,'2015'!3:3,"&lt;"&amp;$S$14)+SUMIFS('2016'!116:116,'2016'!3:3,"&gt;="&amp;$R$14,'2016'!3:3,"&lt;"&amp;$S$14)</f>
        <v>0</v>
      </c>
      <c r="O70" s="93">
        <f ca="1">SUMIFS('2014'!116:116,'2014'!3:3,"&gt;="&amp;$U$14,'2014'!3:3,"&lt;"&amp;$V$14)+SUMIFS('2015'!116:116,'2015'!3:3,"&gt;="&amp;$U$14,'2015'!3:3,"&lt;"&amp;$V$14)+SUMIFS('2016'!116:116,'2016'!3:3,"&gt;="&amp;$U$14,'2016'!3:3,"&lt;"&amp;$V$14)</f>
        <v>0</v>
      </c>
      <c r="P70" s="93">
        <f ca="1">SUMIFS('2014'!117:117,'2014'!3:3,"&gt;="&amp;$O$14,'2014'!3:3,"&lt;"&amp;$P$14)+SUMIFS('2015'!117:117,'2015'!3:3,"&gt;="&amp;$O$14,'2015'!3:3,"&lt;"&amp;$P$14)+SUMIFS('2016'!117:117,'2016'!3:3,"&gt;="&amp;$O$14,'2016'!3:3,"&lt;"&amp;$P$14)</f>
        <v>0</v>
      </c>
      <c r="Q70" s="93">
        <f ca="1">SUMIFS('2014'!117:117,'2014'!3:3,"&gt;="&amp;$R$14,'2014'!3:3,"&lt;"&amp;$S$14)+SUMIFS('2015'!117:117,'2015'!3:3,"&gt;="&amp;$R$14,'2015'!3:3,"&lt;"&amp;$S$14)+SUMIFS('2016'!117:117,'2016'!3:3,"&gt;="&amp;$R$14,'2016'!3:3,"&lt;"&amp;$S$14)</f>
        <v>0</v>
      </c>
      <c r="R70" s="93">
        <f ca="1">SUMIFS('2014'!117:117,'2014'!3:3,"&gt;="&amp;$U$14,'2014'!3:3,"&lt;"&amp;$V$14)+SUMIFS('2015'!117:117,'2015'!3:3,"&gt;="&amp;$U$14,'2015'!3:3,"&lt;"&amp;$V$14)+SUMIFS('2016'!117:117,'2016'!3:3,"&gt;="&amp;$U$14,'2016'!3:3,"&lt;"&amp;$V$14)</f>
        <v>0</v>
      </c>
      <c r="S70" s="93">
        <f t="shared" ca="1" si="3"/>
        <v>0</v>
      </c>
      <c r="T70" s="93">
        <f t="shared" ca="1" si="4"/>
        <v>0</v>
      </c>
      <c r="U70" s="93">
        <f t="shared" ca="1" si="5"/>
        <v>0</v>
      </c>
      <c r="V70" s="93">
        <f t="shared" ca="1" si="6"/>
        <v>0</v>
      </c>
      <c r="W70" s="93">
        <f t="shared" ca="1" si="7"/>
        <v>0</v>
      </c>
      <c r="X70" s="93">
        <f t="shared" ca="1" si="8"/>
        <v>0</v>
      </c>
      <c r="Y70" s="93">
        <f t="shared" ca="1" si="9"/>
        <v>0</v>
      </c>
    </row>
    <row r="71" spans="2:25" s="15" customFormat="1" ht="21" customHeight="1">
      <c r="B71" s="50"/>
      <c r="C71" s="1"/>
      <c r="D71" s="23"/>
      <c r="E71" s="110" t="str">
        <f t="shared" ca="1" si="10"/>
        <v/>
      </c>
      <c r="F71" s="25" t="str">
        <f>IF(C71&lt;&gt;"",SUM('2014'!B118+'2015'!B118+'2016'!B118),"")</f>
        <v/>
      </c>
      <c r="G71" s="47" t="str">
        <f t="shared" si="11"/>
        <v/>
      </c>
      <c r="H71" s="48" t="str">
        <f t="shared" si="12"/>
        <v/>
      </c>
      <c r="I71" s="49" t="str">
        <f t="shared" si="13"/>
        <v/>
      </c>
      <c r="J71" s="16" t="str">
        <f t="shared" si="2"/>
        <v/>
      </c>
      <c r="L71" s="93">
        <f>SUMIFS('2014'!118:118,'2014'!3:3,"&lt;"&amp;C71,'2014'!3:3,"&gt;"&amp;0)+SUMIFS('2015'!118:118,'2015'!3:3,"&lt;"&amp;C71,'2015'!3:3,"&gt;"&amp;0)+SUMIFS('2016'!118:118,'2016'!3:3,"&lt;"&amp;C71,'2016'!3:3,"&gt;"&amp;0)</f>
        <v>0</v>
      </c>
      <c r="M71" s="93">
        <f ca="1">SUMIFS('2014'!118:118,'2014'!3:3,"&gt;="&amp;$O$14,'2014'!3:3,"&lt;"&amp;$P$14)+SUMIFS('2015'!118:118,'2015'!3:3,"&gt;="&amp;$O$14,'2015'!3:3,"&lt;"&amp;$P$14)+SUMIFS('2016'!118:118,'2016'!3:3,"&gt;="&amp;$O$14,'2016'!3:3,"&lt;"&amp;$P$14)</f>
        <v>0</v>
      </c>
      <c r="N71" s="93">
        <f ca="1">SUMIFS('2014'!118:118,'2014'!3:3,"&gt;="&amp;$R$14,'2014'!3:3,"&lt;"&amp;$S$14)+SUMIFS('2015'!118:118,'2015'!3:3,"&gt;="&amp;$R$14,'2015'!3:3,"&lt;"&amp;$S$14)+SUMIFS('2016'!118:118,'2016'!3:3,"&gt;="&amp;$R$14,'2016'!3:3,"&lt;"&amp;$S$14)</f>
        <v>0</v>
      </c>
      <c r="O71" s="93">
        <f ca="1">SUMIFS('2014'!118:118,'2014'!3:3,"&gt;="&amp;$U$14,'2014'!3:3,"&lt;"&amp;$V$14)+SUMIFS('2015'!118:118,'2015'!3:3,"&gt;="&amp;$U$14,'2015'!3:3,"&lt;"&amp;$V$14)+SUMIFS('2016'!118:118,'2016'!3:3,"&gt;="&amp;$U$14,'2016'!3:3,"&lt;"&amp;$V$14)</f>
        <v>0</v>
      </c>
      <c r="P71" s="93">
        <f ca="1">SUMIFS('2014'!119:119,'2014'!3:3,"&gt;="&amp;$O$14,'2014'!3:3,"&lt;"&amp;$P$14)+SUMIFS('2015'!119:119,'2015'!3:3,"&gt;="&amp;$O$14,'2015'!3:3,"&lt;"&amp;$P$14)+SUMIFS('2016'!119:119,'2016'!3:3,"&gt;="&amp;$O$14,'2016'!3:3,"&lt;"&amp;$P$14)</f>
        <v>0</v>
      </c>
      <c r="Q71" s="93">
        <f ca="1">SUMIFS('2014'!119:119,'2014'!3:3,"&gt;="&amp;$R$14,'2014'!3:3,"&lt;"&amp;$S$14)+SUMIFS('2015'!119:119,'2015'!3:3,"&gt;="&amp;$R$14,'2015'!3:3,"&lt;"&amp;$S$14)+SUMIFS('2016'!119:119,'2016'!3:3,"&gt;="&amp;$R$14,'2016'!3:3,"&lt;"&amp;$S$14)</f>
        <v>0</v>
      </c>
      <c r="R71" s="93">
        <f ca="1">SUMIFS('2014'!119:119,'2014'!3:3,"&gt;="&amp;$U$14,'2014'!3:3,"&lt;"&amp;$V$14)+SUMIFS('2015'!119:119,'2015'!3:3,"&gt;="&amp;$U$14,'2015'!3:3,"&lt;"&amp;$V$14)+SUMIFS('2016'!119:119,'2016'!3:3,"&gt;="&amp;$U$14,'2016'!3:3,"&lt;"&amp;$V$14)</f>
        <v>0</v>
      </c>
      <c r="S71" s="93">
        <f t="shared" ca="1" si="3"/>
        <v>0</v>
      </c>
      <c r="T71" s="93">
        <f t="shared" ca="1" si="4"/>
        <v>0</v>
      </c>
      <c r="U71" s="93">
        <f t="shared" ca="1" si="5"/>
        <v>0</v>
      </c>
      <c r="V71" s="93">
        <f t="shared" ca="1" si="6"/>
        <v>0</v>
      </c>
      <c r="W71" s="93">
        <f t="shared" ca="1" si="7"/>
        <v>0</v>
      </c>
      <c r="X71" s="93">
        <f t="shared" ca="1" si="8"/>
        <v>0</v>
      </c>
      <c r="Y71" s="93">
        <f t="shared" ca="1" si="9"/>
        <v>0</v>
      </c>
    </row>
    <row r="72" spans="2:25" s="15" customFormat="1" ht="21" customHeight="1">
      <c r="B72" s="50"/>
      <c r="C72" s="1"/>
      <c r="D72" s="23"/>
      <c r="E72" s="110" t="str">
        <f t="shared" ca="1" si="10"/>
        <v/>
      </c>
      <c r="F72" s="25" t="str">
        <f>IF(C72&lt;&gt;"",SUM('2014'!B120+'2015'!B120+'2016'!B120),"")</f>
        <v/>
      </c>
      <c r="G72" s="47" t="str">
        <f t="shared" si="11"/>
        <v/>
      </c>
      <c r="H72" s="48" t="str">
        <f t="shared" si="12"/>
        <v/>
      </c>
      <c r="I72" s="49" t="str">
        <f t="shared" si="13"/>
        <v/>
      </c>
      <c r="J72" s="16" t="str">
        <f t="shared" si="2"/>
        <v/>
      </c>
      <c r="L72" s="93">
        <f>SUMIFS('2014'!120:120,'2014'!3:3,"&lt;"&amp;C72,'2014'!3:3,"&gt;"&amp;0)+SUMIFS('2015'!120:120,'2015'!3:3,"&lt;"&amp;C72,'2015'!3:3,"&gt;"&amp;0)+SUMIFS('2016'!120:120,'2016'!3:3,"&lt;"&amp;C72,'2016'!3:3,"&gt;"&amp;0)</f>
        <v>0</v>
      </c>
      <c r="M72" s="93">
        <f ca="1">SUMIFS('2014'!120:120,'2014'!3:3,"&gt;="&amp;$O$14,'2014'!3:3,"&lt;"&amp;$P$14)+SUMIFS('2015'!120:120,'2015'!3:3,"&gt;="&amp;$O$14,'2015'!3:3,"&lt;"&amp;$P$14)+SUMIFS('2016'!120:120,'2016'!3:3,"&gt;="&amp;$O$14,'2016'!3:3,"&lt;"&amp;$P$14)</f>
        <v>0</v>
      </c>
      <c r="N72" s="93">
        <f ca="1">SUMIFS('2014'!120:120,'2014'!3:3,"&gt;="&amp;$R$14,'2014'!3:3,"&lt;"&amp;$S$14)+SUMIFS('2015'!120:120,'2015'!3:3,"&gt;="&amp;$R$14,'2015'!3:3,"&lt;"&amp;$S$14)+SUMIFS('2016'!120:120,'2016'!3:3,"&gt;="&amp;$R$14,'2016'!3:3,"&lt;"&amp;$S$14)</f>
        <v>0</v>
      </c>
      <c r="O72" s="93">
        <f ca="1">SUMIFS('2014'!120:120,'2014'!3:3,"&gt;="&amp;$U$14,'2014'!3:3,"&lt;"&amp;$V$14)+SUMIFS('2015'!120:120,'2015'!3:3,"&gt;="&amp;$U$14,'2015'!3:3,"&lt;"&amp;$V$14)+SUMIFS('2016'!120:120,'2016'!3:3,"&gt;="&amp;$U$14,'2016'!3:3,"&lt;"&amp;$V$14)</f>
        <v>0</v>
      </c>
      <c r="P72" s="93">
        <f ca="1">SUMIFS('2014'!121:121,'2014'!3:3,"&gt;="&amp;$O$14,'2014'!3:3,"&lt;"&amp;$P$14)+SUMIFS('2015'!121:121,'2015'!3:3,"&gt;="&amp;$O$14,'2015'!3:3,"&lt;"&amp;$P$14)+SUMIFS('2016'!121:121,'2016'!3:3,"&gt;="&amp;$O$14,'2016'!3:3,"&lt;"&amp;$P$14)</f>
        <v>0</v>
      </c>
      <c r="Q72" s="93">
        <f ca="1">SUMIFS('2014'!121:121,'2014'!3:3,"&gt;="&amp;$R$14,'2014'!3:3,"&lt;"&amp;$S$14)+SUMIFS('2015'!121:121,'2015'!3:3,"&gt;="&amp;$R$14,'2015'!3:3,"&lt;"&amp;$S$14)+SUMIFS('2016'!121:121,'2016'!3:3,"&gt;="&amp;$R$14,'2016'!3:3,"&lt;"&amp;$S$14)</f>
        <v>0</v>
      </c>
      <c r="R72" s="93">
        <f ca="1">SUMIFS('2014'!121:121,'2014'!3:3,"&gt;="&amp;$U$14,'2014'!3:3,"&lt;"&amp;$V$14)+SUMIFS('2015'!121:121,'2015'!3:3,"&gt;="&amp;$U$14,'2015'!3:3,"&lt;"&amp;$V$14)+SUMIFS('2016'!121:121,'2016'!3:3,"&gt;="&amp;$U$14,'2016'!3:3,"&lt;"&amp;$V$14)</f>
        <v>0</v>
      </c>
      <c r="S72" s="93">
        <f t="shared" ca="1" si="3"/>
        <v>0</v>
      </c>
      <c r="T72" s="93">
        <f t="shared" ca="1" si="4"/>
        <v>0</v>
      </c>
      <c r="U72" s="93">
        <f t="shared" ca="1" si="5"/>
        <v>0</v>
      </c>
      <c r="V72" s="93">
        <f t="shared" ca="1" si="6"/>
        <v>0</v>
      </c>
      <c r="W72" s="93">
        <f t="shared" ca="1" si="7"/>
        <v>0</v>
      </c>
      <c r="X72" s="93">
        <f t="shared" ca="1" si="8"/>
        <v>0</v>
      </c>
      <c r="Y72" s="93">
        <f t="shared" ca="1" si="9"/>
        <v>0</v>
      </c>
    </row>
    <row r="73" spans="2:25" s="15" customFormat="1" ht="21" customHeight="1">
      <c r="B73" s="50"/>
      <c r="C73" s="1"/>
      <c r="D73" s="23"/>
      <c r="E73" s="110" t="str">
        <f t="shared" ca="1" si="10"/>
        <v/>
      </c>
      <c r="F73" s="25" t="str">
        <f>IF(C73&lt;&gt;"",SUM('2014'!B122+'2015'!B122+'2016'!B122),"")</f>
        <v/>
      </c>
      <c r="G73" s="47" t="str">
        <f t="shared" si="11"/>
        <v/>
      </c>
      <c r="H73" s="48" t="str">
        <f t="shared" si="12"/>
        <v/>
      </c>
      <c r="I73" s="49" t="str">
        <f t="shared" si="13"/>
        <v/>
      </c>
      <c r="J73" s="16" t="str">
        <f t="shared" si="2"/>
        <v/>
      </c>
      <c r="L73" s="93">
        <f>SUMIFS('2014'!122:122,'2014'!3:3,"&lt;"&amp;C73,'2014'!3:3,"&gt;"&amp;0)+SUMIFS('2015'!122:122,'2015'!3:3,"&lt;"&amp;C73,'2015'!3:3,"&gt;"&amp;0)+SUMIFS('2016'!122:122,'2016'!3:3,"&lt;"&amp;C73,'2016'!3:3,"&gt;"&amp;0)</f>
        <v>0</v>
      </c>
      <c r="M73" s="93">
        <f ca="1">SUMIFS('2014'!122:122,'2014'!3:3,"&gt;="&amp;$O$14,'2014'!3:3,"&lt;"&amp;$P$14)+SUMIFS('2015'!122:122,'2015'!3:3,"&gt;="&amp;$O$14,'2015'!3:3,"&lt;"&amp;$P$14)+SUMIFS('2016'!122:122,'2016'!3:3,"&gt;="&amp;$O$14,'2016'!3:3,"&lt;"&amp;$P$14)</f>
        <v>0</v>
      </c>
      <c r="N73" s="93">
        <f ca="1">SUMIFS('2014'!122:122,'2014'!3:3,"&gt;="&amp;$R$14,'2014'!3:3,"&lt;"&amp;$S$14)+SUMIFS('2015'!122:122,'2015'!3:3,"&gt;="&amp;$R$14,'2015'!3:3,"&lt;"&amp;$S$14)+SUMIFS('2016'!122:122,'2016'!3:3,"&gt;="&amp;$R$14,'2016'!3:3,"&lt;"&amp;$S$14)</f>
        <v>0</v>
      </c>
      <c r="O73" s="93">
        <f ca="1">SUMIFS('2014'!122:122,'2014'!3:3,"&gt;="&amp;$U$14,'2014'!3:3,"&lt;"&amp;$V$14)+SUMIFS('2015'!122:122,'2015'!3:3,"&gt;="&amp;$U$14,'2015'!3:3,"&lt;"&amp;$V$14)+SUMIFS('2016'!122:122,'2016'!3:3,"&gt;="&amp;$U$14,'2016'!3:3,"&lt;"&amp;$V$14)</f>
        <v>0</v>
      </c>
      <c r="P73" s="93">
        <f ca="1">SUMIFS('2014'!123:123,'2014'!3:3,"&gt;="&amp;$O$14,'2014'!3:3,"&lt;"&amp;$P$14)+SUMIFS('2015'!123:123,'2015'!3:3,"&gt;="&amp;$O$14,'2015'!3:3,"&lt;"&amp;$P$14)+SUMIFS('2016'!123:123,'2016'!3:3,"&gt;="&amp;$O$14,'2016'!3:3,"&lt;"&amp;$P$14)</f>
        <v>0</v>
      </c>
      <c r="Q73" s="93">
        <f ca="1">SUMIFS('2014'!123:123,'2014'!3:3,"&gt;="&amp;$R$14,'2014'!3:3,"&lt;"&amp;$S$14)+SUMIFS('2015'!123:123,'2015'!3:3,"&gt;="&amp;$R$14,'2015'!3:3,"&lt;"&amp;$S$14)+SUMIFS('2016'!123:123,'2016'!3:3,"&gt;="&amp;$R$14,'2016'!3:3,"&lt;"&amp;$S$14)</f>
        <v>0</v>
      </c>
      <c r="R73" s="93">
        <f ca="1">SUMIFS('2014'!123:123,'2014'!3:3,"&gt;="&amp;$U$14,'2014'!3:3,"&lt;"&amp;$V$14)+SUMIFS('2015'!123:123,'2015'!3:3,"&gt;="&amp;$U$14,'2015'!3:3,"&lt;"&amp;$V$14)+SUMIFS('2016'!123:123,'2016'!3:3,"&gt;="&amp;$U$14,'2016'!3:3,"&lt;"&amp;$V$14)</f>
        <v>0</v>
      </c>
      <c r="S73" s="93">
        <f t="shared" ca="1" si="3"/>
        <v>0</v>
      </c>
      <c r="T73" s="93">
        <f t="shared" ca="1" si="4"/>
        <v>0</v>
      </c>
      <c r="U73" s="93">
        <f t="shared" ca="1" si="5"/>
        <v>0</v>
      </c>
      <c r="V73" s="93">
        <f t="shared" ca="1" si="6"/>
        <v>0</v>
      </c>
      <c r="W73" s="93">
        <f t="shared" ca="1" si="7"/>
        <v>0</v>
      </c>
      <c r="X73" s="93">
        <f t="shared" ca="1" si="8"/>
        <v>0</v>
      </c>
      <c r="Y73" s="93">
        <f t="shared" ca="1" si="9"/>
        <v>0</v>
      </c>
    </row>
    <row r="74" spans="2:25" s="15" customFormat="1" ht="21" customHeight="1">
      <c r="B74" s="50"/>
      <c r="C74" s="1"/>
      <c r="D74" s="23"/>
      <c r="E74" s="110" t="str">
        <f t="shared" ca="1" si="10"/>
        <v/>
      </c>
      <c r="F74" s="25" t="str">
        <f>IF(C74&lt;&gt;"",SUM('2014'!B124+'2015'!B124+'2016'!B124),"")</f>
        <v/>
      </c>
      <c r="G74" s="47" t="str">
        <f t="shared" si="11"/>
        <v/>
      </c>
      <c r="H74" s="48" t="str">
        <f t="shared" si="12"/>
        <v/>
      </c>
      <c r="I74" s="49" t="str">
        <f t="shared" si="13"/>
        <v/>
      </c>
      <c r="J74" s="16" t="str">
        <f t="shared" si="2"/>
        <v/>
      </c>
      <c r="L74" s="93">
        <f>SUMIFS('2014'!124:124,'2014'!3:3,"&lt;"&amp;C74,'2014'!3:3,"&gt;"&amp;0)+SUMIFS('2015'!124:124,'2015'!3:3,"&lt;"&amp;C74,'2015'!3:3,"&gt;"&amp;0)+SUMIFS('2016'!124:124,'2016'!3:3,"&lt;"&amp;C74,'2016'!3:3,"&gt;"&amp;0)</f>
        <v>0</v>
      </c>
      <c r="M74" s="93">
        <f ca="1">SUMIFS('2014'!124:124,'2014'!3:3,"&gt;="&amp;$O$14,'2014'!3:3,"&lt;"&amp;$P$14)+SUMIFS('2015'!124:124,'2015'!3:3,"&gt;="&amp;$O$14,'2015'!3:3,"&lt;"&amp;$P$14)+SUMIFS('2016'!124:124,'2016'!3:3,"&gt;="&amp;$O$14,'2016'!3:3,"&lt;"&amp;$P$14)</f>
        <v>0</v>
      </c>
      <c r="N74" s="93">
        <f ca="1">SUMIFS('2014'!124:124,'2014'!3:3,"&gt;="&amp;$R$14,'2014'!3:3,"&lt;"&amp;$S$14)+SUMIFS('2015'!124:124,'2015'!3:3,"&gt;="&amp;$R$14,'2015'!3:3,"&lt;"&amp;$S$14)+SUMIFS('2016'!124:124,'2016'!3:3,"&gt;="&amp;$R$14,'2016'!3:3,"&lt;"&amp;$S$14)</f>
        <v>0</v>
      </c>
      <c r="O74" s="93">
        <f ca="1">SUMIFS('2014'!124:124,'2014'!3:3,"&gt;="&amp;$U$14,'2014'!3:3,"&lt;"&amp;$V$14)+SUMIFS('2015'!124:124,'2015'!3:3,"&gt;="&amp;$U$14,'2015'!3:3,"&lt;"&amp;$V$14)+SUMIFS('2016'!124:124,'2016'!3:3,"&gt;="&amp;$U$14,'2016'!3:3,"&lt;"&amp;$V$14)</f>
        <v>0</v>
      </c>
      <c r="P74" s="93">
        <f ca="1">SUMIFS('2014'!125:125,'2014'!3:3,"&gt;="&amp;$O$14,'2014'!3:3,"&lt;"&amp;$P$14)+SUMIFS('2015'!125:125,'2015'!3:3,"&gt;="&amp;$O$14,'2015'!3:3,"&lt;"&amp;$P$14)+SUMIFS('2016'!125:125,'2016'!3:3,"&gt;="&amp;$O$14,'2016'!3:3,"&lt;"&amp;$P$14)</f>
        <v>0</v>
      </c>
      <c r="Q74" s="93">
        <f ca="1">SUMIFS('2014'!125:125,'2014'!3:3,"&gt;="&amp;$R$14,'2014'!3:3,"&lt;"&amp;$S$14)+SUMIFS('2015'!125:125,'2015'!3:3,"&gt;="&amp;$R$14,'2015'!3:3,"&lt;"&amp;$S$14)+SUMIFS('2016'!125:125,'2016'!3:3,"&gt;="&amp;$R$14,'2016'!3:3,"&lt;"&amp;$S$14)</f>
        <v>0</v>
      </c>
      <c r="R74" s="93">
        <f ca="1">SUMIFS('2014'!125:125,'2014'!3:3,"&gt;="&amp;$U$14,'2014'!3:3,"&lt;"&amp;$V$14)+SUMIFS('2015'!125:125,'2015'!3:3,"&gt;="&amp;$U$14,'2015'!3:3,"&lt;"&amp;$V$14)+SUMIFS('2016'!125:125,'2016'!3:3,"&gt;="&amp;$U$14,'2016'!3:3,"&lt;"&amp;$V$14)</f>
        <v>0</v>
      </c>
      <c r="S74" s="93">
        <f t="shared" ca="1" si="3"/>
        <v>0</v>
      </c>
      <c r="T74" s="93">
        <f t="shared" ca="1" si="4"/>
        <v>0</v>
      </c>
      <c r="U74" s="93">
        <f t="shared" ca="1" si="5"/>
        <v>0</v>
      </c>
      <c r="V74" s="93">
        <f t="shared" ca="1" si="6"/>
        <v>0</v>
      </c>
      <c r="W74" s="93">
        <f t="shared" ca="1" si="7"/>
        <v>0</v>
      </c>
      <c r="X74" s="93">
        <f t="shared" ca="1" si="8"/>
        <v>0</v>
      </c>
      <c r="Y74" s="93">
        <f t="shared" ca="1" si="9"/>
        <v>0</v>
      </c>
    </row>
    <row r="75" spans="2:25" s="15" customFormat="1" ht="21" customHeight="1" thickBot="1">
      <c r="B75" s="33"/>
      <c r="C75" s="34"/>
      <c r="D75" s="35"/>
      <c r="E75" s="111" t="str">
        <f t="shared" ca="1" si="10"/>
        <v/>
      </c>
      <c r="F75" s="26" t="str">
        <f>IF(C75&lt;&gt;"",SUM('2014'!B126+'2015'!B126+'2016'!B126),"")</f>
        <v/>
      </c>
      <c r="G75" s="112" t="str">
        <f t="shared" si="11"/>
        <v/>
      </c>
      <c r="H75" s="113" t="str">
        <f t="shared" si="12"/>
        <v/>
      </c>
      <c r="I75" s="114" t="str">
        <f t="shared" si="13"/>
        <v/>
      </c>
      <c r="J75" s="16" t="str">
        <f t="shared" si="2"/>
        <v/>
      </c>
      <c r="L75" s="93">
        <f>SUMIFS('2014'!126:126,'2014'!3:3,"&lt;"&amp;C75,'2014'!3:3,"&gt;"&amp;0)+SUMIFS('2015'!126:126,'2015'!3:3,"&lt;"&amp;C75,'2015'!3:3,"&gt;"&amp;0)+SUMIFS('2016'!126:126,'2016'!3:3,"&lt;"&amp;C75,'2016'!3:3,"&gt;"&amp;0)</f>
        <v>0</v>
      </c>
      <c r="M75" s="93">
        <f ca="1">SUMIFS('2014'!126:126,'2014'!3:3,"&gt;="&amp;$O$14,'2014'!3:3,"&lt;"&amp;$P$14)+SUMIFS('2015'!126:126,'2015'!3:3,"&gt;="&amp;$O$14,'2015'!3:3,"&lt;"&amp;$P$14)+SUMIFS('2016'!126:126,'2016'!3:3,"&gt;="&amp;$O$14,'2016'!3:3,"&lt;"&amp;$P$14)</f>
        <v>0</v>
      </c>
      <c r="N75" s="93">
        <f ca="1">SUMIFS('2014'!126:126,'2014'!3:3,"&gt;="&amp;$R$14,'2014'!3:3,"&lt;"&amp;$S$14)+SUMIFS('2015'!126:126,'2015'!3:3,"&gt;="&amp;$R$14,'2015'!3:3,"&lt;"&amp;$S$14)+SUMIFS('2016'!126:126,'2016'!3:3,"&gt;="&amp;$R$14,'2016'!3:3,"&lt;"&amp;$S$14)</f>
        <v>0</v>
      </c>
      <c r="O75" s="93">
        <f ca="1">SUMIFS('2014'!126:126,'2014'!3:3,"&gt;="&amp;$U$14,'2014'!3:3,"&lt;"&amp;$V$14)+SUMIFS('2015'!126:126,'2015'!3:3,"&gt;="&amp;$U$14,'2015'!3:3,"&lt;"&amp;$V$14)+SUMIFS('2016'!126:126,'2016'!3:3,"&gt;="&amp;$U$14,'2016'!3:3,"&lt;"&amp;$V$14)</f>
        <v>0</v>
      </c>
      <c r="P75" s="93">
        <f ca="1">SUMIFS('2014'!127:127,'2014'!3:3,"&gt;="&amp;$O$14,'2014'!3:3,"&lt;"&amp;$P$14)+SUMIFS('2015'!127:127,'2015'!3:3,"&gt;="&amp;$O$14,'2015'!3:3,"&lt;"&amp;$P$14)+SUMIFS('2016'!127:127,'2016'!3:3,"&gt;="&amp;$O$14,'2016'!3:3,"&lt;"&amp;$P$14)</f>
        <v>0</v>
      </c>
      <c r="Q75" s="93">
        <f ca="1">SUMIFS('2014'!127:127,'2014'!3:3,"&gt;="&amp;$R$14,'2014'!3:3,"&lt;"&amp;$S$14)+SUMIFS('2015'!127:127,'2015'!3:3,"&gt;="&amp;$R$14,'2015'!3:3,"&lt;"&amp;$S$14)+SUMIFS('2016'!127:127,'2016'!3:3,"&gt;="&amp;$R$14,'2016'!3:3,"&lt;"&amp;$S$14)</f>
        <v>0</v>
      </c>
      <c r="R75" s="93">
        <f ca="1">SUMIFS('2014'!127:127,'2014'!3:3,"&gt;="&amp;$U$14,'2014'!3:3,"&lt;"&amp;$V$14)+SUMIFS('2015'!127:127,'2015'!3:3,"&gt;="&amp;$U$14,'2015'!3:3,"&lt;"&amp;$V$14)+SUMIFS('2016'!127:127,'2016'!3:3,"&gt;="&amp;$U$14,'2016'!3:3,"&lt;"&amp;$V$14)</f>
        <v>0</v>
      </c>
      <c r="S75" s="93">
        <f t="shared" ca="1" si="3"/>
        <v>0</v>
      </c>
      <c r="T75" s="93">
        <f t="shared" ca="1" si="4"/>
        <v>0</v>
      </c>
      <c r="U75" s="93">
        <f t="shared" ca="1" si="5"/>
        <v>0</v>
      </c>
      <c r="V75" s="93">
        <f t="shared" ca="1" si="6"/>
        <v>0</v>
      </c>
      <c r="W75" s="93">
        <f t="shared" ca="1" si="7"/>
        <v>0</v>
      </c>
      <c r="X75" s="93">
        <f t="shared" ca="1" si="8"/>
        <v>0</v>
      </c>
      <c r="Y75" s="93">
        <f t="shared" ca="1" si="9"/>
        <v>0</v>
      </c>
    </row>
    <row r="76" spans="2:25" ht="15.75" thickTop="1"/>
  </sheetData>
  <sheetProtection password="CE28" sheet="1" objects="1" scenarios="1" selectLockedCells="1"/>
  <mergeCells count="4">
    <mergeCell ref="B10:I10"/>
    <mergeCell ref="C3:I3"/>
    <mergeCell ref="C4:I4"/>
    <mergeCell ref="B6:C6"/>
  </mergeCells>
  <conditionalFormatting sqref="H16">
    <cfRule type="expression" dxfId="190" priority="30">
      <formula>H16="Yes"</formula>
    </cfRule>
  </conditionalFormatting>
  <conditionalFormatting sqref="E16">
    <cfRule type="expression" dxfId="189" priority="9">
      <formula>L16&gt;0</formula>
    </cfRule>
    <cfRule type="cellIs" dxfId="188" priority="24" operator="lessThan">
      <formula>0</formula>
    </cfRule>
  </conditionalFormatting>
  <conditionalFormatting sqref="G16:G17">
    <cfRule type="expression" dxfId="187" priority="22">
      <formula>AND(G16&lt;&gt;"",G16&gt;40)</formula>
    </cfRule>
  </conditionalFormatting>
  <conditionalFormatting sqref="E17">
    <cfRule type="expression" dxfId="186" priority="6">
      <formula>L17&gt;0</formula>
    </cfRule>
    <cfRule type="cellIs" dxfId="185" priority="7" operator="lessThan">
      <formula>0</formula>
    </cfRule>
  </conditionalFormatting>
  <conditionalFormatting sqref="E18:E75">
    <cfRule type="expression" dxfId="184" priority="4">
      <formula>L18&gt;0</formula>
    </cfRule>
    <cfRule type="cellIs" dxfId="183" priority="5" operator="lessThan">
      <formula>0</formula>
    </cfRule>
  </conditionalFormatting>
  <conditionalFormatting sqref="G18:G75">
    <cfRule type="expression" dxfId="182" priority="3">
      <formula>AND(G18&lt;&gt;"",G18&gt;40)</formula>
    </cfRule>
  </conditionalFormatting>
  <conditionalFormatting sqref="H17">
    <cfRule type="expression" dxfId="181" priority="2">
      <formula>H17="Yes"</formula>
    </cfRule>
  </conditionalFormatting>
  <conditionalFormatting sqref="H18:H75">
    <cfRule type="expression" dxfId="180" priority="1">
      <formula>H18="Yes"</formula>
    </cfRule>
  </conditionalFormatting>
  <dataValidations count="3">
    <dataValidation type="date" operator="greaterThanOrEqual" allowBlank="1" showInputMessage="1" showErrorMessage="1" errorTitle="Start Date" error="Start date needs to be after 4/1/2014" sqref="D6">
      <formula1>41640</formula1>
    </dataValidation>
    <dataValidation type="date" operator="greaterThan" allowBlank="1" showInputMessage="1" showErrorMessage="1" sqref="C16:D75">
      <formula1>367</formula1>
    </dataValidation>
    <dataValidation type="list" operator="greaterThanOrEqual" allowBlank="1" showInputMessage="1" showErrorMessage="1" errorTitle="Start Date" error="Start date needs to be after 4/1/2014" sqref="D7">
      <formula1>"Sunday,Monday,Saturday"</formula1>
    </dataValidation>
  </dataValidations>
  <pageMargins left="0.25" right="0.25" top="0.25" bottom="0.25" header="0.3" footer="0.3"/>
  <pageSetup scale="46" orientation="portrait" r:id="rId1"/>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B1:AS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58" customWidth="1"/>
    <col min="2" max="2" width="9.140625" style="58" hidden="1" customWidth="1"/>
    <col min="3" max="3" width="22.28515625" style="58" customWidth="1"/>
    <col min="4" max="4" width="13.28515625" style="58" customWidth="1"/>
    <col min="5" max="44" width="5" style="58" customWidth="1"/>
    <col min="45" max="45" width="9.140625" style="60"/>
    <col min="46" max="16384" width="9.140625" style="58"/>
  </cols>
  <sheetData>
    <row r="1" spans="2:45" ht="60" customHeight="1">
      <c r="D1" s="77" t="str">
        <f>Summary!$C$1</f>
        <v>Sick Leave Timekeeping Tool</v>
      </c>
      <c r="E1" s="59"/>
      <c r="AH1" s="131" t="str">
        <f>IF(Summary!$C$3&lt;&gt;"",Summary!$C$3,"")</f>
        <v/>
      </c>
      <c r="AI1" s="131"/>
      <c r="AJ1" s="131"/>
      <c r="AK1" s="131"/>
      <c r="AL1" s="131"/>
      <c r="AM1" s="131"/>
      <c r="AN1" s="131"/>
      <c r="AO1" s="131"/>
      <c r="AP1" s="131"/>
      <c r="AQ1" s="131"/>
      <c r="AR1" s="131"/>
      <c r="AS1" s="131"/>
    </row>
    <row r="2" spans="2:45">
      <c r="D2" s="61"/>
      <c r="E2" s="61"/>
    </row>
    <row r="3" spans="2:45" hidden="1">
      <c r="E3" s="62">
        <f>IF(Summary!D7="Sunday",DATEVALUE("3/29/2014"),IF(Summary!D7="Monday",DATEVALUE("3/30/2014"),IF(Summary!D7="Saturday",DATEVALUE("3/28/2014"),DATEVALUE("3/29/2014"))))</f>
        <v>41727</v>
      </c>
      <c r="F3" s="62">
        <f>E3+7</f>
        <v>41734</v>
      </c>
      <c r="G3" s="62">
        <f t="shared" ref="G3:Q3" si="0">F3+7</f>
        <v>41741</v>
      </c>
      <c r="H3" s="62">
        <f t="shared" si="0"/>
        <v>41748</v>
      </c>
      <c r="I3" s="62">
        <f t="shared" si="0"/>
        <v>41755</v>
      </c>
      <c r="J3" s="62">
        <f t="shared" si="0"/>
        <v>41762</v>
      </c>
      <c r="K3" s="62">
        <f t="shared" si="0"/>
        <v>41769</v>
      </c>
      <c r="L3" s="62">
        <f t="shared" si="0"/>
        <v>41776</v>
      </c>
      <c r="M3" s="62">
        <f t="shared" si="0"/>
        <v>41783</v>
      </c>
      <c r="N3" s="62">
        <f t="shared" si="0"/>
        <v>41790</v>
      </c>
      <c r="O3" s="62">
        <f t="shared" si="0"/>
        <v>41797</v>
      </c>
      <c r="P3" s="62">
        <f t="shared" si="0"/>
        <v>41804</v>
      </c>
      <c r="Q3" s="62">
        <f t="shared" si="0"/>
        <v>41811</v>
      </c>
      <c r="R3" s="62">
        <f t="shared" ref="R3:AR3" si="1">Q3+7</f>
        <v>41818</v>
      </c>
      <c r="S3" s="62">
        <f t="shared" si="1"/>
        <v>41825</v>
      </c>
      <c r="T3" s="62">
        <f t="shared" si="1"/>
        <v>41832</v>
      </c>
      <c r="U3" s="62">
        <f t="shared" si="1"/>
        <v>41839</v>
      </c>
      <c r="V3" s="62">
        <f t="shared" si="1"/>
        <v>41846</v>
      </c>
      <c r="W3" s="62">
        <f t="shared" si="1"/>
        <v>41853</v>
      </c>
      <c r="X3" s="62">
        <f t="shared" si="1"/>
        <v>41860</v>
      </c>
      <c r="Y3" s="62">
        <f t="shared" si="1"/>
        <v>41867</v>
      </c>
      <c r="Z3" s="62">
        <f t="shared" si="1"/>
        <v>41874</v>
      </c>
      <c r="AA3" s="62">
        <f t="shared" si="1"/>
        <v>41881</v>
      </c>
      <c r="AB3" s="62">
        <f t="shared" si="1"/>
        <v>41888</v>
      </c>
      <c r="AC3" s="62">
        <f t="shared" si="1"/>
        <v>41895</v>
      </c>
      <c r="AD3" s="62">
        <f t="shared" si="1"/>
        <v>41902</v>
      </c>
      <c r="AE3" s="62">
        <f t="shared" si="1"/>
        <v>41909</v>
      </c>
      <c r="AF3" s="62">
        <f t="shared" si="1"/>
        <v>41916</v>
      </c>
      <c r="AG3" s="62">
        <f t="shared" si="1"/>
        <v>41923</v>
      </c>
      <c r="AH3" s="62">
        <f t="shared" si="1"/>
        <v>41930</v>
      </c>
      <c r="AI3" s="62">
        <f t="shared" si="1"/>
        <v>41937</v>
      </c>
      <c r="AJ3" s="62">
        <f t="shared" si="1"/>
        <v>41944</v>
      </c>
      <c r="AK3" s="62">
        <f t="shared" si="1"/>
        <v>41951</v>
      </c>
      <c r="AL3" s="62">
        <f t="shared" si="1"/>
        <v>41958</v>
      </c>
      <c r="AM3" s="62">
        <f t="shared" si="1"/>
        <v>41965</v>
      </c>
      <c r="AN3" s="62">
        <f t="shared" si="1"/>
        <v>41972</v>
      </c>
      <c r="AO3" s="62">
        <f t="shared" si="1"/>
        <v>41979</v>
      </c>
      <c r="AP3" s="62">
        <f t="shared" si="1"/>
        <v>41986</v>
      </c>
      <c r="AQ3" s="62">
        <f t="shared" si="1"/>
        <v>41993</v>
      </c>
      <c r="AR3" s="62">
        <f t="shared" si="1"/>
        <v>42000</v>
      </c>
    </row>
    <row r="4" spans="2:45">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row>
    <row r="5" spans="2:45" ht="15.75" customHeight="1">
      <c r="B5" s="109">
        <f ca="1">Summary!V13</f>
        <v>41880</v>
      </c>
      <c r="C5" s="129" t="str">
        <f>CONCATENATE("Year ", YEAR(F3))</f>
        <v>Year 2014</v>
      </c>
      <c r="D5" s="129"/>
      <c r="E5" s="78" t="s">
        <v>10</v>
      </c>
      <c r="F5" s="63">
        <f t="shared" ref="F5:AR5" si="2">WEEKNUM(F3)</f>
        <v>14</v>
      </c>
      <c r="G5" s="63">
        <f t="shared" si="2"/>
        <v>15</v>
      </c>
      <c r="H5" s="63">
        <f t="shared" si="2"/>
        <v>16</v>
      </c>
      <c r="I5" s="63">
        <f t="shared" si="2"/>
        <v>17</v>
      </c>
      <c r="J5" s="63">
        <f t="shared" si="2"/>
        <v>18</v>
      </c>
      <c r="K5" s="63">
        <f t="shared" si="2"/>
        <v>19</v>
      </c>
      <c r="L5" s="63">
        <f t="shared" si="2"/>
        <v>20</v>
      </c>
      <c r="M5" s="63">
        <f t="shared" si="2"/>
        <v>21</v>
      </c>
      <c r="N5" s="63">
        <f t="shared" si="2"/>
        <v>22</v>
      </c>
      <c r="O5" s="63">
        <f t="shared" si="2"/>
        <v>23</v>
      </c>
      <c r="P5" s="63">
        <f t="shared" si="2"/>
        <v>24</v>
      </c>
      <c r="Q5" s="63">
        <f t="shared" si="2"/>
        <v>25</v>
      </c>
      <c r="R5" s="63">
        <f t="shared" si="2"/>
        <v>26</v>
      </c>
      <c r="S5" s="63">
        <f t="shared" si="2"/>
        <v>27</v>
      </c>
      <c r="T5" s="63">
        <f t="shared" si="2"/>
        <v>28</v>
      </c>
      <c r="U5" s="63">
        <f t="shared" si="2"/>
        <v>29</v>
      </c>
      <c r="V5" s="63">
        <f t="shared" si="2"/>
        <v>30</v>
      </c>
      <c r="W5" s="63">
        <f t="shared" si="2"/>
        <v>31</v>
      </c>
      <c r="X5" s="63">
        <f t="shared" si="2"/>
        <v>32</v>
      </c>
      <c r="Y5" s="63">
        <f t="shared" si="2"/>
        <v>33</v>
      </c>
      <c r="Z5" s="63">
        <f t="shared" si="2"/>
        <v>34</v>
      </c>
      <c r="AA5" s="63">
        <f t="shared" si="2"/>
        <v>35</v>
      </c>
      <c r="AB5" s="63">
        <f t="shared" si="2"/>
        <v>36</v>
      </c>
      <c r="AC5" s="63">
        <f t="shared" si="2"/>
        <v>37</v>
      </c>
      <c r="AD5" s="63">
        <f t="shared" si="2"/>
        <v>38</v>
      </c>
      <c r="AE5" s="63">
        <f t="shared" si="2"/>
        <v>39</v>
      </c>
      <c r="AF5" s="63">
        <f t="shared" si="2"/>
        <v>40</v>
      </c>
      <c r="AG5" s="63">
        <f t="shared" si="2"/>
        <v>41</v>
      </c>
      <c r="AH5" s="63">
        <f t="shared" si="2"/>
        <v>42</v>
      </c>
      <c r="AI5" s="63">
        <f t="shared" si="2"/>
        <v>43</v>
      </c>
      <c r="AJ5" s="63">
        <f t="shared" si="2"/>
        <v>44</v>
      </c>
      <c r="AK5" s="63">
        <f t="shared" si="2"/>
        <v>45</v>
      </c>
      <c r="AL5" s="63">
        <f t="shared" si="2"/>
        <v>46</v>
      </c>
      <c r="AM5" s="63">
        <f t="shared" si="2"/>
        <v>47</v>
      </c>
      <c r="AN5" s="63">
        <f t="shared" si="2"/>
        <v>48</v>
      </c>
      <c r="AO5" s="63">
        <f t="shared" si="2"/>
        <v>49</v>
      </c>
      <c r="AP5" s="63">
        <f t="shared" si="2"/>
        <v>50</v>
      </c>
      <c r="AQ5" s="63">
        <f t="shared" si="2"/>
        <v>51</v>
      </c>
      <c r="AR5" s="63">
        <f t="shared" si="2"/>
        <v>52</v>
      </c>
      <c r="AS5" s="64"/>
    </row>
    <row r="6" spans="2:45" ht="15.75" customHeight="1">
      <c r="C6" s="129"/>
      <c r="D6" s="129"/>
      <c r="E6" s="79" t="s">
        <v>8</v>
      </c>
      <c r="F6" s="85" t="s">
        <v>12</v>
      </c>
      <c r="G6" s="65" t="str">
        <f t="shared" ref="G6:AR6" si="3">TEXT(F3+1,"mm/dd")</f>
        <v>04/06</v>
      </c>
      <c r="H6" s="65" t="str">
        <f t="shared" si="3"/>
        <v>04/13</v>
      </c>
      <c r="I6" s="65" t="str">
        <f t="shared" si="3"/>
        <v>04/20</v>
      </c>
      <c r="J6" s="65" t="str">
        <f t="shared" si="3"/>
        <v>04/27</v>
      </c>
      <c r="K6" s="65" t="str">
        <f t="shared" si="3"/>
        <v>05/04</v>
      </c>
      <c r="L6" s="65" t="str">
        <f t="shared" si="3"/>
        <v>05/11</v>
      </c>
      <c r="M6" s="65" t="str">
        <f t="shared" si="3"/>
        <v>05/18</v>
      </c>
      <c r="N6" s="65" t="str">
        <f t="shared" si="3"/>
        <v>05/25</v>
      </c>
      <c r="O6" s="65" t="str">
        <f t="shared" si="3"/>
        <v>06/01</v>
      </c>
      <c r="P6" s="65" t="str">
        <f t="shared" si="3"/>
        <v>06/08</v>
      </c>
      <c r="Q6" s="65" t="str">
        <f t="shared" si="3"/>
        <v>06/15</v>
      </c>
      <c r="R6" s="65" t="str">
        <f t="shared" si="3"/>
        <v>06/22</v>
      </c>
      <c r="S6" s="65" t="str">
        <f t="shared" si="3"/>
        <v>06/29</v>
      </c>
      <c r="T6" s="65" t="str">
        <f t="shared" si="3"/>
        <v>07/06</v>
      </c>
      <c r="U6" s="65" t="str">
        <f t="shared" si="3"/>
        <v>07/13</v>
      </c>
      <c r="V6" s="65" t="str">
        <f t="shared" si="3"/>
        <v>07/20</v>
      </c>
      <c r="W6" s="65" t="str">
        <f t="shared" si="3"/>
        <v>07/27</v>
      </c>
      <c r="X6" s="65" t="str">
        <f t="shared" si="3"/>
        <v>08/03</v>
      </c>
      <c r="Y6" s="65" t="str">
        <f t="shared" si="3"/>
        <v>08/10</v>
      </c>
      <c r="Z6" s="65" t="str">
        <f t="shared" si="3"/>
        <v>08/17</v>
      </c>
      <c r="AA6" s="65" t="str">
        <f t="shared" si="3"/>
        <v>08/24</v>
      </c>
      <c r="AB6" s="65" t="str">
        <f t="shared" si="3"/>
        <v>08/31</v>
      </c>
      <c r="AC6" s="65" t="str">
        <f t="shared" si="3"/>
        <v>09/07</v>
      </c>
      <c r="AD6" s="65" t="str">
        <f t="shared" si="3"/>
        <v>09/14</v>
      </c>
      <c r="AE6" s="65" t="str">
        <f t="shared" si="3"/>
        <v>09/21</v>
      </c>
      <c r="AF6" s="65" t="str">
        <f t="shared" si="3"/>
        <v>09/28</v>
      </c>
      <c r="AG6" s="65" t="str">
        <f t="shared" si="3"/>
        <v>10/05</v>
      </c>
      <c r="AH6" s="65" t="str">
        <f t="shared" si="3"/>
        <v>10/12</v>
      </c>
      <c r="AI6" s="65" t="str">
        <f t="shared" si="3"/>
        <v>10/19</v>
      </c>
      <c r="AJ6" s="65" t="str">
        <f t="shared" si="3"/>
        <v>10/26</v>
      </c>
      <c r="AK6" s="65" t="str">
        <f t="shared" si="3"/>
        <v>11/02</v>
      </c>
      <c r="AL6" s="65" t="str">
        <f t="shared" si="3"/>
        <v>11/09</v>
      </c>
      <c r="AM6" s="65" t="str">
        <f t="shared" si="3"/>
        <v>11/16</v>
      </c>
      <c r="AN6" s="65" t="str">
        <f t="shared" si="3"/>
        <v>11/23</v>
      </c>
      <c r="AO6" s="65" t="str">
        <f t="shared" si="3"/>
        <v>11/30</v>
      </c>
      <c r="AP6" s="65" t="str">
        <f t="shared" si="3"/>
        <v>12/07</v>
      </c>
      <c r="AQ6" s="65" t="str">
        <f t="shared" si="3"/>
        <v>12/14</v>
      </c>
      <c r="AR6" s="65" t="str">
        <f t="shared" si="3"/>
        <v>12/21</v>
      </c>
      <c r="AS6" s="66"/>
    </row>
    <row r="7" spans="2:45" ht="15.75" customHeight="1" thickBot="1">
      <c r="C7" s="130"/>
      <c r="D7" s="130"/>
      <c r="E7" s="80" t="s">
        <v>9</v>
      </c>
      <c r="F7" s="67" t="str">
        <f t="shared" ref="F7:AR7" si="4">TEXT(F3,"mm/dd")</f>
        <v>04/05</v>
      </c>
      <c r="G7" s="67" t="str">
        <f t="shared" si="4"/>
        <v>04/12</v>
      </c>
      <c r="H7" s="67" t="str">
        <f t="shared" si="4"/>
        <v>04/19</v>
      </c>
      <c r="I7" s="67" t="str">
        <f t="shared" si="4"/>
        <v>04/26</v>
      </c>
      <c r="J7" s="67" t="str">
        <f t="shared" si="4"/>
        <v>05/03</v>
      </c>
      <c r="K7" s="67" t="str">
        <f t="shared" si="4"/>
        <v>05/10</v>
      </c>
      <c r="L7" s="67" t="str">
        <f t="shared" si="4"/>
        <v>05/17</v>
      </c>
      <c r="M7" s="67" t="str">
        <f t="shared" si="4"/>
        <v>05/24</v>
      </c>
      <c r="N7" s="67" t="str">
        <f t="shared" si="4"/>
        <v>05/31</v>
      </c>
      <c r="O7" s="67" t="str">
        <f t="shared" si="4"/>
        <v>06/07</v>
      </c>
      <c r="P7" s="67" t="str">
        <f t="shared" si="4"/>
        <v>06/14</v>
      </c>
      <c r="Q7" s="67" t="str">
        <f t="shared" si="4"/>
        <v>06/21</v>
      </c>
      <c r="R7" s="67" t="str">
        <f t="shared" si="4"/>
        <v>06/28</v>
      </c>
      <c r="S7" s="67" t="str">
        <f t="shared" si="4"/>
        <v>07/05</v>
      </c>
      <c r="T7" s="67" t="str">
        <f t="shared" si="4"/>
        <v>07/12</v>
      </c>
      <c r="U7" s="67" t="str">
        <f t="shared" si="4"/>
        <v>07/19</v>
      </c>
      <c r="V7" s="67" t="str">
        <f t="shared" si="4"/>
        <v>07/26</v>
      </c>
      <c r="W7" s="67" t="str">
        <f t="shared" si="4"/>
        <v>08/02</v>
      </c>
      <c r="X7" s="67" t="str">
        <f t="shared" si="4"/>
        <v>08/09</v>
      </c>
      <c r="Y7" s="67" t="str">
        <f t="shared" si="4"/>
        <v>08/16</v>
      </c>
      <c r="Z7" s="67" t="str">
        <f t="shared" si="4"/>
        <v>08/23</v>
      </c>
      <c r="AA7" s="67" t="str">
        <f t="shared" si="4"/>
        <v>08/30</v>
      </c>
      <c r="AB7" s="67" t="str">
        <f t="shared" si="4"/>
        <v>09/06</v>
      </c>
      <c r="AC7" s="67" t="str">
        <f t="shared" si="4"/>
        <v>09/13</v>
      </c>
      <c r="AD7" s="67" t="str">
        <f t="shared" si="4"/>
        <v>09/20</v>
      </c>
      <c r="AE7" s="67" t="str">
        <f t="shared" si="4"/>
        <v>09/27</v>
      </c>
      <c r="AF7" s="67" t="str">
        <f t="shared" si="4"/>
        <v>10/04</v>
      </c>
      <c r="AG7" s="67" t="str">
        <f t="shared" si="4"/>
        <v>10/11</v>
      </c>
      <c r="AH7" s="67" t="str">
        <f t="shared" si="4"/>
        <v>10/18</v>
      </c>
      <c r="AI7" s="67" t="str">
        <f t="shared" si="4"/>
        <v>10/25</v>
      </c>
      <c r="AJ7" s="67" t="str">
        <f t="shared" si="4"/>
        <v>11/01</v>
      </c>
      <c r="AK7" s="67" t="str">
        <f t="shared" si="4"/>
        <v>11/08</v>
      </c>
      <c r="AL7" s="67" t="str">
        <f t="shared" si="4"/>
        <v>11/15</v>
      </c>
      <c r="AM7" s="67" t="str">
        <f t="shared" si="4"/>
        <v>11/22</v>
      </c>
      <c r="AN7" s="67" t="str">
        <f t="shared" si="4"/>
        <v>11/29</v>
      </c>
      <c r="AO7" s="67" t="str">
        <f t="shared" si="4"/>
        <v>12/06</v>
      </c>
      <c r="AP7" s="67" t="str">
        <f t="shared" si="4"/>
        <v>12/13</v>
      </c>
      <c r="AQ7" s="67" t="str">
        <f t="shared" si="4"/>
        <v>12/20</v>
      </c>
      <c r="AR7" s="67" t="str">
        <f t="shared" si="4"/>
        <v>12/27</v>
      </c>
      <c r="AS7" s="68" t="s">
        <v>5</v>
      </c>
    </row>
    <row r="8" spans="2:45" ht="15.75" customHeight="1" thickTop="1">
      <c r="B8" s="58">
        <f ca="1">SUMIF(F$3:AR$3,"&lt;="&amp;B5+6,F8:AR8)</f>
        <v>0</v>
      </c>
      <c r="C8" s="126" t="str">
        <f>IF(Summary!$B$16&lt;&gt;"",IF(AND(Summary!$D$16&lt;&gt;"",DATE(YEAR(Summary!$D$16),1,1)&lt;DATE(YEAR(F3),1,1)),"not on board",IF(Summary!$B$16&lt;&gt;"",IF(AND(Summary!$C$16&lt;&gt;"",DATE(YEAR(Summary!$C$16),1,1)&lt;=DATE(YEAR(F3),1,1)),Summary!$B$16,"not on board"),"")),"")</f>
        <v/>
      </c>
      <c r="D8" s="69" t="s">
        <v>22</v>
      </c>
      <c r="E8" s="70"/>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75"/>
      <c r="AS8" s="71">
        <f t="shared" ref="AS8:AS39" si="5">SUM(F8:AR8)</f>
        <v>0</v>
      </c>
    </row>
    <row r="9" spans="2:45" ht="15.75" customHeight="1">
      <c r="C9" s="127"/>
      <c r="D9" s="72" t="s">
        <v>1</v>
      </c>
      <c r="E9" s="7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4"/>
      <c r="AS9" s="74">
        <f t="shared" si="5"/>
        <v>0</v>
      </c>
    </row>
    <row r="10" spans="2:45" ht="15.75" customHeight="1">
      <c r="B10" s="58">
        <f ca="1">SUMIF(F$3:AR$3,"&lt;="&amp;B5+6,F10:AR10)</f>
        <v>0</v>
      </c>
      <c r="C10" s="126" t="str">
        <f>IF(Summary!$B$17&lt;&gt;"",IF(AND(Summary!$D$17&lt;&gt;"",DATE(YEAR(Summary!$D$17),1,1)&lt;DATE(YEAR(F3),1,1)),"not on board",IF(Summary!$B$17&lt;&gt;"",IF(AND(Summary!$C$17&lt;&gt;"",DATE(YEAR(Summary!$C$17),1,1)&lt;=DATE(YEAR(F3),1,1)),Summary!$B$17,"not on board"),"")),"")</f>
        <v/>
      </c>
      <c r="D10" s="69" t="s">
        <v>22</v>
      </c>
      <c r="E10" s="70"/>
      <c r="F10" s="107"/>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6"/>
      <c r="AS10" s="71">
        <f t="shared" si="5"/>
        <v>0</v>
      </c>
    </row>
    <row r="11" spans="2:45" ht="15.75" customHeight="1">
      <c r="C11" s="127"/>
      <c r="D11" s="72" t="s">
        <v>1</v>
      </c>
      <c r="E11" s="73"/>
      <c r="F11" s="102"/>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7"/>
      <c r="AS11" s="74">
        <f t="shared" si="5"/>
        <v>0</v>
      </c>
    </row>
    <row r="12" spans="2:45" ht="15.75" customHeight="1">
      <c r="B12" s="58">
        <f ca="1">SUMIF(F$3:AR$3,"&lt;="&amp;B5+6,F12:AR12)</f>
        <v>0</v>
      </c>
      <c r="C12" s="126" t="str">
        <f>IF(Summary!$B$18&lt;&gt;"",IF(AND(Summary!$D$18&lt;&gt;"",DATE(YEAR(Summary!$D$18),1,1)&lt;DATE(YEAR(F3),1,1)),"not on board",IF(Summary!$B$18&lt;&gt;"",IF(AND(Summary!$C$18&lt;&gt;"",DATE(YEAR(Summary!$C$18),1,1)&lt;=DATE(YEAR(F3),1,1)),Summary!$B$18,"not on board"),"")),"")</f>
        <v/>
      </c>
      <c r="D12" s="69" t="s">
        <v>22</v>
      </c>
      <c r="E12" s="70"/>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76"/>
      <c r="AS12" s="71">
        <f t="shared" si="5"/>
        <v>0</v>
      </c>
    </row>
    <row r="13" spans="2:45" ht="15.75" customHeight="1">
      <c r="C13" s="127"/>
      <c r="D13" s="72" t="s">
        <v>1</v>
      </c>
      <c r="E13" s="7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4"/>
      <c r="AS13" s="74">
        <f t="shared" si="5"/>
        <v>0</v>
      </c>
    </row>
    <row r="14" spans="2:45" ht="15.75" customHeight="1">
      <c r="B14" s="58">
        <f ca="1">SUMIF(F$3:AR$3,"&lt;="&amp;B5+6,F14:AR14)</f>
        <v>0</v>
      </c>
      <c r="C14" s="126" t="str">
        <f>IF(Summary!$B$19&lt;&gt;"",IF(AND(Summary!$D$19&lt;&gt;"",DATE(YEAR(Summary!$D$19),1,1)&lt;DATE(YEAR(F3),1,1)),"not on board",IF(Summary!$B$19&lt;&gt;"",IF(AND(Summary!$C$19&lt;&gt;"",DATE(YEAR(Summary!$C$19),1,1)&lt;=DATE(YEAR(F3),1,1)),Summary!$B$19,"not on board"),"")),"")</f>
        <v/>
      </c>
      <c r="D14" s="69" t="s">
        <v>22</v>
      </c>
      <c r="E14" s="70"/>
      <c r="F14" s="107"/>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6"/>
      <c r="AS14" s="71">
        <f t="shared" si="5"/>
        <v>0</v>
      </c>
    </row>
    <row r="15" spans="2:45" ht="15.75" customHeight="1">
      <c r="C15" s="127"/>
      <c r="D15" s="72" t="s">
        <v>1</v>
      </c>
      <c r="E15" s="73"/>
      <c r="F15" s="102"/>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7"/>
      <c r="AS15" s="74">
        <f t="shared" si="5"/>
        <v>0</v>
      </c>
    </row>
    <row r="16" spans="2:45" ht="15.75" customHeight="1">
      <c r="B16" s="58">
        <f ca="1">SUMIF(F$3:AR$3,"&lt;="&amp;B5+6,F16:AR16)</f>
        <v>0</v>
      </c>
      <c r="C16" s="126" t="str">
        <f>IF(Summary!$B$20&lt;&gt;"",IF(AND(Summary!$D$20&lt;&gt;"",DATE(YEAR(Summary!$D$20),1,1)&lt;DATE(YEAR(F3),1,1)),"not on board",IF(Summary!$B$20&lt;&gt;"",IF(AND(Summary!$C$20&lt;&gt;"",DATE(YEAR(Summary!$C$20),1,1)&lt;=DATE(YEAR(F3),1,1)),Summary!$B$20,"not on board"),"")),"")</f>
        <v/>
      </c>
      <c r="D16" s="69" t="s">
        <v>22</v>
      </c>
      <c r="E16" s="70"/>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76"/>
      <c r="AS16" s="71">
        <f t="shared" si="5"/>
        <v>0</v>
      </c>
    </row>
    <row r="17" spans="2:45" ht="15.75" customHeight="1">
      <c r="C17" s="127"/>
      <c r="D17" s="72" t="s">
        <v>1</v>
      </c>
      <c r="E17" s="7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4"/>
      <c r="AS17" s="74">
        <f t="shared" si="5"/>
        <v>0</v>
      </c>
    </row>
    <row r="18" spans="2:45" ht="15.75" customHeight="1">
      <c r="B18" s="58">
        <f ca="1">SUMIF(F$3:AR$3,"&lt;="&amp;B5+6,F18:AR18)</f>
        <v>0</v>
      </c>
      <c r="C18" s="126" t="str">
        <f>IF(Summary!$B$21&lt;&gt;"",IF(AND(Summary!$D$21&lt;&gt;"",DATE(YEAR(Summary!$D$21),1,1)&lt;DATE(YEAR(F3),1,1)),"not on board",IF(Summary!$B$21&lt;&gt;"",IF(AND(Summary!$C$21&lt;&gt;"",DATE(YEAR(Summary!$C$21),1,1)&lt;=DATE(YEAR(F3),1,1)),Summary!$B$21,"not on board"),"")),"")</f>
        <v/>
      </c>
      <c r="D18" s="69" t="s">
        <v>22</v>
      </c>
      <c r="E18" s="70"/>
      <c r="F18" s="107"/>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6"/>
      <c r="AS18" s="71">
        <f t="shared" si="5"/>
        <v>0</v>
      </c>
    </row>
    <row r="19" spans="2:45" ht="15.75" customHeight="1">
      <c r="C19" s="127"/>
      <c r="D19" s="72" t="s">
        <v>1</v>
      </c>
      <c r="E19" s="73"/>
      <c r="F19" s="10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7"/>
      <c r="AS19" s="74">
        <f t="shared" si="5"/>
        <v>0</v>
      </c>
    </row>
    <row r="20" spans="2:45" ht="15.75" customHeight="1">
      <c r="B20" s="58">
        <f ca="1">SUMIF(F$3:AR$3,"&lt;="&amp;B5+6,F20:AR20)</f>
        <v>0</v>
      </c>
      <c r="C20" s="126" t="str">
        <f>IF(Summary!$B$22&lt;&gt;"",IF(AND(Summary!$D$22&lt;&gt;"",DATE(YEAR(Summary!$D$22),1,1)&lt;DATE(YEAR(F3),1,1)),"not on board",IF(Summary!$B$22&lt;&gt;"",IF(AND(Summary!$C$22&lt;&gt;"",DATE(YEAR(Summary!$C$22),1,1)&lt;=DATE(YEAR(F3),1,1)),Summary!$B$22,"not on board"),"")),"")</f>
        <v/>
      </c>
      <c r="D20" s="69" t="s">
        <v>22</v>
      </c>
      <c r="E20" s="70"/>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76"/>
      <c r="AS20" s="71">
        <f t="shared" si="5"/>
        <v>0</v>
      </c>
    </row>
    <row r="21" spans="2:45" ht="15.75" customHeight="1">
      <c r="C21" s="127"/>
      <c r="D21" s="72" t="s">
        <v>1</v>
      </c>
      <c r="E21" s="7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4"/>
      <c r="AS21" s="74">
        <f t="shared" si="5"/>
        <v>0</v>
      </c>
    </row>
    <row r="22" spans="2:45" ht="15.75" customHeight="1">
      <c r="B22" s="58">
        <f ca="1">SUMIF(F$3:AR$3,"&lt;="&amp;B5+6,F22:AR22)</f>
        <v>0</v>
      </c>
      <c r="C22" s="126" t="str">
        <f>IF(Summary!$B$23&lt;&gt;"",IF(AND(Summary!$D$23&lt;&gt;"",DATE(YEAR(Summary!$D$23),1,1)&lt;DATE(YEAR(F3),1,1)),"not on board",IF(Summary!$B$23&lt;&gt;"",IF(AND(Summary!$C$23&lt;&gt;"",DATE(YEAR(Summary!$C$23),1,1)&lt;=DATE(YEAR(F3),1,1)),Summary!$B$23,"not on board"),"")),"")</f>
        <v/>
      </c>
      <c r="D22" s="69" t="s">
        <v>22</v>
      </c>
      <c r="E22" s="70"/>
      <c r="F22" s="107"/>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6"/>
      <c r="AS22" s="71">
        <f t="shared" si="5"/>
        <v>0</v>
      </c>
    </row>
    <row r="23" spans="2:45" ht="15.75" customHeight="1">
      <c r="C23" s="127"/>
      <c r="D23" s="72" t="s">
        <v>1</v>
      </c>
      <c r="E23" s="73"/>
      <c r="F23" s="102"/>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7"/>
      <c r="AS23" s="74">
        <f t="shared" si="5"/>
        <v>0</v>
      </c>
    </row>
    <row r="24" spans="2:45" ht="15.75" customHeight="1">
      <c r="B24" s="58">
        <f ca="1">SUMIF(F$3:AR$3,"&lt;="&amp;B5+6,F24:AR24)</f>
        <v>0</v>
      </c>
      <c r="C24" s="126" t="str">
        <f>IF(Summary!$B$24&lt;&gt;"",IF(AND(Summary!$D$24&lt;&gt;"",DATE(YEAR(Summary!$D$24),1,1)&lt;DATE(YEAR(F3),1,1)),"not on board",IF(Summary!$B$24&lt;&gt;"",IF(AND(Summary!$C$24&lt;&gt;"",DATE(YEAR(Summary!$C$24),1,1)&lt;=DATE(YEAR(F3),1,1)),Summary!$B$24,"not on board"),"")),"")</f>
        <v/>
      </c>
      <c r="D24" s="69" t="s">
        <v>22</v>
      </c>
      <c r="E24" s="70"/>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76"/>
      <c r="AS24" s="71">
        <f t="shared" si="5"/>
        <v>0</v>
      </c>
    </row>
    <row r="25" spans="2:45" ht="15.75" customHeight="1">
      <c r="C25" s="127"/>
      <c r="D25" s="72" t="s">
        <v>1</v>
      </c>
      <c r="E25" s="7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4"/>
      <c r="AS25" s="74">
        <f t="shared" si="5"/>
        <v>0</v>
      </c>
    </row>
    <row r="26" spans="2:45" ht="15.75" customHeight="1">
      <c r="B26" s="58">
        <f ca="1">SUMIF(F$3:AR$3,"&lt;="&amp;B5+6,F26:AR26)</f>
        <v>0</v>
      </c>
      <c r="C26" s="126" t="str">
        <f>IF(Summary!$B$25&lt;&gt;"",IF(AND(Summary!$D$25&lt;&gt;"",DATE(YEAR(Summary!$D$25),1,1)&lt;DATE(YEAR(F3),1,1)),"not on board",IF(Summary!$B$25&lt;&gt;"",IF(AND(Summary!$C$25&lt;&gt;"",DATE(YEAR(Summary!$C$25),1,1)&lt;=DATE(YEAR(F3),1,1)),Summary!$B$25,"not on board"),"")),"")</f>
        <v/>
      </c>
      <c r="D26" s="69" t="s">
        <v>22</v>
      </c>
      <c r="E26" s="70"/>
      <c r="F26" s="107"/>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6"/>
      <c r="AS26" s="71">
        <f t="shared" si="5"/>
        <v>0</v>
      </c>
    </row>
    <row r="27" spans="2:45" ht="15.75" customHeight="1">
      <c r="C27" s="127"/>
      <c r="D27" s="72" t="s">
        <v>1</v>
      </c>
      <c r="E27" s="73"/>
      <c r="F27" s="102"/>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7"/>
      <c r="AS27" s="74">
        <f t="shared" si="5"/>
        <v>0</v>
      </c>
    </row>
    <row r="28" spans="2:45" ht="15.75" customHeight="1">
      <c r="B28" s="58">
        <f ca="1">SUMIF(F$3:AR$3,"&lt;="&amp;B5+6,F28:AR28)</f>
        <v>0</v>
      </c>
      <c r="C28" s="126" t="str">
        <f>IF(Summary!$B$26&lt;&gt;"",IF(AND(Summary!$D$26&lt;&gt;"",DATE(YEAR(Summary!$D$26),1,1)&lt;DATE(YEAR(F3),1,1)),"not on board",IF(Summary!$B$26&lt;&gt;"",IF(AND(Summary!$C$26&lt;&gt;"",DATE(YEAR(Summary!$C$26),1,1)&lt;=DATE(YEAR(F3),1,1)),Summary!$B$26,"not on board"),"")),"")</f>
        <v/>
      </c>
      <c r="D28" s="69" t="s">
        <v>22</v>
      </c>
      <c r="E28" s="70"/>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76"/>
      <c r="AS28" s="71">
        <f t="shared" si="5"/>
        <v>0</v>
      </c>
    </row>
    <row r="29" spans="2:45" ht="15.75" customHeight="1">
      <c r="C29" s="127"/>
      <c r="D29" s="72" t="s">
        <v>1</v>
      </c>
      <c r="E29" s="7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4"/>
      <c r="AS29" s="74">
        <f t="shared" si="5"/>
        <v>0</v>
      </c>
    </row>
    <row r="30" spans="2:45" ht="15.75" customHeight="1">
      <c r="B30" s="58">
        <f ca="1">SUMIF(F$3:AR$3,"&lt;="&amp;B5+6,F30:AR30)</f>
        <v>0</v>
      </c>
      <c r="C30" s="126" t="str">
        <f>IF(Summary!$B$27&lt;&gt;"",IF(AND(Summary!$D$27&lt;&gt;"",DATE(YEAR(Summary!$D$27),1,1)&lt;DATE(YEAR(F3),1,1)),"not on board",IF(Summary!$B$27&lt;&gt;"",IF(AND(Summary!$C$27&lt;&gt;"",DATE(YEAR(Summary!$C$27),1,1)&lt;=DATE(YEAR(F3),1,1)),Summary!$B$27,"not on board"),"")),"")</f>
        <v/>
      </c>
      <c r="D30" s="69" t="s">
        <v>22</v>
      </c>
      <c r="E30" s="70"/>
      <c r="F30" s="107"/>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6"/>
      <c r="AS30" s="71">
        <f t="shared" si="5"/>
        <v>0</v>
      </c>
    </row>
    <row r="31" spans="2:45" ht="15.75" customHeight="1">
      <c r="C31" s="127"/>
      <c r="D31" s="72" t="s">
        <v>1</v>
      </c>
      <c r="E31" s="73"/>
      <c r="F31" s="102"/>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7"/>
      <c r="AS31" s="74">
        <f t="shared" si="5"/>
        <v>0</v>
      </c>
    </row>
    <row r="32" spans="2:45" ht="15.75" customHeight="1">
      <c r="B32" s="58">
        <f ca="1">SUMIF(F$3:AR$3,"&lt;="&amp;B5+6,F32:AR32)</f>
        <v>0</v>
      </c>
      <c r="C32" s="126" t="str">
        <f>IF(Summary!$B$28&lt;&gt;"",IF(AND(Summary!$D$28&lt;&gt;"",DATE(YEAR(Summary!$D$28),1,1)&lt;DATE(YEAR(F3),1,1)),"not on board",IF(Summary!$B$28&lt;&gt;"",IF(AND(Summary!$C$28&lt;&gt;"",DATE(YEAR(Summary!$C$28),1,1)&lt;=DATE(YEAR(F3),1,1)),Summary!$B$28,"not on board"),"")),"")</f>
        <v/>
      </c>
      <c r="D32" s="69" t="s">
        <v>22</v>
      </c>
      <c r="E32" s="70"/>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76"/>
      <c r="AS32" s="71">
        <f t="shared" si="5"/>
        <v>0</v>
      </c>
    </row>
    <row r="33" spans="2:45" ht="15.75" customHeight="1">
      <c r="C33" s="127"/>
      <c r="D33" s="72" t="s">
        <v>1</v>
      </c>
      <c r="E33" s="7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4"/>
      <c r="AS33" s="74">
        <f t="shared" si="5"/>
        <v>0</v>
      </c>
    </row>
    <row r="34" spans="2:45" ht="15.75" customHeight="1">
      <c r="B34" s="58">
        <f ca="1">SUMIF(F$3:AR$3,"&lt;="&amp;B5+6,F34:AR34)</f>
        <v>0</v>
      </c>
      <c r="C34" s="126" t="str">
        <f>IF(Summary!$B$29&lt;&gt;"",IF(AND(Summary!$D$29&lt;&gt;"",DATE(YEAR(Summary!$D$29),1,1)&lt;DATE(YEAR(F3),1,1)),"not on board",IF(Summary!$B$29&lt;&gt;"",IF(AND(Summary!$C$29&lt;&gt;"",DATE(YEAR(Summary!$C$29),1,1)&lt;=DATE(YEAR(F3),1,1)),Summary!$B$29,"not on board"),"")),"")</f>
        <v/>
      </c>
      <c r="D34" s="69" t="s">
        <v>22</v>
      </c>
      <c r="E34" s="70"/>
      <c r="F34" s="107"/>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6"/>
      <c r="AS34" s="71">
        <f t="shared" si="5"/>
        <v>0</v>
      </c>
    </row>
    <row r="35" spans="2:45" ht="15.75" customHeight="1">
      <c r="C35" s="127"/>
      <c r="D35" s="72" t="s">
        <v>1</v>
      </c>
      <c r="E35" s="73"/>
      <c r="F35" s="102"/>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7"/>
      <c r="AS35" s="74">
        <f t="shared" si="5"/>
        <v>0</v>
      </c>
    </row>
    <row r="36" spans="2:45" ht="15.75" customHeight="1">
      <c r="B36" s="58">
        <f ca="1">SUMIF(F$3:AR$3,"&lt;="&amp;B5+6,F36:AR36)</f>
        <v>0</v>
      </c>
      <c r="C36" s="126" t="str">
        <f>IF(Summary!$B$30&lt;&gt;"",IF(AND(Summary!$D$30&lt;&gt;"",DATE(YEAR(Summary!$D$30),1,1)&lt;DATE(YEAR(F3),1,1)),"not on board",IF(Summary!$B$30&lt;&gt;"",IF(AND(Summary!$C$30&lt;&gt;"",DATE(YEAR(Summary!$C$30),1,1)&lt;=DATE(YEAR(F3),1,1)),Summary!$B$30,"not on board"),"")),"")</f>
        <v/>
      </c>
      <c r="D36" s="69" t="s">
        <v>22</v>
      </c>
      <c r="E36" s="70"/>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76"/>
      <c r="AS36" s="71">
        <f t="shared" si="5"/>
        <v>0</v>
      </c>
    </row>
    <row r="37" spans="2:45" ht="15.75" customHeight="1">
      <c r="C37" s="127"/>
      <c r="D37" s="72" t="s">
        <v>1</v>
      </c>
      <c r="E37" s="7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4"/>
      <c r="AS37" s="74">
        <f t="shared" si="5"/>
        <v>0</v>
      </c>
    </row>
    <row r="38" spans="2:45" ht="15.75" customHeight="1">
      <c r="B38" s="58">
        <f ca="1">SUMIF(F$3:AR$3,"&lt;="&amp;B5+6,F38:AR38)</f>
        <v>0</v>
      </c>
      <c r="C38" s="126" t="str">
        <f>IF(Summary!$B$31&lt;&gt;"",IF(AND(Summary!$D$31&lt;&gt;"",DATE(YEAR(Summary!$D$31),1,1)&lt;DATE(YEAR(F3),1,1)),"not on board",IF(Summary!$B$31&lt;&gt;"",IF(AND(Summary!$C$31&lt;&gt;"",DATE(YEAR(Summary!$C$31),1,1)&lt;=DATE(YEAR(F3),1,1)),Summary!$B$31,"not on board"),"")),"")</f>
        <v/>
      </c>
      <c r="D38" s="69" t="s">
        <v>22</v>
      </c>
      <c r="E38" s="70"/>
      <c r="F38" s="107"/>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6"/>
      <c r="AS38" s="71">
        <f t="shared" si="5"/>
        <v>0</v>
      </c>
    </row>
    <row r="39" spans="2:45" ht="15.75" customHeight="1">
      <c r="C39" s="127"/>
      <c r="D39" s="72" t="s">
        <v>1</v>
      </c>
      <c r="E39" s="73"/>
      <c r="F39" s="102"/>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7"/>
      <c r="AS39" s="74">
        <f t="shared" si="5"/>
        <v>0</v>
      </c>
    </row>
    <row r="40" spans="2:45" ht="15.75" customHeight="1">
      <c r="B40" s="58">
        <f ca="1">SUMIF(F$3:AR$3,"&lt;="&amp;B5+6,F40:AR40)</f>
        <v>0</v>
      </c>
      <c r="C40" s="126" t="str">
        <f>IF(Summary!$B$32&lt;&gt;"",IF(AND(Summary!$D$32&lt;&gt;"",DATE(YEAR(Summary!$D$32),1,1)&lt;DATE(YEAR(F3),1,1)),"not on board",IF(Summary!$B$32&lt;&gt;"",IF(AND(Summary!$C$32&lt;&gt;"",DATE(YEAR(Summary!$C$32),1,1)&lt;=DATE(YEAR(F3),1,1)),Summary!$B$32,"not on board"),"")),"")</f>
        <v/>
      </c>
      <c r="D40" s="69" t="s">
        <v>22</v>
      </c>
      <c r="E40" s="70"/>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76"/>
      <c r="AS40" s="71">
        <f t="shared" ref="AS40:AS71" si="6">SUM(F40:AR40)</f>
        <v>0</v>
      </c>
    </row>
    <row r="41" spans="2:45" ht="15.75" customHeight="1">
      <c r="C41" s="127"/>
      <c r="D41" s="72" t="s">
        <v>1</v>
      </c>
      <c r="E41" s="7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4"/>
      <c r="AS41" s="74">
        <f t="shared" si="6"/>
        <v>0</v>
      </c>
    </row>
    <row r="42" spans="2:45" ht="15.75" customHeight="1">
      <c r="B42" s="58">
        <f ca="1">SUMIF(F$3:AR$3,"&lt;="&amp;B5+6,F42:AR42)</f>
        <v>0</v>
      </c>
      <c r="C42" s="126" t="str">
        <f>IF(Summary!$B$33&lt;&gt;"",IF(AND(Summary!$D$33&lt;&gt;"",DATE(YEAR(Summary!$D$33),1,1)&lt;DATE(YEAR(F3),1,1)),"not on board",IF(Summary!$B$33&lt;&gt;"",IF(AND(Summary!$C$33&lt;&gt;"",DATE(YEAR(Summary!$C$33),1,1)&lt;=DATE(YEAR(F3),1,1)),Summary!$B$33,"not on board"),"")),"")</f>
        <v/>
      </c>
      <c r="D42" s="69" t="s">
        <v>22</v>
      </c>
      <c r="E42" s="70"/>
      <c r="F42" s="107"/>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6"/>
      <c r="AS42" s="71">
        <f t="shared" si="6"/>
        <v>0</v>
      </c>
    </row>
    <row r="43" spans="2:45" ht="15.75" customHeight="1">
      <c r="C43" s="127"/>
      <c r="D43" s="72" t="s">
        <v>1</v>
      </c>
      <c r="E43" s="73"/>
      <c r="F43" s="102"/>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7"/>
      <c r="AS43" s="74">
        <f t="shared" si="6"/>
        <v>0</v>
      </c>
    </row>
    <row r="44" spans="2:45" ht="15.75" customHeight="1">
      <c r="B44" s="58">
        <f ca="1">SUMIF(F$3:AR$3,"&lt;="&amp;B5+6,F44:AR44)</f>
        <v>0</v>
      </c>
      <c r="C44" s="126" t="str">
        <f>IF(Summary!$B$34&lt;&gt;"",IF(AND(Summary!$D$34&lt;&gt;"",DATE(YEAR(Summary!$D$34),1,1)&lt;DATE(YEAR(F3),1,1)),"not on board",IF(Summary!$B$34&lt;&gt;"",IF(AND(Summary!$C$34&lt;&gt;"",DATE(YEAR(Summary!$C$34),1,1)&lt;=DATE(YEAR(F3),1,1)),Summary!$B$34,"not on board"),"")),"")</f>
        <v/>
      </c>
      <c r="D44" s="69" t="s">
        <v>22</v>
      </c>
      <c r="E44" s="70"/>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76"/>
      <c r="AS44" s="71">
        <f t="shared" si="6"/>
        <v>0</v>
      </c>
    </row>
    <row r="45" spans="2:45" ht="15.75" customHeight="1">
      <c r="C45" s="127"/>
      <c r="D45" s="72" t="s">
        <v>1</v>
      </c>
      <c r="E45" s="7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4"/>
      <c r="AS45" s="74">
        <f t="shared" si="6"/>
        <v>0</v>
      </c>
    </row>
    <row r="46" spans="2:45" ht="15.75" customHeight="1">
      <c r="B46" s="58">
        <f ca="1">SUMIF(F$3:AR$3,"&lt;="&amp;B5+6,F46:AR46)</f>
        <v>0</v>
      </c>
      <c r="C46" s="126" t="str">
        <f>IF(Summary!$B$35&lt;&gt;"",IF(AND(Summary!$D$35&lt;&gt;"",DATE(YEAR(Summary!$D$35),1,1)&lt;DATE(YEAR(F3),1,1)),"not on board",IF(Summary!$B$35&lt;&gt;"",IF(AND(Summary!$C$35&lt;&gt;"",DATE(YEAR(Summary!$C$35),1,1)&lt;=DATE(YEAR(F3),1,1)),Summary!$B$35,"not on board"),"")),"")</f>
        <v/>
      </c>
      <c r="D46" s="69" t="s">
        <v>22</v>
      </c>
      <c r="E46" s="70"/>
      <c r="F46" s="107"/>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6"/>
      <c r="AS46" s="71">
        <f t="shared" si="6"/>
        <v>0</v>
      </c>
    </row>
    <row r="47" spans="2:45" ht="15.75" customHeight="1">
      <c r="C47" s="127"/>
      <c r="D47" s="72" t="s">
        <v>1</v>
      </c>
      <c r="E47" s="73"/>
      <c r="F47" s="102"/>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7"/>
      <c r="AS47" s="74">
        <f t="shared" si="6"/>
        <v>0</v>
      </c>
    </row>
    <row r="48" spans="2:45" ht="15.75" customHeight="1">
      <c r="B48" s="58">
        <f ca="1">SUMIF(F$3:AR$3,"&lt;="&amp;B5+6,F48:AR48)</f>
        <v>0</v>
      </c>
      <c r="C48" s="126" t="str">
        <f>IF(Summary!$B$36&lt;&gt;"",IF(AND(Summary!$D$36&lt;&gt;"",DATE(YEAR(Summary!$D$36),1,1)&lt;DATE(YEAR(F3),1,1)),"not on board",IF(Summary!$B$36&lt;&gt;"",IF(AND(Summary!$C$36&lt;&gt;"",DATE(YEAR(Summary!$C$36),1,1)&lt;=DATE(YEAR(F3),1,1)),Summary!$B$36,"not on board"),"")),"")</f>
        <v/>
      </c>
      <c r="D48" s="69" t="s">
        <v>22</v>
      </c>
      <c r="E48" s="70"/>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76"/>
      <c r="AS48" s="71">
        <f t="shared" si="6"/>
        <v>0</v>
      </c>
    </row>
    <row r="49" spans="2:45" ht="15.75" customHeight="1">
      <c r="C49" s="127"/>
      <c r="D49" s="72" t="s">
        <v>1</v>
      </c>
      <c r="E49" s="7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4"/>
      <c r="AS49" s="74">
        <f t="shared" si="6"/>
        <v>0</v>
      </c>
    </row>
    <row r="50" spans="2:45" ht="15.75" customHeight="1">
      <c r="B50" s="58">
        <f ca="1">SUMIF(F$3:AR$3,"&lt;="&amp;B5+6,F50:AR50)</f>
        <v>0</v>
      </c>
      <c r="C50" s="126" t="str">
        <f>IF(Summary!$B$37&lt;&gt;"",IF(AND(Summary!$D$37&lt;&gt;"",DATE(YEAR(Summary!$D$37),1,1)&lt;DATE(YEAR(F3),1,1)),"not on board",IF(Summary!$B$37&lt;&gt;"",IF(AND(Summary!$C$37&lt;&gt;"",DATE(YEAR(Summary!$C$37),1,1)&lt;=DATE(YEAR(F3),1,1)),Summary!$B$37,"not on board"),"")),"")</f>
        <v/>
      </c>
      <c r="D50" s="69" t="s">
        <v>22</v>
      </c>
      <c r="E50" s="70"/>
      <c r="F50" s="107"/>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6"/>
      <c r="AS50" s="71">
        <f t="shared" si="6"/>
        <v>0</v>
      </c>
    </row>
    <row r="51" spans="2:45" ht="15.75" customHeight="1">
      <c r="C51" s="127"/>
      <c r="D51" s="72" t="s">
        <v>1</v>
      </c>
      <c r="E51" s="73"/>
      <c r="F51" s="102"/>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7"/>
      <c r="AS51" s="74">
        <f t="shared" si="6"/>
        <v>0</v>
      </c>
    </row>
    <row r="52" spans="2:45" ht="15.75" customHeight="1">
      <c r="B52" s="58">
        <f ca="1">SUMIF(F$3:AR$3,"&lt;="&amp;B5+6,F52:AR52)</f>
        <v>0</v>
      </c>
      <c r="C52" s="126" t="str">
        <f>IF(Summary!$B$38&lt;&gt;"",IF(AND(Summary!$D$38&lt;&gt;"",DATE(YEAR(Summary!$D$38),1,1)&lt;DATE(YEAR(F3),1,1)),"not on board",IF(Summary!$B$38&lt;&gt;"",IF(AND(Summary!$C$38&lt;&gt;"",DATE(YEAR(Summary!$C$38),1,1)&lt;=DATE(YEAR(F3),1,1)),Summary!$B$38,"not on board"),"")),"")</f>
        <v/>
      </c>
      <c r="D52" s="69" t="s">
        <v>22</v>
      </c>
      <c r="E52" s="70"/>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76"/>
      <c r="AS52" s="71">
        <f t="shared" si="6"/>
        <v>0</v>
      </c>
    </row>
    <row r="53" spans="2:45" ht="15.75" customHeight="1">
      <c r="C53" s="127"/>
      <c r="D53" s="72" t="s">
        <v>1</v>
      </c>
      <c r="E53" s="7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4"/>
      <c r="AS53" s="74">
        <f t="shared" si="6"/>
        <v>0</v>
      </c>
    </row>
    <row r="54" spans="2:45" ht="15.75" customHeight="1">
      <c r="B54" s="58">
        <f ca="1">SUMIF(F$3:AR$3,"&lt;="&amp;B5+6,F54:AR54)</f>
        <v>0</v>
      </c>
      <c r="C54" s="126" t="str">
        <f>IF(Summary!$B$39&lt;&gt;"",IF(AND(Summary!$D$39&lt;&gt;"",DATE(YEAR(Summary!$D$39),1,1)&lt;DATE(YEAR(F3),1,1)),"not on board",IF(Summary!$B$39&lt;&gt;"",IF(AND(Summary!$C$39&lt;&gt;"",DATE(YEAR(Summary!$C$39),1,1)&lt;=DATE(YEAR(F3),1,1)),Summary!$B$39,"not on board"),"")),"")</f>
        <v/>
      </c>
      <c r="D54" s="69" t="s">
        <v>22</v>
      </c>
      <c r="E54" s="70"/>
      <c r="F54" s="107"/>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6"/>
      <c r="AS54" s="71">
        <f t="shared" si="6"/>
        <v>0</v>
      </c>
    </row>
    <row r="55" spans="2:45" ht="15.75" customHeight="1">
      <c r="C55" s="127"/>
      <c r="D55" s="72" t="s">
        <v>1</v>
      </c>
      <c r="E55" s="73"/>
      <c r="F55" s="102"/>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7"/>
      <c r="AS55" s="74">
        <f t="shared" si="6"/>
        <v>0</v>
      </c>
    </row>
    <row r="56" spans="2:45" ht="15.75" customHeight="1">
      <c r="B56" s="58">
        <f ca="1">SUMIF(F$3:AR$3,"&lt;="&amp;B5+6,F56:AR56)</f>
        <v>0</v>
      </c>
      <c r="C56" s="126" t="str">
        <f>IF(Summary!$B$40&lt;&gt;"",IF(AND(Summary!$D$40&lt;&gt;"",DATE(YEAR(Summary!$D$40),1,1)&lt;DATE(YEAR(F3),1,1)),"not on board",IF(Summary!$B$40&lt;&gt;"",IF(AND(Summary!$C$40&lt;&gt;"",DATE(YEAR(Summary!$C$40),1,1)&lt;=DATE(YEAR(F3),1,1)),Summary!$B$40,"not on board"),"")),"")</f>
        <v/>
      </c>
      <c r="D56" s="69" t="s">
        <v>22</v>
      </c>
      <c r="E56" s="70"/>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76"/>
      <c r="AS56" s="71">
        <f t="shared" si="6"/>
        <v>0</v>
      </c>
    </row>
    <row r="57" spans="2:45" ht="15.75" customHeight="1">
      <c r="C57" s="127"/>
      <c r="D57" s="72" t="s">
        <v>1</v>
      </c>
      <c r="E57" s="7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4"/>
      <c r="AS57" s="74">
        <f t="shared" si="6"/>
        <v>0</v>
      </c>
    </row>
    <row r="58" spans="2:45" ht="15.75" customHeight="1">
      <c r="B58" s="58">
        <f ca="1">SUMIF(F$3:AR$3,"&lt;="&amp;B5+6,F58:AR58)</f>
        <v>0</v>
      </c>
      <c r="C58" s="126" t="str">
        <f>IF(Summary!$B$41&lt;&gt;"",IF(AND(Summary!$D$41&lt;&gt;"",DATE(YEAR(Summary!$D$41),1,1)&lt;DATE(YEAR(F3),1,1)),"not on board",IF(Summary!$B$41&lt;&gt;"",IF(AND(Summary!$C$41&lt;&gt;"",DATE(YEAR(Summary!$C$41),1,1)&lt;=DATE(YEAR(F3),1,1)),Summary!$B$41,"not on board"),"")),"")</f>
        <v/>
      </c>
      <c r="D58" s="69" t="s">
        <v>22</v>
      </c>
      <c r="E58" s="70"/>
      <c r="F58" s="107"/>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6"/>
      <c r="AS58" s="71">
        <f t="shared" si="6"/>
        <v>0</v>
      </c>
    </row>
    <row r="59" spans="2:45" ht="15.75" customHeight="1">
      <c r="C59" s="127"/>
      <c r="D59" s="72" t="s">
        <v>1</v>
      </c>
      <c r="E59" s="73"/>
      <c r="F59" s="102"/>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7"/>
      <c r="AS59" s="74">
        <f t="shared" si="6"/>
        <v>0</v>
      </c>
    </row>
    <row r="60" spans="2:45" ht="15.75" customHeight="1">
      <c r="B60" s="58">
        <f ca="1">SUMIF(F$3:AR$3,"&lt;="&amp;B5+6,F60:AR60)</f>
        <v>0</v>
      </c>
      <c r="C60" s="126" t="str">
        <f>IF(Summary!$B$42&lt;&gt;"",IF(AND(Summary!$D$42&lt;&gt;"",DATE(YEAR(Summary!$D$42),1,1)&lt;DATE(YEAR(F3),1,1)),"not on board",IF(Summary!$B$42&lt;&gt;"",IF(AND(Summary!$C$42&lt;&gt;"",DATE(YEAR(Summary!$C$42),1,1)&lt;=DATE(YEAR(F3),1,1)),Summary!$B$42,"not on board"),"")),"")</f>
        <v/>
      </c>
      <c r="D60" s="69" t="s">
        <v>22</v>
      </c>
      <c r="E60" s="70"/>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76"/>
      <c r="AS60" s="71">
        <f t="shared" si="6"/>
        <v>0</v>
      </c>
    </row>
    <row r="61" spans="2:45" ht="15.75" customHeight="1">
      <c r="C61" s="127"/>
      <c r="D61" s="72" t="s">
        <v>1</v>
      </c>
      <c r="E61" s="7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4"/>
      <c r="AS61" s="74">
        <f t="shared" si="6"/>
        <v>0</v>
      </c>
    </row>
    <row r="62" spans="2:45" ht="15.75" customHeight="1">
      <c r="B62" s="58">
        <f ca="1">SUMIF(F$3:AR$3,"&lt;="&amp;B5+6,F62:AR62)</f>
        <v>0</v>
      </c>
      <c r="C62" s="126" t="str">
        <f>IF(Summary!$B$43&lt;&gt;"",IF(AND(Summary!$D$43&lt;&gt;"",DATE(YEAR(Summary!$D$43),1,1)&lt;DATE(YEAR(F3),1,1)),"not on board",IF(Summary!$B$43&lt;&gt;"",IF(AND(Summary!$C$43&lt;&gt;"",DATE(YEAR(Summary!$C$43),1,1)&lt;=DATE(YEAR(F3),1,1)),Summary!$B$43,"not on board"),"")),"")</f>
        <v/>
      </c>
      <c r="D62" s="69" t="s">
        <v>22</v>
      </c>
      <c r="E62" s="70"/>
      <c r="F62" s="107"/>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6"/>
      <c r="AS62" s="71">
        <f t="shared" si="6"/>
        <v>0</v>
      </c>
    </row>
    <row r="63" spans="2:45" ht="15.75" customHeight="1">
      <c r="C63" s="127"/>
      <c r="D63" s="72" t="s">
        <v>1</v>
      </c>
      <c r="E63" s="73"/>
      <c r="F63" s="102"/>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7"/>
      <c r="AS63" s="74">
        <f t="shared" si="6"/>
        <v>0</v>
      </c>
    </row>
    <row r="64" spans="2:45" ht="15.75" customHeight="1">
      <c r="B64" s="58">
        <f ca="1">SUMIF(F$3:AR$3,"&lt;="&amp;B5+6,F64:AR64)</f>
        <v>0</v>
      </c>
      <c r="C64" s="126" t="str">
        <f>IF(Summary!$B$44&lt;&gt;"",IF(AND(Summary!$D$44&lt;&gt;"",DATE(YEAR(Summary!$D$44),1,1)&lt;DATE(YEAR(F3),1,1)),"not on board",IF(Summary!$B$44&lt;&gt;"",IF(AND(Summary!$C$44&lt;&gt;"",DATE(YEAR(Summary!$C$44),1,1)&lt;=DATE(YEAR(F3),1,1)),Summary!$B$44,"not on board"),"")),"")</f>
        <v/>
      </c>
      <c r="D64" s="69" t="s">
        <v>22</v>
      </c>
      <c r="E64" s="70"/>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76"/>
      <c r="AS64" s="71">
        <f t="shared" si="6"/>
        <v>0</v>
      </c>
    </row>
    <row r="65" spans="2:45" ht="15.75" customHeight="1">
      <c r="C65" s="127"/>
      <c r="D65" s="72" t="s">
        <v>1</v>
      </c>
      <c r="E65" s="7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4"/>
      <c r="AS65" s="74">
        <f t="shared" si="6"/>
        <v>0</v>
      </c>
    </row>
    <row r="66" spans="2:45" ht="15.75" customHeight="1">
      <c r="B66" s="58">
        <f ca="1">SUMIF(F$3:AR$3,"&lt;="&amp;B5+6,F66:AR66)</f>
        <v>0</v>
      </c>
      <c r="C66" s="126" t="str">
        <f>IF(Summary!$B$45&lt;&gt;"",IF(AND(Summary!$D$45&lt;&gt;"",DATE(YEAR(Summary!$D$45),1,1)&lt;DATE(YEAR(F3),1,1)),"not on board",IF(Summary!$B$45&lt;&gt;"",IF(AND(Summary!$C$45&lt;&gt;"",DATE(YEAR(Summary!$C$45),1,1)&lt;=DATE(YEAR(F3),1,1)),Summary!$B$45,"not on board"),"")),"")</f>
        <v/>
      </c>
      <c r="D66" s="69" t="s">
        <v>22</v>
      </c>
      <c r="E66" s="70"/>
      <c r="F66" s="107"/>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6"/>
      <c r="AS66" s="71">
        <f t="shared" si="6"/>
        <v>0</v>
      </c>
    </row>
    <row r="67" spans="2:45" ht="15.75" customHeight="1">
      <c r="C67" s="127"/>
      <c r="D67" s="72" t="s">
        <v>1</v>
      </c>
      <c r="E67" s="73"/>
      <c r="F67" s="102"/>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7"/>
      <c r="AS67" s="74">
        <f t="shared" si="6"/>
        <v>0</v>
      </c>
    </row>
    <row r="68" spans="2:45" ht="15.75" customHeight="1">
      <c r="B68" s="58">
        <f ca="1">SUMIF(F$3:AR$3,"&lt;="&amp;B5+6,F68:AR68)</f>
        <v>0</v>
      </c>
      <c r="C68" s="126" t="str">
        <f>IF(Summary!$B$46&lt;&gt;"",IF(AND(Summary!$D$46&lt;&gt;"",DATE(YEAR(Summary!$D$46),1,1)&lt;DATE(YEAR(F3),1,1)),"not on board",IF(Summary!$B$46&lt;&gt;"",IF(AND(Summary!$C$46&lt;&gt;"",DATE(YEAR(Summary!$C$46),1,1)&lt;=DATE(YEAR(F3),1,1)),Summary!$B$46,"not on board"),"")),"")</f>
        <v/>
      </c>
      <c r="D68" s="69" t="s">
        <v>22</v>
      </c>
      <c r="E68" s="70"/>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76"/>
      <c r="AS68" s="71">
        <f t="shared" si="6"/>
        <v>0</v>
      </c>
    </row>
    <row r="69" spans="2:45" ht="15.75" customHeight="1">
      <c r="C69" s="127"/>
      <c r="D69" s="72" t="s">
        <v>1</v>
      </c>
      <c r="E69" s="7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4"/>
      <c r="AS69" s="74">
        <f t="shared" si="6"/>
        <v>0</v>
      </c>
    </row>
    <row r="70" spans="2:45" ht="15.75" customHeight="1">
      <c r="B70" s="58">
        <f ca="1">SUMIF(F$3:AR$3,"&lt;="&amp;B5+6,F70:AR70)</f>
        <v>0</v>
      </c>
      <c r="C70" s="126" t="str">
        <f>IF(Summary!$B$47&lt;&gt;"",IF(AND(Summary!$D$47&lt;&gt;"",DATE(YEAR(Summary!$D$47),1,1)&lt;DATE(YEAR(F3),1,1)),"not on board",IF(Summary!$B$47&lt;&gt;"",IF(AND(Summary!$C$47&lt;&gt;"",DATE(YEAR(Summary!$C$47),1,1)&lt;=DATE(YEAR(F3),1,1)),Summary!$B$47,"not on board"),"")),"")</f>
        <v/>
      </c>
      <c r="D70" s="69" t="s">
        <v>22</v>
      </c>
      <c r="E70" s="70"/>
      <c r="F70" s="107"/>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6"/>
      <c r="AS70" s="71">
        <f t="shared" si="6"/>
        <v>0</v>
      </c>
    </row>
    <row r="71" spans="2:45" ht="15.75" customHeight="1">
      <c r="C71" s="127"/>
      <c r="D71" s="72" t="s">
        <v>1</v>
      </c>
      <c r="E71" s="73"/>
      <c r="F71" s="102"/>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7"/>
      <c r="AS71" s="74">
        <f t="shared" si="6"/>
        <v>0</v>
      </c>
    </row>
    <row r="72" spans="2:45" ht="15.75" customHeight="1">
      <c r="B72" s="58">
        <f ca="1">SUMIF(F$3:AR$3,"&lt;="&amp;B5+6,F72:AR72)</f>
        <v>0</v>
      </c>
      <c r="C72" s="126" t="str">
        <f>IF(Summary!$B$48&lt;&gt;"",IF(AND(Summary!$D$48&lt;&gt;"",DATE(YEAR(Summary!$D$48),1,1)&lt;DATE(YEAR(F3),1,1)),"not on board",IF(Summary!$B$48&lt;&gt;"",IF(AND(Summary!$C$48&lt;&gt;"",DATE(YEAR(Summary!$C$48),1,1)&lt;=DATE(YEAR(F3),1,1)),Summary!$B$48,"not on board"),"")),"")</f>
        <v/>
      </c>
      <c r="D72" s="69" t="s">
        <v>22</v>
      </c>
      <c r="E72" s="70"/>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76"/>
      <c r="AS72" s="71">
        <f t="shared" ref="AS72:AS103" si="7">SUM(F72:AR72)</f>
        <v>0</v>
      </c>
    </row>
    <row r="73" spans="2:45" ht="15.75" customHeight="1">
      <c r="C73" s="127"/>
      <c r="D73" s="72" t="s">
        <v>1</v>
      </c>
      <c r="E73" s="7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4"/>
      <c r="AS73" s="74">
        <f t="shared" si="7"/>
        <v>0</v>
      </c>
    </row>
    <row r="74" spans="2:45" ht="15.75" customHeight="1">
      <c r="B74" s="58">
        <f ca="1">SUMIF(F$3:AR$3,"&lt;="&amp;B5+6,F74:AR74)</f>
        <v>0</v>
      </c>
      <c r="C74" s="126" t="str">
        <f>IF(Summary!$B$49&lt;&gt;"",IF(AND(Summary!$D$49&lt;&gt;"",DATE(YEAR(Summary!$D$49),1,1)&lt;DATE(YEAR(F3),1,1)),"not on board",IF(Summary!$B$49&lt;&gt;"",IF(AND(Summary!$C$49&lt;&gt;"",DATE(YEAR(Summary!$C$49),1,1)&lt;=DATE(YEAR(F3),1,1)),Summary!$B$49,"not on board"),"")),"")</f>
        <v/>
      </c>
      <c r="D74" s="69" t="s">
        <v>22</v>
      </c>
      <c r="E74" s="70"/>
      <c r="F74" s="107"/>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6"/>
      <c r="AS74" s="71">
        <f t="shared" si="7"/>
        <v>0</v>
      </c>
    </row>
    <row r="75" spans="2:45" ht="15.75" customHeight="1">
      <c r="C75" s="127"/>
      <c r="D75" s="72" t="s">
        <v>1</v>
      </c>
      <c r="E75" s="73"/>
      <c r="F75" s="102"/>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7"/>
      <c r="AS75" s="74">
        <f t="shared" si="7"/>
        <v>0</v>
      </c>
    </row>
    <row r="76" spans="2:45" ht="15.75" customHeight="1">
      <c r="B76" s="58">
        <f ca="1">SUMIF(F$3:AR$3,"&lt;="&amp;B5+6,F76:AR76)</f>
        <v>0</v>
      </c>
      <c r="C76" s="126" t="str">
        <f>IF(Summary!$B$50&lt;&gt;"",IF(AND(Summary!$D$50&lt;&gt;"",DATE(YEAR(Summary!$D$50),1,1)&lt;DATE(YEAR(F3),1,1)),"not on board",IF(Summary!$B$50&lt;&gt;"",IF(AND(Summary!$C$50&lt;&gt;"",DATE(YEAR(Summary!$C$50),1,1)&lt;=DATE(YEAR(F3),1,1)),Summary!$B$50,"not on board"),"")),"")</f>
        <v/>
      </c>
      <c r="D76" s="69" t="s">
        <v>22</v>
      </c>
      <c r="E76" s="70"/>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76"/>
      <c r="AS76" s="71">
        <f t="shared" si="7"/>
        <v>0</v>
      </c>
    </row>
    <row r="77" spans="2:45" ht="15.75" customHeight="1">
      <c r="C77" s="127"/>
      <c r="D77" s="72" t="s">
        <v>1</v>
      </c>
      <c r="E77" s="7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4"/>
      <c r="AS77" s="74">
        <f t="shared" si="7"/>
        <v>0</v>
      </c>
    </row>
    <row r="78" spans="2:45" ht="15.75" customHeight="1">
      <c r="B78" s="58">
        <f ca="1">SUMIF(F$3:AR$3,"&lt;="&amp;B5+6,F78:AR78)</f>
        <v>0</v>
      </c>
      <c r="C78" s="126" t="str">
        <f>IF(Summary!$B$51&lt;&gt;"",IF(AND(Summary!$D$51&lt;&gt;"",DATE(YEAR(Summary!$D$51),1,1)&lt;DATE(YEAR(F3),1,1)),"not on board",IF(Summary!$B$51&lt;&gt;"",IF(AND(Summary!$C$51&lt;&gt;"",DATE(YEAR(Summary!$C$51),1,1)&lt;=DATE(YEAR(F3),1,1)),Summary!$B$51,"not on board"),"")),"")</f>
        <v/>
      </c>
      <c r="D78" s="69" t="s">
        <v>22</v>
      </c>
      <c r="E78" s="70"/>
      <c r="F78" s="107"/>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6"/>
      <c r="AS78" s="71">
        <f t="shared" si="7"/>
        <v>0</v>
      </c>
    </row>
    <row r="79" spans="2:45" ht="15.75" customHeight="1">
      <c r="C79" s="127"/>
      <c r="D79" s="72" t="s">
        <v>1</v>
      </c>
      <c r="E79" s="73"/>
      <c r="F79" s="102"/>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7"/>
      <c r="AS79" s="74">
        <f t="shared" si="7"/>
        <v>0</v>
      </c>
    </row>
    <row r="80" spans="2:45" ht="15.75" customHeight="1">
      <c r="B80" s="58">
        <f ca="1">SUMIF(F$3:AR$3,"&lt;="&amp;B5+6,F80:AR80)</f>
        <v>0</v>
      </c>
      <c r="C80" s="126" t="str">
        <f>IF(Summary!$B$52&lt;&gt;"",IF(AND(Summary!$D$52&lt;&gt;"",DATE(YEAR(Summary!$D$52),1,1)&lt;DATE(YEAR(F3),1,1)),"not on board",IF(Summary!$B$52&lt;&gt;"",IF(AND(Summary!$C$52&lt;&gt;"",DATE(YEAR(Summary!$C$52),1,1)&lt;=DATE(YEAR(F3),1,1)),Summary!$B$52,"not on board"),"")),"")</f>
        <v/>
      </c>
      <c r="D80" s="69" t="s">
        <v>22</v>
      </c>
      <c r="E80" s="70"/>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76"/>
      <c r="AS80" s="71">
        <f t="shared" si="7"/>
        <v>0</v>
      </c>
    </row>
    <row r="81" spans="2:45" ht="15.75" customHeight="1">
      <c r="C81" s="127"/>
      <c r="D81" s="72" t="s">
        <v>1</v>
      </c>
      <c r="E81" s="7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4"/>
      <c r="AS81" s="74">
        <f t="shared" si="7"/>
        <v>0</v>
      </c>
    </row>
    <row r="82" spans="2:45" ht="15.75" customHeight="1">
      <c r="B82" s="58">
        <f ca="1">SUMIF(F$3:AR$3,"&lt;="&amp;B5+6,F82:AR82)</f>
        <v>0</v>
      </c>
      <c r="C82" s="126" t="str">
        <f>IF(Summary!$B$53&lt;&gt;"",IF(AND(Summary!$D$53&lt;&gt;"",DATE(YEAR(Summary!$D$53),1,1)&lt;DATE(YEAR(F3),1,1)),"not on board",IF(Summary!$B$53&lt;&gt;"",IF(AND(Summary!$C$53&lt;&gt;"",DATE(YEAR(Summary!$C$53),1,1)&lt;=DATE(YEAR(F3),1,1)),Summary!$B$53,"not on board"),"")),"")</f>
        <v/>
      </c>
      <c r="D82" s="69" t="s">
        <v>22</v>
      </c>
      <c r="E82" s="70"/>
      <c r="F82" s="107"/>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6"/>
      <c r="AS82" s="71">
        <f t="shared" si="7"/>
        <v>0</v>
      </c>
    </row>
    <row r="83" spans="2:45" ht="15.75" customHeight="1">
      <c r="C83" s="127"/>
      <c r="D83" s="72" t="s">
        <v>1</v>
      </c>
      <c r="E83" s="73"/>
      <c r="F83" s="102"/>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7"/>
      <c r="AS83" s="74">
        <f t="shared" si="7"/>
        <v>0</v>
      </c>
    </row>
    <row r="84" spans="2:45" ht="15.75" customHeight="1">
      <c r="B84" s="58">
        <f ca="1">SUMIF(F$3:AR$3,"&lt;="&amp;B5+6,F84:AR84)</f>
        <v>0</v>
      </c>
      <c r="C84" s="126" t="str">
        <f>IF(Summary!$B$54&lt;&gt;"",IF(AND(Summary!$D$54&lt;&gt;"",DATE(YEAR(Summary!$D$54),1,1)&lt;DATE(YEAR(F3),1,1)),"not on board",IF(Summary!$B$54&lt;&gt;"",IF(AND(Summary!$C$54&lt;&gt;"",DATE(YEAR(Summary!$C$54),1,1)&lt;=DATE(YEAR(F3),1,1)),Summary!$B$54,"not on board"),"")),"")</f>
        <v/>
      </c>
      <c r="D84" s="69" t="s">
        <v>22</v>
      </c>
      <c r="E84" s="70"/>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76"/>
      <c r="AS84" s="71">
        <f t="shared" si="7"/>
        <v>0</v>
      </c>
    </row>
    <row r="85" spans="2:45" ht="15.75" customHeight="1">
      <c r="C85" s="127"/>
      <c r="D85" s="72" t="s">
        <v>1</v>
      </c>
      <c r="E85" s="7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4"/>
      <c r="AS85" s="74">
        <f t="shared" si="7"/>
        <v>0</v>
      </c>
    </row>
    <row r="86" spans="2:45" ht="15.75" customHeight="1">
      <c r="B86" s="58">
        <f ca="1">SUMIF(F$3:AR$3,"&lt;="&amp;B5+6,F86:AR86)</f>
        <v>0</v>
      </c>
      <c r="C86" s="126" t="str">
        <f>IF(Summary!$B$55&lt;&gt;"",IF(AND(Summary!$D$55&lt;&gt;"",DATE(YEAR(Summary!$D$55),1,1)&lt;DATE(YEAR(F3),1,1)),"not on board",IF(Summary!$B$55&lt;&gt;"",IF(AND(Summary!$C$55&lt;&gt;"",DATE(YEAR(Summary!$C$55),1,1)&lt;=DATE(YEAR(F3),1,1)),Summary!$B$55,"not on board"),"")),"")</f>
        <v/>
      </c>
      <c r="D86" s="69" t="s">
        <v>22</v>
      </c>
      <c r="E86" s="70"/>
      <c r="F86" s="107"/>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6"/>
      <c r="AS86" s="71">
        <f t="shared" si="7"/>
        <v>0</v>
      </c>
    </row>
    <row r="87" spans="2:45" ht="15.75" customHeight="1">
      <c r="C87" s="127"/>
      <c r="D87" s="72" t="s">
        <v>1</v>
      </c>
      <c r="E87" s="73"/>
      <c r="F87" s="102"/>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7"/>
      <c r="AS87" s="74">
        <f t="shared" si="7"/>
        <v>0</v>
      </c>
    </row>
    <row r="88" spans="2:45" ht="15.75" customHeight="1">
      <c r="B88" s="58">
        <f ca="1">SUMIF(F$3:AR$3,"&lt;="&amp;B5+6,F88:AR88)</f>
        <v>0</v>
      </c>
      <c r="C88" s="126" t="str">
        <f>IF(Summary!$B$56&lt;&gt;"",IF(AND(Summary!$D$56&lt;&gt;"",DATE(YEAR(Summary!$D$56),1,1)&lt;DATE(YEAR(F3),1,1)),"not on board",IF(Summary!$B$56&lt;&gt;"",IF(AND(Summary!$C$56&lt;&gt;"",DATE(YEAR(Summary!$C$56),1,1)&lt;=DATE(YEAR(F3),1,1)),Summary!$B$56,"not on board"),"")),"")</f>
        <v/>
      </c>
      <c r="D88" s="69" t="s">
        <v>22</v>
      </c>
      <c r="E88" s="70"/>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76"/>
      <c r="AS88" s="71">
        <f t="shared" si="7"/>
        <v>0</v>
      </c>
    </row>
    <row r="89" spans="2:45" ht="15.75" customHeight="1">
      <c r="C89" s="127"/>
      <c r="D89" s="72" t="s">
        <v>1</v>
      </c>
      <c r="E89" s="7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4"/>
      <c r="AS89" s="74">
        <f t="shared" si="7"/>
        <v>0</v>
      </c>
    </row>
    <row r="90" spans="2:45" ht="15.75" customHeight="1">
      <c r="B90" s="58">
        <f ca="1">SUMIF(F$3:AR$3,"&lt;="&amp;B5+6,F90:AR90)</f>
        <v>0</v>
      </c>
      <c r="C90" s="126" t="str">
        <f>IF(Summary!$B$57&lt;&gt;"",IF(AND(Summary!$D$57&lt;&gt;"",DATE(YEAR(Summary!$D$57),1,1)&lt;DATE(YEAR(F3),1,1)),"not on board",IF(Summary!$B$57&lt;&gt;"",IF(AND(Summary!$C$57&lt;&gt;"",DATE(YEAR(Summary!$C$57),1,1)&lt;=DATE(YEAR(F3),1,1)),Summary!$B$57,"not on board"),"")),"")</f>
        <v/>
      </c>
      <c r="D90" s="69" t="s">
        <v>22</v>
      </c>
      <c r="E90" s="70"/>
      <c r="F90" s="107"/>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6"/>
      <c r="AS90" s="71">
        <f t="shared" si="7"/>
        <v>0</v>
      </c>
    </row>
    <row r="91" spans="2:45" ht="15.75" customHeight="1">
      <c r="C91" s="127"/>
      <c r="D91" s="72" t="s">
        <v>1</v>
      </c>
      <c r="E91" s="73"/>
      <c r="F91" s="102"/>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7"/>
      <c r="AS91" s="74">
        <f t="shared" si="7"/>
        <v>0</v>
      </c>
    </row>
    <row r="92" spans="2:45" ht="15.75" customHeight="1">
      <c r="B92" s="58">
        <f ca="1">SUMIF(F$3:AR$3,"&lt;="&amp;B5+6,F92:AR92)</f>
        <v>0</v>
      </c>
      <c r="C92" s="126" t="str">
        <f>IF(Summary!$B$58&lt;&gt;"",IF(AND(Summary!$D$58&lt;&gt;"",DATE(YEAR(Summary!$D$58),1,1)&lt;DATE(YEAR(F3),1,1)),"not on board",IF(Summary!$B$58&lt;&gt;"",IF(AND(Summary!$C$58&lt;&gt;"",DATE(YEAR(Summary!$C$58),1,1)&lt;=DATE(YEAR(F3),1,1)),Summary!$B$58,"not on board"),"")),"")</f>
        <v/>
      </c>
      <c r="D92" s="69" t="s">
        <v>22</v>
      </c>
      <c r="E92" s="70"/>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76"/>
      <c r="AS92" s="71">
        <f t="shared" si="7"/>
        <v>0</v>
      </c>
    </row>
    <row r="93" spans="2:45" ht="15.75" customHeight="1">
      <c r="C93" s="127"/>
      <c r="D93" s="72" t="s">
        <v>1</v>
      </c>
      <c r="E93" s="7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4"/>
      <c r="AS93" s="74">
        <f t="shared" si="7"/>
        <v>0</v>
      </c>
    </row>
    <row r="94" spans="2:45" ht="15.75" customHeight="1">
      <c r="B94" s="58">
        <f ca="1">SUMIF(F$3:AR$3,"&lt;="&amp;B5+6,F94:AR94)</f>
        <v>0</v>
      </c>
      <c r="C94" s="126" t="str">
        <f>IF(Summary!$B$59&lt;&gt;"",IF(AND(Summary!$D$59&lt;&gt;"",DATE(YEAR(Summary!$D$59),1,1)&lt;DATE(YEAR(F3),1,1)),"not on board",IF(Summary!$B$59&lt;&gt;"",IF(AND(Summary!$C$59&lt;&gt;"",DATE(YEAR(Summary!$C$59),1,1)&lt;=DATE(YEAR(F3),1,1)),Summary!$B$59,"not on board"),"")),"")</f>
        <v/>
      </c>
      <c r="D94" s="69" t="s">
        <v>22</v>
      </c>
      <c r="E94" s="70"/>
      <c r="F94" s="107"/>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6"/>
      <c r="AS94" s="71">
        <f t="shared" si="7"/>
        <v>0</v>
      </c>
    </row>
    <row r="95" spans="2:45" ht="15.75" customHeight="1">
      <c r="C95" s="127"/>
      <c r="D95" s="72" t="s">
        <v>1</v>
      </c>
      <c r="E95" s="73"/>
      <c r="F95" s="102"/>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7"/>
      <c r="AS95" s="74">
        <f t="shared" si="7"/>
        <v>0</v>
      </c>
    </row>
    <row r="96" spans="2:45" ht="15.75" customHeight="1">
      <c r="B96" s="58">
        <f ca="1">SUMIF(F$3:AR$3,"&lt;="&amp;B5+6,F96:AR96)</f>
        <v>0</v>
      </c>
      <c r="C96" s="126" t="str">
        <f>IF(Summary!$B$60&lt;&gt;"",IF(AND(Summary!$D$60&lt;&gt;"",DATE(YEAR(Summary!$D$60),1,1)&lt;DATE(YEAR(F3),1,1)),"not on board",IF(Summary!$B$60&lt;&gt;"",IF(AND(Summary!$C$60&lt;&gt;"",DATE(YEAR(Summary!$C$60),1,1)&lt;=DATE(YEAR(F3),1,1)),Summary!$B$60,"not on board"),"")),"")</f>
        <v/>
      </c>
      <c r="D96" s="69" t="s">
        <v>22</v>
      </c>
      <c r="E96" s="70"/>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76"/>
      <c r="AS96" s="71">
        <f t="shared" si="7"/>
        <v>0</v>
      </c>
    </row>
    <row r="97" spans="2:45" ht="15.75" customHeight="1">
      <c r="C97" s="127"/>
      <c r="D97" s="72" t="s">
        <v>1</v>
      </c>
      <c r="E97" s="7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4"/>
      <c r="AS97" s="74">
        <f t="shared" si="7"/>
        <v>0</v>
      </c>
    </row>
    <row r="98" spans="2:45" ht="15.75" customHeight="1">
      <c r="B98" s="58">
        <f ca="1">SUMIF(F$3:AR$3,"&lt;="&amp;B5+6,F98:AR98)</f>
        <v>0</v>
      </c>
      <c r="C98" s="126" t="str">
        <f>IF(Summary!$B$61&lt;&gt;"",IF(AND(Summary!$D$61&lt;&gt;"",DATE(YEAR(Summary!$D$61),1,1)&lt;DATE(YEAR(F3),1,1)),"not on board",IF(Summary!$B$61&lt;&gt;"",IF(AND(Summary!$C$61&lt;&gt;"",DATE(YEAR(Summary!$C$61),1,1)&lt;=DATE(YEAR(F3),1,1)),Summary!$B$61,"not on board"),"")),"")</f>
        <v/>
      </c>
      <c r="D98" s="69" t="s">
        <v>22</v>
      </c>
      <c r="E98" s="70"/>
      <c r="F98" s="107"/>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6"/>
      <c r="AS98" s="71">
        <f t="shared" si="7"/>
        <v>0</v>
      </c>
    </row>
    <row r="99" spans="2:45" ht="15.75" customHeight="1">
      <c r="C99" s="127"/>
      <c r="D99" s="72" t="s">
        <v>1</v>
      </c>
      <c r="E99" s="73"/>
      <c r="F99" s="102"/>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7"/>
      <c r="AS99" s="74">
        <f t="shared" si="7"/>
        <v>0</v>
      </c>
    </row>
    <row r="100" spans="2:45" ht="15.75" customHeight="1">
      <c r="B100" s="58">
        <f ca="1">SUMIF(F$3:AR$3,"&lt;="&amp;B5+6,F100:AR100)</f>
        <v>0</v>
      </c>
      <c r="C100" s="126" t="str">
        <f>IF(Summary!$B$62&lt;&gt;"",IF(AND(Summary!$D$62&lt;&gt;"",DATE(YEAR(Summary!$D$62),1,1)&lt;DATE(YEAR(F3),1,1)),"not on board",IF(Summary!$B$62&lt;&gt;"",IF(AND(Summary!$C$62&lt;&gt;"",DATE(YEAR(Summary!$C$62),1,1)&lt;=DATE(YEAR(F3),1,1)),Summary!$B$62,"not on board"),"")),"")</f>
        <v/>
      </c>
      <c r="D100" s="69" t="s">
        <v>22</v>
      </c>
      <c r="E100" s="70"/>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76"/>
      <c r="AS100" s="71">
        <f t="shared" si="7"/>
        <v>0</v>
      </c>
    </row>
    <row r="101" spans="2:45" ht="15.75" customHeight="1">
      <c r="C101" s="127"/>
      <c r="D101" s="72" t="s">
        <v>1</v>
      </c>
      <c r="E101" s="7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4"/>
      <c r="AS101" s="74">
        <f t="shared" si="7"/>
        <v>0</v>
      </c>
    </row>
    <row r="102" spans="2:45" ht="15.75" customHeight="1">
      <c r="B102" s="58">
        <f ca="1">SUMIF(F$3:AR$3,"&lt;="&amp;B5+6,F102:AR102)</f>
        <v>0</v>
      </c>
      <c r="C102" s="126" t="str">
        <f>IF(Summary!$B$63&lt;&gt;"",IF(AND(Summary!$D$63&lt;&gt;"",DATE(YEAR(Summary!$D$63),1,1)&lt;DATE(YEAR(F3),1,1)),"not on board",IF(Summary!$B$63&lt;&gt;"",IF(AND(Summary!$C$63&lt;&gt;"",DATE(YEAR(Summary!$C$63),1,1)&lt;=DATE(YEAR(F3),1,1)),Summary!$B$63,"not on board"),"")),"")</f>
        <v/>
      </c>
      <c r="D102" s="69" t="s">
        <v>22</v>
      </c>
      <c r="E102" s="70"/>
      <c r="F102" s="107"/>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6"/>
      <c r="AS102" s="71">
        <f t="shared" si="7"/>
        <v>0</v>
      </c>
    </row>
    <row r="103" spans="2:45" ht="15.75" customHeight="1">
      <c r="C103" s="127"/>
      <c r="D103" s="72" t="s">
        <v>1</v>
      </c>
      <c r="E103" s="73"/>
      <c r="F103" s="102"/>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7"/>
      <c r="AS103" s="74">
        <f t="shared" si="7"/>
        <v>0</v>
      </c>
    </row>
    <row r="104" spans="2:45" ht="15.75" customHeight="1">
      <c r="B104" s="58">
        <f ca="1">SUMIF(F$3:AR$3,"&lt;="&amp;B5+6,F104:AR104)</f>
        <v>0</v>
      </c>
      <c r="C104" s="126" t="str">
        <f>IF(Summary!$B$64&lt;&gt;"",IF(AND(Summary!$D$64&lt;&gt;"",DATE(YEAR(Summary!$D$64),1,1)&lt;DATE(YEAR(F3),1,1)),"not on board",IF(Summary!$B$64&lt;&gt;"",IF(AND(Summary!$C$64&lt;&gt;"",DATE(YEAR(Summary!$C$64),1,1)&lt;=DATE(YEAR(F3),1,1)),Summary!$B$64,"not on board"),"")),"")</f>
        <v/>
      </c>
      <c r="D104" s="69" t="s">
        <v>22</v>
      </c>
      <c r="E104" s="70"/>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76"/>
      <c r="AS104" s="71">
        <f t="shared" ref="AS104:AS127" si="8">SUM(F104:AR104)</f>
        <v>0</v>
      </c>
    </row>
    <row r="105" spans="2:45" ht="15.75" customHeight="1">
      <c r="C105" s="127"/>
      <c r="D105" s="72" t="s">
        <v>1</v>
      </c>
      <c r="E105" s="7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4"/>
      <c r="AS105" s="74">
        <f t="shared" si="8"/>
        <v>0</v>
      </c>
    </row>
    <row r="106" spans="2:45" ht="15.75" customHeight="1">
      <c r="B106" s="58">
        <f ca="1">SUMIF(F$3:AR$3,"&lt;="&amp;B5+6,F106:AR106)</f>
        <v>0</v>
      </c>
      <c r="C106" s="126" t="str">
        <f>IF(Summary!$B$65&lt;&gt;"",IF(AND(Summary!$D$65&lt;&gt;"",DATE(YEAR(Summary!$D$65),1,1)&lt;DATE(YEAR(F3),1,1)),"not on board",IF(Summary!$B$65&lt;&gt;"",IF(AND(Summary!$C$65&lt;&gt;"",DATE(YEAR(Summary!$C$65),1,1)&lt;=DATE(YEAR(F3),1,1)),Summary!$B$65,"not on board"),"")),"")</f>
        <v/>
      </c>
      <c r="D106" s="69" t="s">
        <v>22</v>
      </c>
      <c r="E106" s="70"/>
      <c r="F106" s="107"/>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6"/>
      <c r="AS106" s="71">
        <f t="shared" si="8"/>
        <v>0</v>
      </c>
    </row>
    <row r="107" spans="2:45" ht="15.75" customHeight="1">
      <c r="C107" s="127"/>
      <c r="D107" s="72" t="s">
        <v>1</v>
      </c>
      <c r="E107" s="73"/>
      <c r="F107" s="102"/>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7"/>
      <c r="AS107" s="74">
        <f t="shared" si="8"/>
        <v>0</v>
      </c>
    </row>
    <row r="108" spans="2:45" ht="15.75" customHeight="1">
      <c r="B108" s="58">
        <f ca="1">SUMIF(F$3:AR$3,"&lt;="&amp;B5+6,F108:AR108)</f>
        <v>0</v>
      </c>
      <c r="C108" s="126" t="str">
        <f>IF(Summary!$B$66&lt;&gt;"",IF(AND(Summary!$D$66&lt;&gt;"",DATE(YEAR(Summary!$D$66),1,1)&lt;DATE(YEAR(F3),1,1)),"not on board",IF(Summary!$B$66&lt;&gt;"",IF(AND(Summary!$C$66&lt;&gt;"",DATE(YEAR(Summary!$C$66),1,1)&lt;=DATE(YEAR(F3),1,1)),Summary!$B$66,"not on board"),"")),"")</f>
        <v/>
      </c>
      <c r="D108" s="69" t="s">
        <v>22</v>
      </c>
      <c r="E108" s="70"/>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76"/>
      <c r="AS108" s="71">
        <f t="shared" si="8"/>
        <v>0</v>
      </c>
    </row>
    <row r="109" spans="2:45" ht="15.75" customHeight="1">
      <c r="C109" s="127"/>
      <c r="D109" s="72" t="s">
        <v>1</v>
      </c>
      <c r="E109" s="7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4"/>
      <c r="AS109" s="74">
        <f t="shared" si="8"/>
        <v>0</v>
      </c>
    </row>
    <row r="110" spans="2:45" ht="15.75" customHeight="1">
      <c r="B110" s="58">
        <f ca="1">SUMIF(F$3:AR$3,"&lt;="&amp;B5+6,F110:AR110)</f>
        <v>0</v>
      </c>
      <c r="C110" s="126" t="str">
        <f>IF(Summary!$B$67&lt;&gt;"",IF(AND(Summary!$D$67&lt;&gt;"",DATE(YEAR(Summary!$D$67),1,1)&lt;DATE(YEAR(F3),1,1)),"not on board",IF(Summary!$B$67&lt;&gt;"",IF(AND(Summary!$C$67&lt;&gt;"",DATE(YEAR(Summary!$C$67),1,1)&lt;=DATE(YEAR(F3),1,1)),Summary!$B$67,"not on board"),"")),"")</f>
        <v/>
      </c>
      <c r="D110" s="69" t="s">
        <v>22</v>
      </c>
      <c r="E110" s="70"/>
      <c r="F110" s="107"/>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6"/>
      <c r="AS110" s="71">
        <f t="shared" si="8"/>
        <v>0</v>
      </c>
    </row>
    <row r="111" spans="2:45" ht="15.75" customHeight="1">
      <c r="C111" s="127"/>
      <c r="D111" s="72" t="s">
        <v>1</v>
      </c>
      <c r="E111" s="73"/>
      <c r="F111" s="102"/>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7"/>
      <c r="AS111" s="74">
        <f t="shared" si="8"/>
        <v>0</v>
      </c>
    </row>
    <row r="112" spans="2:45" ht="15.75" customHeight="1">
      <c r="B112" s="58">
        <f ca="1">SUMIF(F$3:AR$3,"&lt;="&amp;B5+6,F112:AR112)</f>
        <v>0</v>
      </c>
      <c r="C112" s="126" t="str">
        <f>IF(Summary!$B$68&lt;&gt;"",IF(AND(Summary!$D$68&lt;&gt;"",DATE(YEAR(Summary!$D$68),1,1)&lt;DATE(YEAR(F3),1,1)),"not on board",IF(Summary!$B$68&lt;&gt;"",IF(AND(Summary!$C$68&lt;&gt;"",DATE(YEAR(Summary!$C$68),1,1)&lt;=DATE(YEAR(F3),1,1)),Summary!$B$68,"not on board"),"")),"")</f>
        <v/>
      </c>
      <c r="D112" s="69" t="s">
        <v>22</v>
      </c>
      <c r="E112" s="70"/>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76"/>
      <c r="AS112" s="71">
        <f t="shared" si="8"/>
        <v>0</v>
      </c>
    </row>
    <row r="113" spans="2:45" ht="15.75" customHeight="1">
      <c r="C113" s="127"/>
      <c r="D113" s="72" t="s">
        <v>1</v>
      </c>
      <c r="E113" s="7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4"/>
      <c r="AS113" s="74">
        <f t="shared" si="8"/>
        <v>0</v>
      </c>
    </row>
    <row r="114" spans="2:45" ht="15.75" customHeight="1">
      <c r="B114" s="58">
        <f ca="1">SUMIF(F$3:AR$3,"&lt;="&amp;B5+6,F114:AR114)</f>
        <v>0</v>
      </c>
      <c r="C114" s="126" t="str">
        <f>IF(Summary!$B$69&lt;&gt;"",IF(AND(Summary!$D$69&lt;&gt;"",DATE(YEAR(Summary!$D$69),1,1)&lt;DATE(YEAR(F3),1,1)),"not on board",IF(Summary!$B$69&lt;&gt;"",IF(AND(Summary!$C$69&lt;&gt;"",DATE(YEAR(Summary!$C$69),1,1)&lt;=DATE(YEAR(F3),1,1)),Summary!$B$69,"not on board"),"")),"")</f>
        <v/>
      </c>
      <c r="D114" s="69" t="s">
        <v>22</v>
      </c>
      <c r="E114" s="70"/>
      <c r="F114" s="107"/>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6"/>
      <c r="AS114" s="71">
        <f t="shared" si="8"/>
        <v>0</v>
      </c>
    </row>
    <row r="115" spans="2:45" ht="15.75" customHeight="1">
      <c r="C115" s="127"/>
      <c r="D115" s="72" t="s">
        <v>1</v>
      </c>
      <c r="E115" s="73"/>
      <c r="F115" s="102"/>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7"/>
      <c r="AS115" s="74">
        <f t="shared" si="8"/>
        <v>0</v>
      </c>
    </row>
    <row r="116" spans="2:45" ht="15.75" customHeight="1">
      <c r="B116" s="58">
        <f ca="1">SUMIF(F$3:AR$3,"&lt;="&amp;B5+6,F116:AR116)</f>
        <v>0</v>
      </c>
      <c r="C116" s="126" t="str">
        <f>IF(Summary!$B$70&lt;&gt;"",IF(AND(Summary!$D$70&lt;&gt;"",DATE(YEAR(Summary!$D$70),1,1)&lt;DATE(YEAR(F3),1,1)),"not on board",IF(Summary!$B$70&lt;&gt;"",IF(AND(Summary!$C$70&lt;&gt;"",DATE(YEAR(Summary!$C$70),1,1)&lt;=DATE(YEAR(F3),1,1)),Summary!$B$70,"not on board"),"")),"")</f>
        <v/>
      </c>
      <c r="D116" s="69" t="s">
        <v>22</v>
      </c>
      <c r="E116" s="70"/>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76"/>
      <c r="AS116" s="71">
        <f t="shared" si="8"/>
        <v>0</v>
      </c>
    </row>
    <row r="117" spans="2:45" ht="15.75" customHeight="1">
      <c r="C117" s="127"/>
      <c r="D117" s="72" t="s">
        <v>1</v>
      </c>
      <c r="E117" s="7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4"/>
      <c r="AS117" s="74">
        <f t="shared" si="8"/>
        <v>0</v>
      </c>
    </row>
    <row r="118" spans="2:45" ht="15.75" customHeight="1">
      <c r="B118" s="58">
        <f ca="1">SUMIF(F$3:AR$3,"&lt;="&amp;B5+6,F118:AR118)</f>
        <v>0</v>
      </c>
      <c r="C118" s="126" t="str">
        <f>IF(Summary!$B$71&lt;&gt;"",IF(AND(Summary!$D$71&lt;&gt;"",DATE(YEAR(Summary!$D$71),1,1)&lt;DATE(YEAR(F3),1,1)),"not on board",IF(Summary!$B$71&lt;&gt;"",IF(AND(Summary!$C$71&lt;&gt;"",DATE(YEAR(Summary!$C$71),1,1)&lt;=DATE(YEAR(F3),1,1)),Summary!$B$71,"not on board"),"")),"")</f>
        <v/>
      </c>
      <c r="D118" s="69" t="s">
        <v>22</v>
      </c>
      <c r="E118" s="70"/>
      <c r="F118" s="107"/>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6"/>
      <c r="AS118" s="71">
        <f t="shared" si="8"/>
        <v>0</v>
      </c>
    </row>
    <row r="119" spans="2:45" ht="15.75" customHeight="1">
      <c r="C119" s="127"/>
      <c r="D119" s="72" t="s">
        <v>1</v>
      </c>
      <c r="E119" s="73"/>
      <c r="F119" s="102"/>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7"/>
      <c r="AS119" s="74">
        <f t="shared" si="8"/>
        <v>0</v>
      </c>
    </row>
    <row r="120" spans="2:45" ht="15.75" customHeight="1">
      <c r="B120" s="58">
        <f ca="1">SUMIF(F$3:AR$3,"&lt;="&amp;B5+6,F120:AR120)</f>
        <v>0</v>
      </c>
      <c r="C120" s="126" t="str">
        <f>IF(Summary!$B$72&lt;&gt;"",IF(AND(Summary!$D$72&lt;&gt;"",DATE(YEAR(Summary!$D$72),1,1)&lt;DATE(YEAR(F3),1,1)),"not on board",IF(Summary!$B$72&lt;&gt;"",IF(AND(Summary!$C$72&lt;&gt;"",DATE(YEAR(Summary!$C$72),1,1)&lt;=DATE(YEAR(F3),1,1)),Summary!$B$72,"not on board"),"")),"")</f>
        <v/>
      </c>
      <c r="D120" s="69" t="s">
        <v>22</v>
      </c>
      <c r="E120" s="70"/>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76"/>
      <c r="AS120" s="71">
        <f t="shared" si="8"/>
        <v>0</v>
      </c>
    </row>
    <row r="121" spans="2:45" ht="15.75" customHeight="1">
      <c r="C121" s="127"/>
      <c r="D121" s="72" t="s">
        <v>1</v>
      </c>
      <c r="E121" s="7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4"/>
      <c r="AS121" s="74">
        <f t="shared" si="8"/>
        <v>0</v>
      </c>
    </row>
    <row r="122" spans="2:45" ht="15.75" customHeight="1">
      <c r="B122" s="58">
        <f ca="1">SUMIF(F$3:AR$3,"&lt;="&amp;B5+6,F122:AR122)</f>
        <v>0</v>
      </c>
      <c r="C122" s="126" t="str">
        <f>IF(Summary!$B$73&lt;&gt;"",IF(AND(Summary!$D$73&lt;&gt;"",DATE(YEAR(Summary!$D$73),1,1)&lt;DATE(YEAR(F3),1,1)),"not on board",IF(Summary!$B$73&lt;&gt;"",IF(AND(Summary!$C$73&lt;&gt;"",DATE(YEAR(Summary!$C$73),1,1)&lt;=DATE(YEAR(F3),1,1)),Summary!$B$73,"not on board"),"")),"")</f>
        <v/>
      </c>
      <c r="D122" s="69" t="s">
        <v>22</v>
      </c>
      <c r="E122" s="70"/>
      <c r="F122" s="107"/>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6"/>
      <c r="AS122" s="71">
        <f t="shared" si="8"/>
        <v>0</v>
      </c>
    </row>
    <row r="123" spans="2:45" ht="15.75" customHeight="1">
      <c r="C123" s="127"/>
      <c r="D123" s="72" t="s">
        <v>1</v>
      </c>
      <c r="E123" s="73"/>
      <c r="F123" s="102"/>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7"/>
      <c r="AS123" s="74">
        <f t="shared" si="8"/>
        <v>0</v>
      </c>
    </row>
    <row r="124" spans="2:45" ht="15.75" customHeight="1">
      <c r="B124" s="58">
        <f ca="1">SUMIF(F$3:AR$3,"&lt;="&amp;B5+6,F124:AR124)</f>
        <v>0</v>
      </c>
      <c r="C124" s="126" t="str">
        <f>IF(Summary!$B$74&lt;&gt;"",IF(AND(Summary!$D$74&lt;&gt;"",DATE(YEAR(Summary!$D$74),1,1)&lt;DATE(YEAR(F3),1,1)),"not on board",IF(Summary!$B$74&lt;&gt;"",IF(AND(Summary!$C$74&lt;&gt;"",DATE(YEAR(Summary!$C$74),1,1)&lt;=DATE(YEAR(F3),1,1)),Summary!$B$74,"not on board"),"")),"")</f>
        <v/>
      </c>
      <c r="D124" s="69" t="s">
        <v>22</v>
      </c>
      <c r="E124" s="70"/>
      <c r="F124" s="107"/>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6"/>
      <c r="AS124" s="71">
        <f t="shared" si="8"/>
        <v>0</v>
      </c>
    </row>
    <row r="125" spans="2:45" ht="15.75" customHeight="1">
      <c r="C125" s="127"/>
      <c r="D125" s="72" t="s">
        <v>1</v>
      </c>
      <c r="E125" s="73"/>
      <c r="F125" s="102"/>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7"/>
      <c r="AS125" s="74">
        <f t="shared" si="8"/>
        <v>0</v>
      </c>
    </row>
    <row r="126" spans="2:45" ht="15.75" customHeight="1">
      <c r="B126" s="58">
        <f ca="1">SUMIF(F$3:AR$3,"&lt;="&amp;B5+6,F126:AR126)</f>
        <v>0</v>
      </c>
      <c r="C126" s="126" t="str">
        <f>IF(Summary!$B$75&lt;&gt;"",IF(AND(Summary!$D$75&lt;&gt;"",DATE(YEAR(Summary!$D$75),1,1)&lt;DATE(YEAR(F3),1,1)),"not on board",IF(Summary!$B$75&lt;&gt;"",IF(AND(Summary!$C$75&lt;&gt;"",DATE(YEAR(Summary!$C$75),1,1)&lt;=DATE(YEAR(F3),1,1)),Summary!$B$75,"not on board"),"")),"")</f>
        <v/>
      </c>
      <c r="D126" s="69" t="s">
        <v>22</v>
      </c>
      <c r="E126" s="70"/>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76"/>
      <c r="AS126" s="71">
        <f t="shared" si="8"/>
        <v>0</v>
      </c>
    </row>
    <row r="127" spans="2:45" ht="15.75" customHeight="1" thickBot="1">
      <c r="C127" s="128"/>
      <c r="D127" s="94" t="s">
        <v>1</v>
      </c>
      <c r="E127" s="95"/>
      <c r="F127" s="101"/>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100"/>
      <c r="AS127" s="98">
        <f t="shared" si="8"/>
        <v>0</v>
      </c>
    </row>
    <row r="128" spans="2:45" ht="16.5" thickTop="1"/>
  </sheetData>
  <sheetProtection password="CE28" sheet="1" objects="1" scenarios="1" selectLockedCells="1"/>
  <mergeCells count="62">
    <mergeCell ref="AH1:AS1"/>
    <mergeCell ref="C8:C9"/>
    <mergeCell ref="C10:C11"/>
    <mergeCell ref="C12:C13"/>
    <mergeCell ref="C14:C15"/>
    <mergeCell ref="C38:C39"/>
    <mergeCell ref="C16:C17"/>
    <mergeCell ref="C18:C19"/>
    <mergeCell ref="C20:C21"/>
    <mergeCell ref="C22:C23"/>
    <mergeCell ref="C24:C25"/>
    <mergeCell ref="C26:C27"/>
    <mergeCell ref="C28:C29"/>
    <mergeCell ref="C30:C31"/>
    <mergeCell ref="C32:C33"/>
    <mergeCell ref="C34:C35"/>
    <mergeCell ref="C36:C37"/>
    <mergeCell ref="C62:C63"/>
    <mergeCell ref="C40:C41"/>
    <mergeCell ref="C42:C43"/>
    <mergeCell ref="C44:C45"/>
    <mergeCell ref="C46:C47"/>
    <mergeCell ref="C48:C49"/>
    <mergeCell ref="C50:C51"/>
    <mergeCell ref="C52:C53"/>
    <mergeCell ref="C54:C55"/>
    <mergeCell ref="C56:C57"/>
    <mergeCell ref="C58:C59"/>
    <mergeCell ref="C60:C61"/>
    <mergeCell ref="C86:C87"/>
    <mergeCell ref="C64:C65"/>
    <mergeCell ref="C66:C67"/>
    <mergeCell ref="C68:C69"/>
    <mergeCell ref="C70:C71"/>
    <mergeCell ref="C72:C73"/>
    <mergeCell ref="C74:C75"/>
    <mergeCell ref="C76:C77"/>
    <mergeCell ref="C78:C79"/>
    <mergeCell ref="C80:C81"/>
    <mergeCell ref="C82:C83"/>
    <mergeCell ref="C84:C85"/>
    <mergeCell ref="C90:C91"/>
    <mergeCell ref="C92:C93"/>
    <mergeCell ref="C94:C95"/>
    <mergeCell ref="C96:C97"/>
    <mergeCell ref="C98:C99"/>
    <mergeCell ref="C124:C125"/>
    <mergeCell ref="C126:C127"/>
    <mergeCell ref="C5:D7"/>
    <mergeCell ref="C112:C113"/>
    <mergeCell ref="C114:C115"/>
    <mergeCell ref="C116:C117"/>
    <mergeCell ref="C118:C119"/>
    <mergeCell ref="C120:C121"/>
    <mergeCell ref="C122:C123"/>
    <mergeCell ref="C100:C101"/>
    <mergeCell ref="C102:C103"/>
    <mergeCell ref="C104:C105"/>
    <mergeCell ref="C106:C107"/>
    <mergeCell ref="C108:C109"/>
    <mergeCell ref="C110:C111"/>
    <mergeCell ref="C88:C89"/>
  </mergeCells>
  <conditionalFormatting sqref="F8:AR9">
    <cfRule type="expression" dxfId="179" priority="60">
      <formula>$C$8="not on board"</formula>
    </cfRule>
  </conditionalFormatting>
  <conditionalFormatting sqref="F10:AR11">
    <cfRule type="expression" dxfId="178" priority="59">
      <formula>$C$10="not on board"</formula>
    </cfRule>
  </conditionalFormatting>
  <conditionalFormatting sqref="F12:AR13">
    <cfRule type="expression" dxfId="177" priority="58">
      <formula>$C$12="not on board"</formula>
    </cfRule>
  </conditionalFormatting>
  <conditionalFormatting sqref="F14:AR15">
    <cfRule type="expression" dxfId="176" priority="57">
      <formula>$C$14="not on board"</formula>
    </cfRule>
  </conditionalFormatting>
  <conditionalFormatting sqref="F16:AR17">
    <cfRule type="expression" dxfId="175" priority="56">
      <formula>$C$16="not on board"</formula>
    </cfRule>
  </conditionalFormatting>
  <conditionalFormatting sqref="F18:AR19">
    <cfRule type="expression" dxfId="174" priority="55">
      <formula>$C$18="not on board"</formula>
    </cfRule>
  </conditionalFormatting>
  <conditionalFormatting sqref="F20:AR21">
    <cfRule type="expression" dxfId="173" priority="54">
      <formula>$C$20="not on board"</formula>
    </cfRule>
  </conditionalFormatting>
  <conditionalFormatting sqref="F22:AR23">
    <cfRule type="expression" dxfId="172" priority="53">
      <formula>$C$22="not on board"</formula>
    </cfRule>
  </conditionalFormatting>
  <conditionalFormatting sqref="F24:AR25">
    <cfRule type="expression" dxfId="171" priority="52">
      <formula>$C$24="not on board"</formula>
    </cfRule>
  </conditionalFormatting>
  <conditionalFormatting sqref="F26:AR27">
    <cfRule type="expression" dxfId="170" priority="51">
      <formula>$C$26="not on board"</formula>
    </cfRule>
  </conditionalFormatting>
  <conditionalFormatting sqref="F28:AR29">
    <cfRule type="expression" dxfId="169" priority="50">
      <formula>$C$28="not on board"</formula>
    </cfRule>
  </conditionalFormatting>
  <conditionalFormatting sqref="F30:AR31">
    <cfRule type="expression" dxfId="168" priority="49">
      <formula>$C$30="not on board"</formula>
    </cfRule>
  </conditionalFormatting>
  <conditionalFormatting sqref="F32:AR33">
    <cfRule type="expression" dxfId="167" priority="48">
      <formula>$C$32="not on board"</formula>
    </cfRule>
  </conditionalFormatting>
  <conditionalFormatting sqref="F34:AR35">
    <cfRule type="expression" dxfId="166" priority="47">
      <formula>$C$34="not on board"</formula>
    </cfRule>
  </conditionalFormatting>
  <conditionalFormatting sqref="F36:AR37">
    <cfRule type="expression" dxfId="165" priority="46">
      <formula>$C$36="not on board"</formula>
    </cfRule>
  </conditionalFormatting>
  <conditionalFormatting sqref="F38:AR39">
    <cfRule type="expression" dxfId="164" priority="45">
      <formula>$C$38="not on board"</formula>
    </cfRule>
  </conditionalFormatting>
  <conditionalFormatting sqref="F40:AR41">
    <cfRule type="expression" dxfId="163" priority="44">
      <formula>$C$40="not on board"</formula>
    </cfRule>
  </conditionalFormatting>
  <conditionalFormatting sqref="F42:AR43">
    <cfRule type="expression" dxfId="162" priority="43">
      <formula>$C$42="not on board"</formula>
    </cfRule>
  </conditionalFormatting>
  <conditionalFormatting sqref="F44:AR45">
    <cfRule type="expression" dxfId="161" priority="42">
      <formula>$C$44="not on board"</formula>
    </cfRule>
  </conditionalFormatting>
  <conditionalFormatting sqref="F46:AR47">
    <cfRule type="expression" dxfId="160" priority="41">
      <formula>$C$46="not on board"</formula>
    </cfRule>
  </conditionalFormatting>
  <conditionalFormatting sqref="F48:AR49">
    <cfRule type="expression" dxfId="159" priority="40">
      <formula>$C$48="not on board"</formula>
    </cfRule>
  </conditionalFormatting>
  <conditionalFormatting sqref="F50:AR51">
    <cfRule type="expression" dxfId="158" priority="39">
      <formula>$C$50="not on board"</formula>
    </cfRule>
  </conditionalFormatting>
  <conditionalFormatting sqref="F52:AR53">
    <cfRule type="expression" dxfId="157" priority="38">
      <formula>$C$52="not on board"</formula>
    </cfRule>
  </conditionalFormatting>
  <conditionalFormatting sqref="F54:AR55">
    <cfRule type="expression" dxfId="156" priority="37">
      <formula>$C$54="not on board"</formula>
    </cfRule>
  </conditionalFormatting>
  <conditionalFormatting sqref="F56:AR57">
    <cfRule type="expression" dxfId="155" priority="36">
      <formula>$C$56="not on board"</formula>
    </cfRule>
  </conditionalFormatting>
  <conditionalFormatting sqref="F58:AR59">
    <cfRule type="expression" dxfId="154" priority="35">
      <formula>$C$58="not on board"</formula>
    </cfRule>
  </conditionalFormatting>
  <conditionalFormatting sqref="F60:AR61">
    <cfRule type="expression" dxfId="153" priority="34">
      <formula>$C$60="not on board"</formula>
    </cfRule>
  </conditionalFormatting>
  <conditionalFormatting sqref="F62:AR63">
    <cfRule type="expression" dxfId="152" priority="33">
      <formula>$C$62="not on board"</formula>
    </cfRule>
  </conditionalFormatting>
  <conditionalFormatting sqref="F64:AR65">
    <cfRule type="expression" dxfId="151" priority="32">
      <formula>$C$64="not on board"</formula>
    </cfRule>
  </conditionalFormatting>
  <conditionalFormatting sqref="F66:AR67">
    <cfRule type="expression" dxfId="150" priority="31">
      <formula>$C$66="not on board"</formula>
    </cfRule>
  </conditionalFormatting>
  <conditionalFormatting sqref="F68:AR69">
    <cfRule type="expression" dxfId="149" priority="30">
      <formula>$C$68="not on board"</formula>
    </cfRule>
  </conditionalFormatting>
  <conditionalFormatting sqref="F70:AR71">
    <cfRule type="expression" dxfId="148" priority="29">
      <formula>$C$70="not on board"</formula>
    </cfRule>
  </conditionalFormatting>
  <conditionalFormatting sqref="F72:AR73">
    <cfRule type="expression" dxfId="147" priority="28">
      <formula>$C$72="not on board"</formula>
    </cfRule>
  </conditionalFormatting>
  <conditionalFormatting sqref="F74:AR75">
    <cfRule type="expression" dxfId="146" priority="27">
      <formula>$C$74="not on board"</formula>
    </cfRule>
  </conditionalFormatting>
  <conditionalFormatting sqref="F76:AR77">
    <cfRule type="expression" dxfId="145" priority="26">
      <formula>$C$76="not on board"</formula>
    </cfRule>
  </conditionalFormatting>
  <conditionalFormatting sqref="F78:AR79">
    <cfRule type="expression" dxfId="144" priority="25">
      <formula>$C$78="not on board"</formula>
    </cfRule>
  </conditionalFormatting>
  <conditionalFormatting sqref="F80:AR81">
    <cfRule type="expression" dxfId="143" priority="24">
      <formula>$C$80="not on board"</formula>
    </cfRule>
  </conditionalFormatting>
  <conditionalFormatting sqref="F82:AR83">
    <cfRule type="expression" dxfId="142" priority="23">
      <formula>$C$82="not on board"</formula>
    </cfRule>
  </conditionalFormatting>
  <conditionalFormatting sqref="F84:AR85">
    <cfRule type="expression" dxfId="141" priority="22">
      <formula>$C$84="not on board"</formula>
    </cfRule>
  </conditionalFormatting>
  <conditionalFormatting sqref="F86:AR87">
    <cfRule type="expression" dxfId="140" priority="21">
      <formula>$C$86="not on board"</formula>
    </cfRule>
  </conditionalFormatting>
  <conditionalFormatting sqref="F88:AR89">
    <cfRule type="expression" dxfId="139" priority="20">
      <formula>$C$88="not on board"</formula>
    </cfRule>
  </conditionalFormatting>
  <conditionalFormatting sqref="F90:AR91">
    <cfRule type="expression" dxfId="138" priority="19">
      <formula>$C$90="not on board"</formula>
    </cfRule>
  </conditionalFormatting>
  <conditionalFormatting sqref="F92:AR93">
    <cfRule type="expression" dxfId="137" priority="18">
      <formula>$C$92="not on board"</formula>
    </cfRule>
  </conditionalFormatting>
  <conditionalFormatting sqref="F94:AR95">
    <cfRule type="expression" dxfId="136" priority="17">
      <formula>$C$94="not on board"</formula>
    </cfRule>
  </conditionalFormatting>
  <conditionalFormatting sqref="F96:AR97">
    <cfRule type="expression" dxfId="135" priority="16">
      <formula>$C$96="not on board"</formula>
    </cfRule>
  </conditionalFormatting>
  <conditionalFormatting sqref="F98:AR99">
    <cfRule type="expression" dxfId="134" priority="15">
      <formula>$C$98="not on board"</formula>
    </cfRule>
  </conditionalFormatting>
  <conditionalFormatting sqref="F100:AR101">
    <cfRule type="expression" dxfId="133" priority="14">
      <formula>$C$100="not on board"</formula>
    </cfRule>
  </conditionalFormatting>
  <conditionalFormatting sqref="F102:AR103">
    <cfRule type="expression" dxfId="132" priority="13">
      <formula>$C$102="not on board"</formula>
    </cfRule>
  </conditionalFormatting>
  <conditionalFormatting sqref="F104:AR105">
    <cfRule type="expression" dxfId="131" priority="12">
      <formula>$C$104="not on board"</formula>
    </cfRule>
  </conditionalFormatting>
  <conditionalFormatting sqref="F106:AR107">
    <cfRule type="expression" dxfId="130" priority="11">
      <formula>$C$106="not on board"</formula>
    </cfRule>
  </conditionalFormatting>
  <conditionalFormatting sqref="F108:AR109">
    <cfRule type="expression" dxfId="129" priority="10">
      <formula>$C$108="not on board"</formula>
    </cfRule>
  </conditionalFormatting>
  <conditionalFormatting sqref="F110:AR111">
    <cfRule type="expression" dxfId="128" priority="9">
      <formula>$C$110="not on board"</formula>
    </cfRule>
  </conditionalFormatting>
  <conditionalFormatting sqref="F112:AR113">
    <cfRule type="expression" dxfId="127" priority="8">
      <formula>$C$112="not on board"</formula>
    </cfRule>
  </conditionalFormatting>
  <conditionalFormatting sqref="F114:AR115">
    <cfRule type="expression" dxfId="126" priority="7">
      <formula>$C$114="not on board"</formula>
    </cfRule>
  </conditionalFormatting>
  <conditionalFormatting sqref="F116:AR117">
    <cfRule type="expression" dxfId="125" priority="6">
      <formula>$C$116="not on board"</formula>
    </cfRule>
  </conditionalFormatting>
  <conditionalFormatting sqref="F118:AR119">
    <cfRule type="expression" dxfId="124" priority="5">
      <formula>$C$118="not on board"</formula>
    </cfRule>
  </conditionalFormatting>
  <conditionalFormatting sqref="F120:AR121">
    <cfRule type="expression" dxfId="123" priority="4">
      <formula>$C$120="not on board"</formula>
    </cfRule>
  </conditionalFormatting>
  <conditionalFormatting sqref="F122:AR123">
    <cfRule type="expression" dxfId="122" priority="3">
      <formula>$C$122="not on board"</formula>
    </cfRule>
  </conditionalFormatting>
  <conditionalFormatting sqref="F124:AR125">
    <cfRule type="expression" dxfId="121" priority="2">
      <formula>$C$124="not on board"</formula>
    </cfRule>
  </conditionalFormatting>
  <conditionalFormatting sqref="F126:AR127">
    <cfRule type="expression" dxfId="120" priority="1">
      <formula>$C$126="not on board"</formula>
    </cfRule>
  </conditionalFormatting>
  <dataValidations count="2">
    <dataValidation type="decimal" operator="greaterThanOrEqual" allowBlank="1" showInputMessage="1" showErrorMessage="1" sqref="F8:J127">
      <formula1>0</formula1>
    </dataValidation>
    <dataValidation type="decimal" allowBlank="1" showInputMessage="1" showErrorMessage="1" sqref="K8:AR127">
      <formula1>0</formula1>
      <formula2>168</formula2>
    </dataValidation>
  </dataValidations>
  <pageMargins left="0.25" right="0.25" top="0.25" bottom="0.25" header="0.3" footer="0.3"/>
  <pageSetup scale="46" fitToHeight="3" orientation="landscape"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B1:BF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58" customWidth="1"/>
    <col min="2" max="2" width="9.140625" style="58" hidden="1" customWidth="1"/>
    <col min="3" max="3" width="22.28515625" style="58" customWidth="1"/>
    <col min="4" max="4" width="13.28515625" style="58" customWidth="1"/>
    <col min="5" max="57" width="5" style="58" customWidth="1"/>
    <col min="58" max="58" width="9.140625" style="60"/>
    <col min="59" max="16384" width="9.140625" style="58"/>
  </cols>
  <sheetData>
    <row r="1" spans="2:58" ht="60" customHeight="1">
      <c r="D1" s="77" t="str">
        <f>Summary!$C$1</f>
        <v>Sick Leave Timekeeping Tool</v>
      </c>
      <c r="E1" s="59"/>
      <c r="AU1" s="131" t="str">
        <f>IF(Summary!$C$3&lt;&gt;"",Summary!$C$3,"")</f>
        <v/>
      </c>
      <c r="AV1" s="131"/>
      <c r="AW1" s="131"/>
      <c r="AX1" s="131"/>
      <c r="AY1" s="131"/>
      <c r="AZ1" s="131"/>
      <c r="BA1" s="131"/>
      <c r="BB1" s="131"/>
      <c r="BC1" s="131"/>
      <c r="BD1" s="131"/>
      <c r="BE1" s="131"/>
      <c r="BF1" s="131"/>
    </row>
    <row r="2" spans="2:58">
      <c r="D2" s="61"/>
      <c r="E2" s="61"/>
    </row>
    <row r="3" spans="2:58" hidden="1">
      <c r="D3" s="117"/>
      <c r="E3" s="62">
        <f>'2014'!E3+273</f>
        <v>42000</v>
      </c>
      <c r="F3" s="62">
        <f>E3+7</f>
        <v>42007</v>
      </c>
      <c r="G3" s="62">
        <f>F3+7</f>
        <v>42014</v>
      </c>
      <c r="H3" s="62">
        <f t="shared" ref="H3:BE3" si="0">G3+7</f>
        <v>42021</v>
      </c>
      <c r="I3" s="62">
        <f t="shared" si="0"/>
        <v>42028</v>
      </c>
      <c r="J3" s="62">
        <f t="shared" si="0"/>
        <v>42035</v>
      </c>
      <c r="K3" s="62">
        <f t="shared" si="0"/>
        <v>42042</v>
      </c>
      <c r="L3" s="62">
        <f t="shared" si="0"/>
        <v>42049</v>
      </c>
      <c r="M3" s="62">
        <f t="shared" si="0"/>
        <v>42056</v>
      </c>
      <c r="N3" s="62">
        <f t="shared" si="0"/>
        <v>42063</v>
      </c>
      <c r="O3" s="62">
        <f t="shared" si="0"/>
        <v>42070</v>
      </c>
      <c r="P3" s="62">
        <f t="shared" si="0"/>
        <v>42077</v>
      </c>
      <c r="Q3" s="62">
        <f t="shared" si="0"/>
        <v>42084</v>
      </c>
      <c r="R3" s="62">
        <f t="shared" si="0"/>
        <v>42091</v>
      </c>
      <c r="S3" s="62">
        <f t="shared" si="0"/>
        <v>42098</v>
      </c>
      <c r="T3" s="62">
        <f t="shared" si="0"/>
        <v>42105</v>
      </c>
      <c r="U3" s="62">
        <f t="shared" si="0"/>
        <v>42112</v>
      </c>
      <c r="V3" s="62">
        <f t="shared" si="0"/>
        <v>42119</v>
      </c>
      <c r="W3" s="62">
        <f t="shared" si="0"/>
        <v>42126</v>
      </c>
      <c r="X3" s="62">
        <f t="shared" si="0"/>
        <v>42133</v>
      </c>
      <c r="Y3" s="62">
        <f t="shared" si="0"/>
        <v>42140</v>
      </c>
      <c r="Z3" s="62">
        <f t="shared" si="0"/>
        <v>42147</v>
      </c>
      <c r="AA3" s="62">
        <f t="shared" si="0"/>
        <v>42154</v>
      </c>
      <c r="AB3" s="62">
        <f t="shared" si="0"/>
        <v>42161</v>
      </c>
      <c r="AC3" s="62">
        <f t="shared" si="0"/>
        <v>42168</v>
      </c>
      <c r="AD3" s="62">
        <f t="shared" si="0"/>
        <v>42175</v>
      </c>
      <c r="AE3" s="62">
        <f t="shared" si="0"/>
        <v>42182</v>
      </c>
      <c r="AF3" s="62">
        <f t="shared" si="0"/>
        <v>42189</v>
      </c>
      <c r="AG3" s="62">
        <f t="shared" si="0"/>
        <v>42196</v>
      </c>
      <c r="AH3" s="62">
        <f t="shared" si="0"/>
        <v>42203</v>
      </c>
      <c r="AI3" s="62">
        <f t="shared" si="0"/>
        <v>42210</v>
      </c>
      <c r="AJ3" s="62">
        <f t="shared" si="0"/>
        <v>42217</v>
      </c>
      <c r="AK3" s="62">
        <f t="shared" si="0"/>
        <v>42224</v>
      </c>
      <c r="AL3" s="62">
        <f t="shared" si="0"/>
        <v>42231</v>
      </c>
      <c r="AM3" s="62">
        <f t="shared" si="0"/>
        <v>42238</v>
      </c>
      <c r="AN3" s="62">
        <f t="shared" si="0"/>
        <v>42245</v>
      </c>
      <c r="AO3" s="62">
        <f t="shared" si="0"/>
        <v>42252</v>
      </c>
      <c r="AP3" s="62">
        <f t="shared" si="0"/>
        <v>42259</v>
      </c>
      <c r="AQ3" s="62">
        <f t="shared" si="0"/>
        <v>42266</v>
      </c>
      <c r="AR3" s="62">
        <f t="shared" si="0"/>
        <v>42273</v>
      </c>
      <c r="AS3" s="62">
        <f t="shared" si="0"/>
        <v>42280</v>
      </c>
      <c r="AT3" s="62">
        <f t="shared" si="0"/>
        <v>42287</v>
      </c>
      <c r="AU3" s="62">
        <f t="shared" si="0"/>
        <v>42294</v>
      </c>
      <c r="AV3" s="62">
        <f t="shared" si="0"/>
        <v>42301</v>
      </c>
      <c r="AW3" s="62">
        <f t="shared" si="0"/>
        <v>42308</v>
      </c>
      <c r="AX3" s="62">
        <f t="shared" si="0"/>
        <v>42315</v>
      </c>
      <c r="AY3" s="62">
        <f t="shared" si="0"/>
        <v>42322</v>
      </c>
      <c r="AZ3" s="62">
        <f t="shared" si="0"/>
        <v>42329</v>
      </c>
      <c r="BA3" s="62">
        <f t="shared" si="0"/>
        <v>42336</v>
      </c>
      <c r="BB3" s="62">
        <f t="shared" si="0"/>
        <v>42343</v>
      </c>
      <c r="BC3" s="62">
        <f t="shared" si="0"/>
        <v>42350</v>
      </c>
      <c r="BD3" s="62">
        <f t="shared" si="0"/>
        <v>42357</v>
      </c>
      <c r="BE3" s="62">
        <f t="shared" si="0"/>
        <v>42364</v>
      </c>
    </row>
    <row r="4" spans="2:58">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row>
    <row r="5" spans="2:58" ht="15.75" customHeight="1">
      <c r="B5" s="109">
        <f ca="1">Summary!V13</f>
        <v>41880</v>
      </c>
      <c r="C5" s="129" t="str">
        <f>CONCATENATE("Year ", YEAR(F3))</f>
        <v>Year 2015</v>
      </c>
      <c r="D5" s="129"/>
      <c r="E5" s="78" t="s">
        <v>10</v>
      </c>
      <c r="F5" s="81">
        <f>WEEKNUM(F3)</f>
        <v>1</v>
      </c>
      <c r="G5" s="63">
        <f t="shared" ref="G5:BE5" si="1">WEEKNUM(G3)</f>
        <v>2</v>
      </c>
      <c r="H5" s="63">
        <f t="shared" si="1"/>
        <v>3</v>
      </c>
      <c r="I5" s="63">
        <f t="shared" si="1"/>
        <v>4</v>
      </c>
      <c r="J5" s="63">
        <f t="shared" si="1"/>
        <v>5</v>
      </c>
      <c r="K5" s="63">
        <f t="shared" si="1"/>
        <v>6</v>
      </c>
      <c r="L5" s="63">
        <f t="shared" si="1"/>
        <v>7</v>
      </c>
      <c r="M5" s="63">
        <f t="shared" si="1"/>
        <v>8</v>
      </c>
      <c r="N5" s="63">
        <f t="shared" si="1"/>
        <v>9</v>
      </c>
      <c r="O5" s="63">
        <f t="shared" si="1"/>
        <v>10</v>
      </c>
      <c r="P5" s="63">
        <f t="shared" si="1"/>
        <v>11</v>
      </c>
      <c r="Q5" s="63">
        <f t="shared" si="1"/>
        <v>12</v>
      </c>
      <c r="R5" s="63">
        <f t="shared" si="1"/>
        <v>13</v>
      </c>
      <c r="S5" s="63">
        <f t="shared" si="1"/>
        <v>14</v>
      </c>
      <c r="T5" s="63">
        <f t="shared" si="1"/>
        <v>15</v>
      </c>
      <c r="U5" s="63">
        <f t="shared" si="1"/>
        <v>16</v>
      </c>
      <c r="V5" s="63">
        <f t="shared" si="1"/>
        <v>17</v>
      </c>
      <c r="W5" s="63">
        <f t="shared" si="1"/>
        <v>18</v>
      </c>
      <c r="X5" s="63">
        <f t="shared" si="1"/>
        <v>19</v>
      </c>
      <c r="Y5" s="63">
        <f t="shared" si="1"/>
        <v>20</v>
      </c>
      <c r="Z5" s="63">
        <f t="shared" si="1"/>
        <v>21</v>
      </c>
      <c r="AA5" s="63">
        <f t="shared" si="1"/>
        <v>22</v>
      </c>
      <c r="AB5" s="63">
        <f t="shared" si="1"/>
        <v>23</v>
      </c>
      <c r="AC5" s="63">
        <f t="shared" si="1"/>
        <v>24</v>
      </c>
      <c r="AD5" s="63">
        <f t="shared" si="1"/>
        <v>25</v>
      </c>
      <c r="AE5" s="63">
        <f t="shared" si="1"/>
        <v>26</v>
      </c>
      <c r="AF5" s="63">
        <f t="shared" si="1"/>
        <v>27</v>
      </c>
      <c r="AG5" s="63">
        <f t="shared" si="1"/>
        <v>28</v>
      </c>
      <c r="AH5" s="63">
        <f t="shared" si="1"/>
        <v>29</v>
      </c>
      <c r="AI5" s="63">
        <f t="shared" si="1"/>
        <v>30</v>
      </c>
      <c r="AJ5" s="63">
        <f t="shared" si="1"/>
        <v>31</v>
      </c>
      <c r="AK5" s="63">
        <f t="shared" si="1"/>
        <v>32</v>
      </c>
      <c r="AL5" s="63">
        <f t="shared" si="1"/>
        <v>33</v>
      </c>
      <c r="AM5" s="63">
        <f t="shared" si="1"/>
        <v>34</v>
      </c>
      <c r="AN5" s="63">
        <f t="shared" si="1"/>
        <v>35</v>
      </c>
      <c r="AO5" s="63">
        <f t="shared" si="1"/>
        <v>36</v>
      </c>
      <c r="AP5" s="63">
        <f t="shared" si="1"/>
        <v>37</v>
      </c>
      <c r="AQ5" s="63">
        <f t="shared" si="1"/>
        <v>38</v>
      </c>
      <c r="AR5" s="63">
        <f t="shared" si="1"/>
        <v>39</v>
      </c>
      <c r="AS5" s="63">
        <f t="shared" si="1"/>
        <v>40</v>
      </c>
      <c r="AT5" s="63">
        <f t="shared" si="1"/>
        <v>41</v>
      </c>
      <c r="AU5" s="63">
        <f t="shared" si="1"/>
        <v>42</v>
      </c>
      <c r="AV5" s="63">
        <f t="shared" si="1"/>
        <v>43</v>
      </c>
      <c r="AW5" s="63">
        <f t="shared" si="1"/>
        <v>44</v>
      </c>
      <c r="AX5" s="63">
        <f t="shared" si="1"/>
        <v>45</v>
      </c>
      <c r="AY5" s="63">
        <f t="shared" si="1"/>
        <v>46</v>
      </c>
      <c r="AZ5" s="63">
        <f t="shared" si="1"/>
        <v>47</v>
      </c>
      <c r="BA5" s="63">
        <f t="shared" si="1"/>
        <v>48</v>
      </c>
      <c r="BB5" s="63">
        <f t="shared" si="1"/>
        <v>49</v>
      </c>
      <c r="BC5" s="63">
        <f t="shared" si="1"/>
        <v>50</v>
      </c>
      <c r="BD5" s="63">
        <f t="shared" si="1"/>
        <v>51</v>
      </c>
      <c r="BE5" s="63">
        <f t="shared" si="1"/>
        <v>52</v>
      </c>
      <c r="BF5" s="64"/>
    </row>
    <row r="6" spans="2:58" ht="15.75" customHeight="1">
      <c r="C6" s="129"/>
      <c r="D6" s="129"/>
      <c r="E6" s="79" t="s">
        <v>8</v>
      </c>
      <c r="F6" s="82" t="str">
        <f>TEXT(E3+1,"mm/dd")</f>
        <v>12/28</v>
      </c>
      <c r="G6" s="65" t="str">
        <f t="shared" ref="G6:BE6" si="2">TEXT(F3+1,"mm/dd")</f>
        <v>01/04</v>
      </c>
      <c r="H6" s="65" t="str">
        <f t="shared" si="2"/>
        <v>01/11</v>
      </c>
      <c r="I6" s="65" t="str">
        <f t="shared" si="2"/>
        <v>01/18</v>
      </c>
      <c r="J6" s="65" t="str">
        <f t="shared" si="2"/>
        <v>01/25</v>
      </c>
      <c r="K6" s="65" t="str">
        <f t="shared" si="2"/>
        <v>02/01</v>
      </c>
      <c r="L6" s="65" t="str">
        <f t="shared" si="2"/>
        <v>02/08</v>
      </c>
      <c r="M6" s="65" t="str">
        <f t="shared" si="2"/>
        <v>02/15</v>
      </c>
      <c r="N6" s="65" t="str">
        <f t="shared" si="2"/>
        <v>02/22</v>
      </c>
      <c r="O6" s="65" t="str">
        <f t="shared" si="2"/>
        <v>03/01</v>
      </c>
      <c r="P6" s="65" t="str">
        <f t="shared" si="2"/>
        <v>03/08</v>
      </c>
      <c r="Q6" s="65" t="str">
        <f t="shared" si="2"/>
        <v>03/15</v>
      </c>
      <c r="R6" s="65" t="str">
        <f t="shared" si="2"/>
        <v>03/22</v>
      </c>
      <c r="S6" s="65" t="str">
        <f t="shared" si="2"/>
        <v>03/29</v>
      </c>
      <c r="T6" s="65" t="str">
        <f t="shared" si="2"/>
        <v>04/05</v>
      </c>
      <c r="U6" s="65" t="str">
        <f t="shared" si="2"/>
        <v>04/12</v>
      </c>
      <c r="V6" s="65" t="str">
        <f t="shared" si="2"/>
        <v>04/19</v>
      </c>
      <c r="W6" s="65" t="str">
        <f t="shared" si="2"/>
        <v>04/26</v>
      </c>
      <c r="X6" s="65" t="str">
        <f t="shared" si="2"/>
        <v>05/03</v>
      </c>
      <c r="Y6" s="65" t="str">
        <f t="shared" si="2"/>
        <v>05/10</v>
      </c>
      <c r="Z6" s="65" t="str">
        <f t="shared" si="2"/>
        <v>05/17</v>
      </c>
      <c r="AA6" s="65" t="str">
        <f t="shared" si="2"/>
        <v>05/24</v>
      </c>
      <c r="AB6" s="65" t="str">
        <f t="shared" si="2"/>
        <v>05/31</v>
      </c>
      <c r="AC6" s="65" t="str">
        <f t="shared" si="2"/>
        <v>06/07</v>
      </c>
      <c r="AD6" s="65" t="str">
        <f t="shared" si="2"/>
        <v>06/14</v>
      </c>
      <c r="AE6" s="65" t="str">
        <f t="shared" si="2"/>
        <v>06/21</v>
      </c>
      <c r="AF6" s="65" t="str">
        <f t="shared" si="2"/>
        <v>06/28</v>
      </c>
      <c r="AG6" s="65" t="str">
        <f t="shared" si="2"/>
        <v>07/05</v>
      </c>
      <c r="AH6" s="65" t="str">
        <f t="shared" si="2"/>
        <v>07/12</v>
      </c>
      <c r="AI6" s="65" t="str">
        <f t="shared" si="2"/>
        <v>07/19</v>
      </c>
      <c r="AJ6" s="65" t="str">
        <f t="shared" si="2"/>
        <v>07/26</v>
      </c>
      <c r="AK6" s="65" t="str">
        <f t="shared" si="2"/>
        <v>08/02</v>
      </c>
      <c r="AL6" s="65" t="str">
        <f t="shared" si="2"/>
        <v>08/09</v>
      </c>
      <c r="AM6" s="65" t="str">
        <f t="shared" si="2"/>
        <v>08/16</v>
      </c>
      <c r="AN6" s="65" t="str">
        <f t="shared" si="2"/>
        <v>08/23</v>
      </c>
      <c r="AO6" s="65" t="str">
        <f t="shared" si="2"/>
        <v>08/30</v>
      </c>
      <c r="AP6" s="65" t="str">
        <f t="shared" si="2"/>
        <v>09/06</v>
      </c>
      <c r="AQ6" s="65" t="str">
        <f t="shared" si="2"/>
        <v>09/13</v>
      </c>
      <c r="AR6" s="65" t="str">
        <f t="shared" si="2"/>
        <v>09/20</v>
      </c>
      <c r="AS6" s="65" t="str">
        <f t="shared" si="2"/>
        <v>09/27</v>
      </c>
      <c r="AT6" s="65" t="str">
        <f t="shared" si="2"/>
        <v>10/04</v>
      </c>
      <c r="AU6" s="65" t="str">
        <f t="shared" si="2"/>
        <v>10/11</v>
      </c>
      <c r="AV6" s="65" t="str">
        <f t="shared" si="2"/>
        <v>10/18</v>
      </c>
      <c r="AW6" s="65" t="str">
        <f t="shared" si="2"/>
        <v>10/25</v>
      </c>
      <c r="AX6" s="65" t="str">
        <f t="shared" si="2"/>
        <v>11/01</v>
      </c>
      <c r="AY6" s="65" t="str">
        <f t="shared" si="2"/>
        <v>11/08</v>
      </c>
      <c r="AZ6" s="65" t="str">
        <f t="shared" si="2"/>
        <v>11/15</v>
      </c>
      <c r="BA6" s="65" t="str">
        <f t="shared" si="2"/>
        <v>11/22</v>
      </c>
      <c r="BB6" s="65" t="str">
        <f t="shared" si="2"/>
        <v>11/29</v>
      </c>
      <c r="BC6" s="65" t="str">
        <f t="shared" si="2"/>
        <v>12/06</v>
      </c>
      <c r="BD6" s="65" t="str">
        <f t="shared" si="2"/>
        <v>12/13</v>
      </c>
      <c r="BE6" s="65" t="str">
        <f t="shared" si="2"/>
        <v>12/20</v>
      </c>
      <c r="BF6" s="66"/>
    </row>
    <row r="7" spans="2:58" ht="15.75" customHeight="1" thickBot="1">
      <c r="C7" s="130"/>
      <c r="D7" s="130"/>
      <c r="E7" s="80" t="s">
        <v>9</v>
      </c>
      <c r="F7" s="83" t="str">
        <f>TEXT(F3,"mm/dd")</f>
        <v>01/03</v>
      </c>
      <c r="G7" s="67" t="str">
        <f t="shared" ref="G7:BE7" si="3">TEXT(G3,"mm/dd")</f>
        <v>01/10</v>
      </c>
      <c r="H7" s="67" t="str">
        <f t="shared" si="3"/>
        <v>01/17</v>
      </c>
      <c r="I7" s="67" t="str">
        <f t="shared" si="3"/>
        <v>01/24</v>
      </c>
      <c r="J7" s="67" t="str">
        <f t="shared" si="3"/>
        <v>01/31</v>
      </c>
      <c r="K7" s="67" t="str">
        <f t="shared" si="3"/>
        <v>02/07</v>
      </c>
      <c r="L7" s="67" t="str">
        <f t="shared" si="3"/>
        <v>02/14</v>
      </c>
      <c r="M7" s="67" t="str">
        <f t="shared" si="3"/>
        <v>02/21</v>
      </c>
      <c r="N7" s="67" t="str">
        <f t="shared" si="3"/>
        <v>02/28</v>
      </c>
      <c r="O7" s="67" t="str">
        <f t="shared" si="3"/>
        <v>03/07</v>
      </c>
      <c r="P7" s="67" t="str">
        <f t="shared" si="3"/>
        <v>03/14</v>
      </c>
      <c r="Q7" s="67" t="str">
        <f t="shared" si="3"/>
        <v>03/21</v>
      </c>
      <c r="R7" s="67" t="str">
        <f t="shared" si="3"/>
        <v>03/28</v>
      </c>
      <c r="S7" s="67" t="str">
        <f t="shared" si="3"/>
        <v>04/04</v>
      </c>
      <c r="T7" s="67" t="str">
        <f t="shared" si="3"/>
        <v>04/11</v>
      </c>
      <c r="U7" s="67" t="str">
        <f t="shared" si="3"/>
        <v>04/18</v>
      </c>
      <c r="V7" s="67" t="str">
        <f t="shared" si="3"/>
        <v>04/25</v>
      </c>
      <c r="W7" s="67" t="str">
        <f t="shared" si="3"/>
        <v>05/02</v>
      </c>
      <c r="X7" s="67" t="str">
        <f t="shared" si="3"/>
        <v>05/09</v>
      </c>
      <c r="Y7" s="67" t="str">
        <f t="shared" si="3"/>
        <v>05/16</v>
      </c>
      <c r="Z7" s="67" t="str">
        <f t="shared" si="3"/>
        <v>05/23</v>
      </c>
      <c r="AA7" s="67" t="str">
        <f t="shared" si="3"/>
        <v>05/30</v>
      </c>
      <c r="AB7" s="67" t="str">
        <f t="shared" si="3"/>
        <v>06/06</v>
      </c>
      <c r="AC7" s="67" t="str">
        <f t="shared" si="3"/>
        <v>06/13</v>
      </c>
      <c r="AD7" s="67" t="str">
        <f t="shared" si="3"/>
        <v>06/20</v>
      </c>
      <c r="AE7" s="67" t="str">
        <f t="shared" si="3"/>
        <v>06/27</v>
      </c>
      <c r="AF7" s="67" t="str">
        <f t="shared" si="3"/>
        <v>07/04</v>
      </c>
      <c r="AG7" s="67" t="str">
        <f t="shared" si="3"/>
        <v>07/11</v>
      </c>
      <c r="AH7" s="67" t="str">
        <f t="shared" si="3"/>
        <v>07/18</v>
      </c>
      <c r="AI7" s="67" t="str">
        <f t="shared" si="3"/>
        <v>07/25</v>
      </c>
      <c r="AJ7" s="67" t="str">
        <f t="shared" si="3"/>
        <v>08/01</v>
      </c>
      <c r="AK7" s="67" t="str">
        <f t="shared" si="3"/>
        <v>08/08</v>
      </c>
      <c r="AL7" s="67" t="str">
        <f t="shared" si="3"/>
        <v>08/15</v>
      </c>
      <c r="AM7" s="67" t="str">
        <f t="shared" si="3"/>
        <v>08/22</v>
      </c>
      <c r="AN7" s="67" t="str">
        <f t="shared" si="3"/>
        <v>08/29</v>
      </c>
      <c r="AO7" s="67" t="str">
        <f t="shared" si="3"/>
        <v>09/05</v>
      </c>
      <c r="AP7" s="67" t="str">
        <f t="shared" si="3"/>
        <v>09/12</v>
      </c>
      <c r="AQ7" s="67" t="str">
        <f t="shared" si="3"/>
        <v>09/19</v>
      </c>
      <c r="AR7" s="67" t="str">
        <f t="shared" si="3"/>
        <v>09/26</v>
      </c>
      <c r="AS7" s="67" t="str">
        <f t="shared" si="3"/>
        <v>10/03</v>
      </c>
      <c r="AT7" s="67" t="str">
        <f t="shared" si="3"/>
        <v>10/10</v>
      </c>
      <c r="AU7" s="67" t="str">
        <f t="shared" si="3"/>
        <v>10/17</v>
      </c>
      <c r="AV7" s="67" t="str">
        <f t="shared" si="3"/>
        <v>10/24</v>
      </c>
      <c r="AW7" s="67" t="str">
        <f t="shared" si="3"/>
        <v>10/31</v>
      </c>
      <c r="AX7" s="67" t="str">
        <f t="shared" si="3"/>
        <v>11/07</v>
      </c>
      <c r="AY7" s="67" t="str">
        <f t="shared" si="3"/>
        <v>11/14</v>
      </c>
      <c r="AZ7" s="67" t="str">
        <f t="shared" si="3"/>
        <v>11/21</v>
      </c>
      <c r="BA7" s="67" t="str">
        <f t="shared" si="3"/>
        <v>11/28</v>
      </c>
      <c r="BB7" s="67" t="str">
        <f t="shared" si="3"/>
        <v>12/05</v>
      </c>
      <c r="BC7" s="67" t="str">
        <f t="shared" si="3"/>
        <v>12/12</v>
      </c>
      <c r="BD7" s="67" t="str">
        <f t="shared" si="3"/>
        <v>12/19</v>
      </c>
      <c r="BE7" s="67" t="str">
        <f t="shared" si="3"/>
        <v>12/26</v>
      </c>
      <c r="BF7" s="68" t="s">
        <v>5</v>
      </c>
    </row>
    <row r="8" spans="2:58" ht="15.75" customHeight="1" thickTop="1">
      <c r="B8" s="58">
        <f ca="1">SUMIF(F$3:BE$3,"&lt;="&amp;B5+6,F8:BE8)</f>
        <v>0</v>
      </c>
      <c r="C8" s="126" t="str">
        <f>IF(Summary!$B$16&lt;&gt;"",IF(AND(Summary!$D$16&lt;&gt;"",DATE(YEAR(Summary!$D$16),1,1)&lt;DATE(YEAR(F3),1,1)),"not on board",IF(Summary!$B$16&lt;&gt;"",IF(AND(Summary!$C$16&lt;&gt;"",DATE(YEAR(Summary!$C$16),1,1)&lt;=DATE(YEAR(F3),1,1)),Summary!$B$16,"not on board"),"")),"")</f>
        <v/>
      </c>
      <c r="D8" s="69" t="s">
        <v>22</v>
      </c>
      <c r="E8" s="70"/>
      <c r="F8" s="54"/>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75"/>
      <c r="BF8" s="71">
        <f t="shared" ref="BF8:BF39" si="4">SUM(F8:BE8)</f>
        <v>0</v>
      </c>
    </row>
    <row r="9" spans="2:58" ht="15.75" customHeight="1">
      <c r="C9" s="127"/>
      <c r="D9" s="72" t="s">
        <v>1</v>
      </c>
      <c r="E9" s="73"/>
      <c r="F9" s="108"/>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4"/>
      <c r="BF9" s="74">
        <f t="shared" si="4"/>
        <v>0</v>
      </c>
    </row>
    <row r="10" spans="2:58" ht="15.75" customHeight="1">
      <c r="B10" s="58">
        <f ca="1">SUMIF(F$3:BE$3,"&lt;="&amp;B5+6,F10:BE10)</f>
        <v>0</v>
      </c>
      <c r="C10" s="126" t="str">
        <f>IF(Summary!$B$17&lt;&gt;"",IF(AND(Summary!$D$17&lt;&gt;"",DATE(YEAR(Summary!$D$17),1,1)&lt;DATE(YEAR(F3),1,1)),"not on board",IF(Summary!$B$17&lt;&gt;"",IF(AND(Summary!$C$17&lt;&gt;"",DATE(YEAR(Summary!$C$17),1,1)&lt;=DATE(YEAR(F3),1,1)),Summary!$B$17,"not on board"),"")),"")</f>
        <v/>
      </c>
      <c r="D10" s="69" t="s">
        <v>22</v>
      </c>
      <c r="E10" s="70"/>
      <c r="F10" s="107"/>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6"/>
      <c r="BF10" s="71">
        <f t="shared" si="4"/>
        <v>0</v>
      </c>
    </row>
    <row r="11" spans="2:58" ht="15.75" customHeight="1">
      <c r="C11" s="127"/>
      <c r="D11" s="72" t="s">
        <v>1</v>
      </c>
      <c r="E11" s="73"/>
      <c r="F11" s="102"/>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7"/>
      <c r="BF11" s="74">
        <f t="shared" si="4"/>
        <v>0</v>
      </c>
    </row>
    <row r="12" spans="2:58" ht="15.75" customHeight="1">
      <c r="B12" s="58">
        <f ca="1">SUMIF(F$3:BE$3,"&lt;="&amp;B5+6,F12:BE12)</f>
        <v>0</v>
      </c>
      <c r="C12" s="126" t="str">
        <f>IF(Summary!$B$18&lt;&gt;"",IF(AND(Summary!$D$18&lt;&gt;"",DATE(YEAR(Summary!$D$18),1,1)&lt;DATE(YEAR(F3),1,1)),"not on board",IF(Summary!$B$18&lt;&gt;"",IF(AND(Summary!$C$18&lt;&gt;"",DATE(YEAR(Summary!$C$18),1,1)&lt;=DATE(YEAR(F3),1,1)),Summary!$B$18,"not on board"),"")),"")</f>
        <v/>
      </c>
      <c r="D12" s="69" t="s">
        <v>22</v>
      </c>
      <c r="E12" s="70"/>
      <c r="F12" s="56"/>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76"/>
      <c r="BF12" s="71">
        <f t="shared" si="4"/>
        <v>0</v>
      </c>
    </row>
    <row r="13" spans="2:58" ht="15.75" customHeight="1">
      <c r="C13" s="127"/>
      <c r="D13" s="72" t="s">
        <v>1</v>
      </c>
      <c r="E13" s="73"/>
      <c r="F13" s="108"/>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4"/>
      <c r="BF13" s="74">
        <f t="shared" si="4"/>
        <v>0</v>
      </c>
    </row>
    <row r="14" spans="2:58" ht="15.75" customHeight="1">
      <c r="B14" s="58">
        <f ca="1">SUMIF(F$3:BE$3,"&lt;="&amp;B5+6,F14:BE14)</f>
        <v>0</v>
      </c>
      <c r="C14" s="126" t="str">
        <f>IF(Summary!$B$19&lt;&gt;"",IF(AND(Summary!$D$19&lt;&gt;"",DATE(YEAR(Summary!$D$19),1,1)&lt;DATE(YEAR(F3),1,1)),"not on board",IF(Summary!$B$19&lt;&gt;"",IF(AND(Summary!$C$19&lt;&gt;"",DATE(YEAR(Summary!$C$19),1,1)&lt;=DATE(YEAR(F3),1,1)),Summary!$B$19,"not on board"),"")),"")</f>
        <v/>
      </c>
      <c r="D14" s="69" t="s">
        <v>22</v>
      </c>
      <c r="E14" s="70"/>
      <c r="F14" s="107"/>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6"/>
      <c r="BF14" s="71">
        <f t="shared" si="4"/>
        <v>0</v>
      </c>
    </row>
    <row r="15" spans="2:58" ht="15.75" customHeight="1">
      <c r="C15" s="127"/>
      <c r="D15" s="72" t="s">
        <v>1</v>
      </c>
      <c r="E15" s="73"/>
      <c r="F15" s="102"/>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7"/>
      <c r="BF15" s="74">
        <f t="shared" si="4"/>
        <v>0</v>
      </c>
    </row>
    <row r="16" spans="2:58" ht="15.75" customHeight="1">
      <c r="B16" s="58">
        <f ca="1">SUMIF(F$3:BE$3,"&lt;="&amp;B5+6,F16:BE16)</f>
        <v>0</v>
      </c>
      <c r="C16" s="126" t="str">
        <f>IF(Summary!$B$20&lt;&gt;"",IF(AND(Summary!$D$20&lt;&gt;"",DATE(YEAR(Summary!$D$20),1,1)&lt;DATE(YEAR(F3),1,1)),"not on board",IF(Summary!$B$20&lt;&gt;"",IF(AND(Summary!$C$20&lt;&gt;"",DATE(YEAR(Summary!$C$20),1,1)&lt;=DATE(YEAR(F3),1,1)),Summary!$B$20,"not on board"),"")),"")</f>
        <v/>
      </c>
      <c r="D16" s="69" t="s">
        <v>22</v>
      </c>
      <c r="E16" s="70"/>
      <c r="F16" s="56"/>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76"/>
      <c r="BF16" s="71">
        <f t="shared" si="4"/>
        <v>0</v>
      </c>
    </row>
    <row r="17" spans="2:58" ht="15.75" customHeight="1">
      <c r="C17" s="127"/>
      <c r="D17" s="72" t="s">
        <v>1</v>
      </c>
      <c r="E17" s="73"/>
      <c r="F17" s="108"/>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4"/>
      <c r="BF17" s="74">
        <f t="shared" si="4"/>
        <v>0</v>
      </c>
    </row>
    <row r="18" spans="2:58" ht="15.75" customHeight="1">
      <c r="B18" s="58">
        <f ca="1">SUMIF(F$3:BE$3,"&lt;="&amp;B5+6,F18:BE18)</f>
        <v>0</v>
      </c>
      <c r="C18" s="126" t="str">
        <f>IF(Summary!$B$21&lt;&gt;"",IF(AND(Summary!$D$21&lt;&gt;"",DATE(YEAR(Summary!$D$21),1,1)&lt;DATE(YEAR(F3),1,1)),"not on board",IF(Summary!$B$21&lt;&gt;"",IF(AND(Summary!$C$21&lt;&gt;"",DATE(YEAR(Summary!$C$21),1,1)&lt;=DATE(YEAR(F3),1,1)),Summary!$B$21,"not on board"),"")),"")</f>
        <v/>
      </c>
      <c r="D18" s="69" t="s">
        <v>22</v>
      </c>
      <c r="E18" s="70"/>
      <c r="F18" s="107"/>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6"/>
      <c r="BF18" s="71">
        <f t="shared" si="4"/>
        <v>0</v>
      </c>
    </row>
    <row r="19" spans="2:58" ht="15.75" customHeight="1">
      <c r="C19" s="127"/>
      <c r="D19" s="72" t="s">
        <v>1</v>
      </c>
      <c r="E19" s="73"/>
      <c r="F19" s="10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7"/>
      <c r="BF19" s="74">
        <f t="shared" si="4"/>
        <v>0</v>
      </c>
    </row>
    <row r="20" spans="2:58" ht="15.75" customHeight="1">
      <c r="B20" s="58">
        <f ca="1">SUMIF(F$3:BE$3,"&lt;="&amp;B5+6,F20:BE20)</f>
        <v>0</v>
      </c>
      <c r="C20" s="126" t="str">
        <f>IF(Summary!$B$22&lt;&gt;"",IF(AND(Summary!$D$22&lt;&gt;"",DATE(YEAR(Summary!$D$22),1,1)&lt;DATE(YEAR(F3),1,1)),"not on board",IF(Summary!$B$22&lt;&gt;"",IF(AND(Summary!$C$22&lt;&gt;"",DATE(YEAR(Summary!$C$22),1,1)&lt;=DATE(YEAR(F3),1,1)),Summary!$B$22,"not on board"),"")),"")</f>
        <v/>
      </c>
      <c r="D20" s="69" t="s">
        <v>22</v>
      </c>
      <c r="E20" s="70"/>
      <c r="F20" s="56"/>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76"/>
      <c r="BF20" s="71">
        <f t="shared" si="4"/>
        <v>0</v>
      </c>
    </row>
    <row r="21" spans="2:58" ht="15.75" customHeight="1">
      <c r="C21" s="127"/>
      <c r="D21" s="72" t="s">
        <v>1</v>
      </c>
      <c r="E21" s="73"/>
      <c r="F21" s="108"/>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4"/>
      <c r="BF21" s="74">
        <f t="shared" si="4"/>
        <v>0</v>
      </c>
    </row>
    <row r="22" spans="2:58" ht="15.75" customHeight="1">
      <c r="B22" s="58">
        <f ca="1">SUMIF(F$3:BE$3,"&lt;="&amp;B5+6,F22:BE22)</f>
        <v>0</v>
      </c>
      <c r="C22" s="126" t="str">
        <f>IF(Summary!$B$23&lt;&gt;"",IF(AND(Summary!$D$23&lt;&gt;"",DATE(YEAR(Summary!$D$23),1,1)&lt;DATE(YEAR(F3),1,1)),"not on board",IF(Summary!$B$23&lt;&gt;"",IF(AND(Summary!$C$23&lt;&gt;"",DATE(YEAR(Summary!$C$23),1,1)&lt;=DATE(YEAR(F3),1,1)),Summary!$B$23,"not on board"),"")),"")</f>
        <v/>
      </c>
      <c r="D22" s="69" t="s">
        <v>22</v>
      </c>
      <c r="E22" s="70"/>
      <c r="F22" s="107"/>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6"/>
      <c r="BF22" s="71">
        <f t="shared" si="4"/>
        <v>0</v>
      </c>
    </row>
    <row r="23" spans="2:58" ht="15.75" customHeight="1">
      <c r="C23" s="127"/>
      <c r="D23" s="72" t="s">
        <v>1</v>
      </c>
      <c r="E23" s="73"/>
      <c r="F23" s="102"/>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7"/>
      <c r="BF23" s="74">
        <f t="shared" si="4"/>
        <v>0</v>
      </c>
    </row>
    <row r="24" spans="2:58" ht="15.75" customHeight="1">
      <c r="B24" s="58">
        <f ca="1">SUMIF(F$3:BE$3,"&lt;="&amp;B5+6,F24:BE24)</f>
        <v>0</v>
      </c>
      <c r="C24" s="126" t="str">
        <f>IF(Summary!$B$24&lt;&gt;"",IF(AND(Summary!$D$24&lt;&gt;"",DATE(YEAR(Summary!$D$24),1,1)&lt;DATE(YEAR(F3),1,1)),"not on board",IF(Summary!$B$24&lt;&gt;"",IF(AND(Summary!$C$24&lt;&gt;"",DATE(YEAR(Summary!$C$24),1,1)&lt;=DATE(YEAR(F3),1,1)),Summary!$B$24,"not on board"),"")),"")</f>
        <v/>
      </c>
      <c r="D24" s="69" t="s">
        <v>22</v>
      </c>
      <c r="E24" s="70"/>
      <c r="F24" s="56"/>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76"/>
      <c r="BF24" s="71">
        <f t="shared" si="4"/>
        <v>0</v>
      </c>
    </row>
    <row r="25" spans="2:58" ht="15.75" customHeight="1">
      <c r="C25" s="127"/>
      <c r="D25" s="72" t="s">
        <v>1</v>
      </c>
      <c r="E25" s="73"/>
      <c r="F25" s="108"/>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4"/>
      <c r="BF25" s="74">
        <f t="shared" si="4"/>
        <v>0</v>
      </c>
    </row>
    <row r="26" spans="2:58" ht="15.75" customHeight="1">
      <c r="B26" s="58">
        <f ca="1">SUMIF(F$3:BE$3,"&lt;="&amp;B5+6,F26:BE26)</f>
        <v>0</v>
      </c>
      <c r="C26" s="126" t="str">
        <f>IF(Summary!$B$25&lt;&gt;"",IF(AND(Summary!$D$25&lt;&gt;"",DATE(YEAR(Summary!$D$25),1,1)&lt;DATE(YEAR(F3),1,1)),"not on board",IF(Summary!$B$25&lt;&gt;"",IF(AND(Summary!$C$25&lt;&gt;"",DATE(YEAR(Summary!$C$25),1,1)&lt;=DATE(YEAR(F3),1,1)),Summary!$B$25,"not on board"),"")),"")</f>
        <v/>
      </c>
      <c r="D26" s="69" t="s">
        <v>22</v>
      </c>
      <c r="E26" s="70"/>
      <c r="F26" s="107"/>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6"/>
      <c r="BF26" s="71">
        <f t="shared" si="4"/>
        <v>0</v>
      </c>
    </row>
    <row r="27" spans="2:58" ht="15.75" customHeight="1">
      <c r="C27" s="127"/>
      <c r="D27" s="72" t="s">
        <v>1</v>
      </c>
      <c r="E27" s="73"/>
      <c r="F27" s="102"/>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7"/>
      <c r="BF27" s="74">
        <f t="shared" si="4"/>
        <v>0</v>
      </c>
    </row>
    <row r="28" spans="2:58" ht="15.75" customHeight="1">
      <c r="B28" s="58">
        <f ca="1">SUMIF(F$3:BE$3,"&lt;="&amp;B5+6,F28:BE28)</f>
        <v>0</v>
      </c>
      <c r="C28" s="126" t="str">
        <f>IF(Summary!$B$26&lt;&gt;"",IF(AND(Summary!$D$26&lt;&gt;"",DATE(YEAR(Summary!$D$26),1,1)&lt;DATE(YEAR(F3),1,1)),"not on board",IF(Summary!$B$26&lt;&gt;"",IF(AND(Summary!$C$26&lt;&gt;"",DATE(YEAR(Summary!$C$26),1,1)&lt;=DATE(YEAR(F3),1,1)),Summary!$B$26,"not on board"),"")),"")</f>
        <v/>
      </c>
      <c r="D28" s="69" t="s">
        <v>22</v>
      </c>
      <c r="E28" s="70"/>
      <c r="F28" s="56"/>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76"/>
      <c r="BF28" s="71">
        <f t="shared" si="4"/>
        <v>0</v>
      </c>
    </row>
    <row r="29" spans="2:58" ht="15.75" customHeight="1">
      <c r="C29" s="127"/>
      <c r="D29" s="72" t="s">
        <v>1</v>
      </c>
      <c r="E29" s="73"/>
      <c r="F29" s="108"/>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4"/>
      <c r="BF29" s="74">
        <f t="shared" si="4"/>
        <v>0</v>
      </c>
    </row>
    <row r="30" spans="2:58" ht="15.75" customHeight="1">
      <c r="B30" s="58">
        <f ca="1">SUMIF(F$3:BE$3,"&lt;="&amp;B5+6,F30:BE30)</f>
        <v>0</v>
      </c>
      <c r="C30" s="126" t="str">
        <f>IF(Summary!$B$27&lt;&gt;"",IF(AND(Summary!$D$27&lt;&gt;"",DATE(YEAR(Summary!$D$27),1,1)&lt;DATE(YEAR(F3),1,1)),"not on board",IF(Summary!$B$27&lt;&gt;"",IF(AND(Summary!$C$27&lt;&gt;"",DATE(YEAR(Summary!$C$27),1,1)&lt;=DATE(YEAR(F3),1,1)),Summary!$B$27,"not on board"),"")),"")</f>
        <v/>
      </c>
      <c r="D30" s="69" t="s">
        <v>22</v>
      </c>
      <c r="E30" s="70"/>
      <c r="F30" s="107"/>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6"/>
      <c r="BF30" s="71">
        <f t="shared" si="4"/>
        <v>0</v>
      </c>
    </row>
    <row r="31" spans="2:58" ht="15.75" customHeight="1">
      <c r="C31" s="127"/>
      <c r="D31" s="72" t="s">
        <v>1</v>
      </c>
      <c r="E31" s="73"/>
      <c r="F31" s="102"/>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7"/>
      <c r="BF31" s="74">
        <f t="shared" si="4"/>
        <v>0</v>
      </c>
    </row>
    <row r="32" spans="2:58" ht="15.75" customHeight="1">
      <c r="B32" s="58">
        <f ca="1">SUMIF(F$3:BE$3,"&lt;="&amp;B5+6,F32:BE32)</f>
        <v>0</v>
      </c>
      <c r="C32" s="126" t="str">
        <f>IF(Summary!$B$28&lt;&gt;"",IF(AND(Summary!$D$28&lt;&gt;"",DATE(YEAR(Summary!$D$28),1,1)&lt;DATE(YEAR(F3),1,1)),"not on board",IF(Summary!$B$28&lt;&gt;"",IF(AND(Summary!$C$28&lt;&gt;"",DATE(YEAR(Summary!$C$28),1,1)&lt;=DATE(YEAR(F3),1,1)),Summary!$B$28,"not on board"),"")),"")</f>
        <v/>
      </c>
      <c r="D32" s="69" t="s">
        <v>22</v>
      </c>
      <c r="E32" s="70"/>
      <c r="F32" s="56"/>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76"/>
      <c r="BF32" s="71">
        <f t="shared" si="4"/>
        <v>0</v>
      </c>
    </row>
    <row r="33" spans="2:58" ht="15.75" customHeight="1">
      <c r="C33" s="127"/>
      <c r="D33" s="72" t="s">
        <v>1</v>
      </c>
      <c r="E33" s="73"/>
      <c r="F33" s="108"/>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4"/>
      <c r="BF33" s="74">
        <f t="shared" si="4"/>
        <v>0</v>
      </c>
    </row>
    <row r="34" spans="2:58" ht="15.75" customHeight="1">
      <c r="B34" s="58">
        <f ca="1">SUMIF(F$3:BE$3,"&lt;="&amp;B5+6,F34:BE34)</f>
        <v>0</v>
      </c>
      <c r="C34" s="126" t="str">
        <f>IF(Summary!$B$29&lt;&gt;"",IF(AND(Summary!$D$29&lt;&gt;"",DATE(YEAR(Summary!$D$29),1,1)&lt;DATE(YEAR(F3),1,1)),"not on board",IF(Summary!$B$29&lt;&gt;"",IF(AND(Summary!$C$29&lt;&gt;"",DATE(YEAR(Summary!$C$29),1,1)&lt;=DATE(YEAR(F3),1,1)),Summary!$B$29,"not on board"),"")),"")</f>
        <v/>
      </c>
      <c r="D34" s="69" t="s">
        <v>22</v>
      </c>
      <c r="E34" s="70"/>
      <c r="F34" s="107"/>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6"/>
      <c r="BF34" s="71">
        <f t="shared" si="4"/>
        <v>0</v>
      </c>
    </row>
    <row r="35" spans="2:58" ht="15.75" customHeight="1">
      <c r="C35" s="127"/>
      <c r="D35" s="72" t="s">
        <v>1</v>
      </c>
      <c r="E35" s="73"/>
      <c r="F35" s="102"/>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7"/>
      <c r="BF35" s="74">
        <f t="shared" si="4"/>
        <v>0</v>
      </c>
    </row>
    <row r="36" spans="2:58" ht="15.75" customHeight="1">
      <c r="B36" s="58">
        <f ca="1">SUMIF(F$3:BE$3,"&lt;="&amp;B5+6,F36:BE36)</f>
        <v>0</v>
      </c>
      <c r="C36" s="126" t="str">
        <f>IF(Summary!$B$30&lt;&gt;"",IF(AND(Summary!$D$30&lt;&gt;"",DATE(YEAR(Summary!$D$30),1,1)&lt;DATE(YEAR(F3),1,1)),"not on board",IF(Summary!$B$30&lt;&gt;"",IF(AND(Summary!$C$30&lt;&gt;"",DATE(YEAR(Summary!$C$30),1,1)&lt;=DATE(YEAR(F3),1,1)),Summary!$B$30,"not on board"),"")),"")</f>
        <v/>
      </c>
      <c r="D36" s="69" t="s">
        <v>22</v>
      </c>
      <c r="E36" s="70"/>
      <c r="F36" s="56"/>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76"/>
      <c r="BF36" s="71">
        <f t="shared" si="4"/>
        <v>0</v>
      </c>
    </row>
    <row r="37" spans="2:58" ht="15.75" customHeight="1">
      <c r="C37" s="127"/>
      <c r="D37" s="72" t="s">
        <v>1</v>
      </c>
      <c r="E37" s="73"/>
      <c r="F37" s="108"/>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4"/>
      <c r="BF37" s="74">
        <f t="shared" si="4"/>
        <v>0</v>
      </c>
    </row>
    <row r="38" spans="2:58" ht="15.75" customHeight="1">
      <c r="B38" s="58">
        <f ca="1">SUMIF(F$3:BE$3,"&lt;="&amp;B5+6,F38:BE38)</f>
        <v>0</v>
      </c>
      <c r="C38" s="126" t="str">
        <f>IF(Summary!$B$31&lt;&gt;"",IF(AND(Summary!$D$31&lt;&gt;"",DATE(YEAR(Summary!$D$31),1,1)&lt;DATE(YEAR(F3),1,1)),"not on board",IF(Summary!$B$31&lt;&gt;"",IF(AND(Summary!$C$31&lt;&gt;"",DATE(YEAR(Summary!$C$31),1,1)&lt;=DATE(YEAR(F3),1,1)),Summary!$B$31,"not on board"),"")),"")</f>
        <v/>
      </c>
      <c r="D38" s="69" t="s">
        <v>22</v>
      </c>
      <c r="E38" s="70"/>
      <c r="F38" s="107"/>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6"/>
      <c r="BF38" s="71">
        <f t="shared" si="4"/>
        <v>0</v>
      </c>
    </row>
    <row r="39" spans="2:58" ht="15.75" customHeight="1">
      <c r="C39" s="127"/>
      <c r="D39" s="72" t="s">
        <v>1</v>
      </c>
      <c r="E39" s="73"/>
      <c r="F39" s="102"/>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7"/>
      <c r="BF39" s="74">
        <f t="shared" si="4"/>
        <v>0</v>
      </c>
    </row>
    <row r="40" spans="2:58" ht="15.75" customHeight="1">
      <c r="B40" s="58">
        <f ca="1">SUMIF(F$3:BE$3,"&lt;="&amp;B5+6,F40:BE40)</f>
        <v>0</v>
      </c>
      <c r="C40" s="126" t="str">
        <f>IF(Summary!$B$32&lt;&gt;"",IF(AND(Summary!$D$32&lt;&gt;"",DATE(YEAR(Summary!$D$32),1,1)&lt;DATE(YEAR(F3),1,1)),"not on board",IF(Summary!$B$32&lt;&gt;"",IF(AND(Summary!$C$32&lt;&gt;"",DATE(YEAR(Summary!$C$32),1,1)&lt;=DATE(YEAR(F3),1,1)),Summary!$B$32,"not on board"),"")),"")</f>
        <v/>
      </c>
      <c r="D40" s="69" t="s">
        <v>22</v>
      </c>
      <c r="E40" s="70"/>
      <c r="F40" s="56"/>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76"/>
      <c r="BF40" s="71">
        <f t="shared" ref="BF40:BF71" si="5">SUM(F40:BE40)</f>
        <v>0</v>
      </c>
    </row>
    <row r="41" spans="2:58" ht="15.75" customHeight="1">
      <c r="C41" s="127"/>
      <c r="D41" s="72" t="s">
        <v>1</v>
      </c>
      <c r="E41" s="73"/>
      <c r="F41" s="108"/>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4"/>
      <c r="BF41" s="74">
        <f t="shared" si="5"/>
        <v>0</v>
      </c>
    </row>
    <row r="42" spans="2:58" ht="15.75" customHeight="1">
      <c r="B42" s="58">
        <f ca="1">SUMIF(F$3:BE$3,"&lt;="&amp;B5+6,F42:BE42)</f>
        <v>0</v>
      </c>
      <c r="C42" s="126" t="str">
        <f>IF(Summary!$B$33&lt;&gt;"",IF(AND(Summary!$D$33&lt;&gt;"",DATE(YEAR(Summary!$D$33),1,1)&lt;DATE(YEAR(F3),1,1)),"not on board",IF(Summary!$B$33&lt;&gt;"",IF(AND(Summary!$C$33&lt;&gt;"",DATE(YEAR(Summary!$C$33),1,1)&lt;=DATE(YEAR(F3),1,1)),Summary!$B$33,"not on board"),"")),"")</f>
        <v/>
      </c>
      <c r="D42" s="69" t="s">
        <v>22</v>
      </c>
      <c r="E42" s="70"/>
      <c r="F42" s="107"/>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6"/>
      <c r="BF42" s="71">
        <f t="shared" si="5"/>
        <v>0</v>
      </c>
    </row>
    <row r="43" spans="2:58" ht="15.75" customHeight="1">
      <c r="C43" s="127"/>
      <c r="D43" s="72" t="s">
        <v>1</v>
      </c>
      <c r="E43" s="73"/>
      <c r="F43" s="102"/>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7"/>
      <c r="BF43" s="74">
        <f t="shared" si="5"/>
        <v>0</v>
      </c>
    </row>
    <row r="44" spans="2:58" ht="15.75" customHeight="1">
      <c r="B44" s="58">
        <f ca="1">SUMIF(F$3:BE$3,"&lt;="&amp;B5+6,F44:BE44)</f>
        <v>0</v>
      </c>
      <c r="C44" s="126" t="str">
        <f>IF(Summary!$B$34&lt;&gt;"",IF(AND(Summary!$D$34&lt;&gt;"",DATE(YEAR(Summary!$D$34),1,1)&lt;DATE(YEAR(F3),1,1)),"not on board",IF(Summary!$B$34&lt;&gt;"",IF(AND(Summary!$C$34&lt;&gt;"",DATE(YEAR(Summary!$C$34),1,1)&lt;=DATE(YEAR(F3),1,1)),Summary!$B$34,"not on board"),"")),"")</f>
        <v/>
      </c>
      <c r="D44" s="69" t="s">
        <v>22</v>
      </c>
      <c r="E44" s="70"/>
      <c r="F44" s="56"/>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76"/>
      <c r="BF44" s="71">
        <f t="shared" si="5"/>
        <v>0</v>
      </c>
    </row>
    <row r="45" spans="2:58" ht="15.75" customHeight="1">
      <c r="C45" s="127"/>
      <c r="D45" s="72" t="s">
        <v>1</v>
      </c>
      <c r="E45" s="73"/>
      <c r="F45" s="108"/>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4"/>
      <c r="BF45" s="74">
        <f t="shared" si="5"/>
        <v>0</v>
      </c>
    </row>
    <row r="46" spans="2:58" ht="15.75" customHeight="1">
      <c r="B46" s="58">
        <f ca="1">SUMIF(F$3:BE$3,"&lt;="&amp;B5+6,F46:BE46)</f>
        <v>0</v>
      </c>
      <c r="C46" s="126" t="str">
        <f>IF(Summary!$B$35&lt;&gt;"",IF(AND(Summary!$D$35&lt;&gt;"",DATE(YEAR(Summary!$D$35),1,1)&lt;DATE(YEAR(F3),1,1)),"not on board",IF(Summary!$B$35&lt;&gt;"",IF(AND(Summary!$C$35&lt;&gt;"",DATE(YEAR(Summary!$C$35),1,1)&lt;=DATE(YEAR(F3),1,1)),Summary!$B$35,"not on board"),"")),"")</f>
        <v/>
      </c>
      <c r="D46" s="69" t="s">
        <v>22</v>
      </c>
      <c r="E46" s="70"/>
      <c r="F46" s="107"/>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6"/>
      <c r="BF46" s="71">
        <f t="shared" si="5"/>
        <v>0</v>
      </c>
    </row>
    <row r="47" spans="2:58" ht="15.75" customHeight="1">
      <c r="C47" s="127"/>
      <c r="D47" s="72" t="s">
        <v>1</v>
      </c>
      <c r="E47" s="73"/>
      <c r="F47" s="102"/>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7"/>
      <c r="BF47" s="74">
        <f t="shared" si="5"/>
        <v>0</v>
      </c>
    </row>
    <row r="48" spans="2:58" ht="15.75" customHeight="1">
      <c r="B48" s="58">
        <f ca="1">SUMIF(F$3:BE$3,"&lt;="&amp;B5+6,F48:BE48)</f>
        <v>0</v>
      </c>
      <c r="C48" s="126" t="str">
        <f>IF(Summary!$B$36&lt;&gt;"",IF(AND(Summary!$D$36&lt;&gt;"",DATE(YEAR(Summary!$D$36),1,1)&lt;DATE(YEAR(F3),1,1)),"not on board",IF(Summary!$B$36&lt;&gt;"",IF(AND(Summary!$C$36&lt;&gt;"",DATE(YEAR(Summary!$C$36),1,1)&lt;=DATE(YEAR(F3),1,1)),Summary!$B$36,"not on board"),"")),"")</f>
        <v/>
      </c>
      <c r="D48" s="69" t="s">
        <v>22</v>
      </c>
      <c r="E48" s="70"/>
      <c r="F48" s="56"/>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76"/>
      <c r="BF48" s="71">
        <f t="shared" si="5"/>
        <v>0</v>
      </c>
    </row>
    <row r="49" spans="2:58" ht="15.75" customHeight="1">
      <c r="C49" s="127"/>
      <c r="D49" s="72" t="s">
        <v>1</v>
      </c>
      <c r="E49" s="73"/>
      <c r="F49" s="108"/>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4"/>
      <c r="BF49" s="74">
        <f t="shared" si="5"/>
        <v>0</v>
      </c>
    </row>
    <row r="50" spans="2:58" ht="15.75" customHeight="1">
      <c r="B50" s="58">
        <f ca="1">SUMIF(F$3:BE$3,"&lt;="&amp;B5+6,F50:BE50)</f>
        <v>0</v>
      </c>
      <c r="C50" s="126" t="str">
        <f>IF(Summary!$B$37&lt;&gt;"",IF(AND(Summary!$D$37&lt;&gt;"",DATE(YEAR(Summary!$D$37),1,1)&lt;DATE(YEAR(F3),1,1)),"not on board",IF(Summary!$B$37&lt;&gt;"",IF(AND(Summary!$C$37&lt;&gt;"",DATE(YEAR(Summary!$C$37),1,1)&lt;=DATE(YEAR(F3),1,1)),Summary!$B$37,"not on board"),"")),"")</f>
        <v/>
      </c>
      <c r="D50" s="69" t="s">
        <v>22</v>
      </c>
      <c r="E50" s="70"/>
      <c r="F50" s="107"/>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6"/>
      <c r="BF50" s="71">
        <f t="shared" si="5"/>
        <v>0</v>
      </c>
    </row>
    <row r="51" spans="2:58" ht="15.75" customHeight="1">
      <c r="C51" s="127"/>
      <c r="D51" s="72" t="s">
        <v>1</v>
      </c>
      <c r="E51" s="73"/>
      <c r="F51" s="102"/>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7"/>
      <c r="BF51" s="74">
        <f t="shared" si="5"/>
        <v>0</v>
      </c>
    </row>
    <row r="52" spans="2:58" ht="15.75" customHeight="1">
      <c r="B52" s="58">
        <f ca="1">SUMIF(F$3:BE$3,"&lt;="&amp;B5+6,F52:BE52)</f>
        <v>0</v>
      </c>
      <c r="C52" s="126" t="str">
        <f>IF(Summary!$B$38&lt;&gt;"",IF(AND(Summary!$D$38&lt;&gt;"",DATE(YEAR(Summary!$D$38),1,1)&lt;DATE(YEAR(F3),1,1)),"not on board",IF(Summary!$B$38&lt;&gt;"",IF(AND(Summary!$C$38&lt;&gt;"",DATE(YEAR(Summary!$C$38),1,1)&lt;=DATE(YEAR(F3),1,1)),Summary!$B$38,"not on board"),"")),"")</f>
        <v/>
      </c>
      <c r="D52" s="69" t="s">
        <v>22</v>
      </c>
      <c r="E52" s="70"/>
      <c r="F52" s="56"/>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76"/>
      <c r="BF52" s="71">
        <f t="shared" si="5"/>
        <v>0</v>
      </c>
    </row>
    <row r="53" spans="2:58" ht="15.75" customHeight="1">
      <c r="C53" s="127"/>
      <c r="D53" s="72" t="s">
        <v>1</v>
      </c>
      <c r="E53" s="73"/>
      <c r="F53" s="108"/>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4"/>
      <c r="BF53" s="74">
        <f t="shared" si="5"/>
        <v>0</v>
      </c>
    </row>
    <row r="54" spans="2:58" ht="15.75" customHeight="1">
      <c r="B54" s="58">
        <f ca="1">SUMIF(F$3:BE$3,"&lt;="&amp;B5+6,F54:BE54)</f>
        <v>0</v>
      </c>
      <c r="C54" s="126" t="str">
        <f>IF(Summary!$B$39&lt;&gt;"",IF(AND(Summary!$D$39&lt;&gt;"",DATE(YEAR(Summary!$D$39),1,1)&lt;DATE(YEAR(F3),1,1)),"not on board",IF(Summary!$B$39&lt;&gt;"",IF(AND(Summary!$C$39&lt;&gt;"",DATE(YEAR(Summary!$C$39),1,1)&lt;=DATE(YEAR(F3),1,1)),Summary!$B$39,"not on board"),"")),"")</f>
        <v/>
      </c>
      <c r="D54" s="69" t="s">
        <v>22</v>
      </c>
      <c r="E54" s="70"/>
      <c r="F54" s="107"/>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6"/>
      <c r="BF54" s="71">
        <f t="shared" si="5"/>
        <v>0</v>
      </c>
    </row>
    <row r="55" spans="2:58" ht="15.75" customHeight="1">
      <c r="C55" s="127"/>
      <c r="D55" s="72" t="s">
        <v>1</v>
      </c>
      <c r="E55" s="73"/>
      <c r="F55" s="102"/>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7"/>
      <c r="BF55" s="74">
        <f t="shared" si="5"/>
        <v>0</v>
      </c>
    </row>
    <row r="56" spans="2:58" ht="15.75" customHeight="1">
      <c r="B56" s="58">
        <f ca="1">SUMIF(F$3:BE$3,"&lt;="&amp;B5+6,F56:BE56)</f>
        <v>0</v>
      </c>
      <c r="C56" s="126" t="str">
        <f>IF(Summary!$B$40&lt;&gt;"",IF(AND(Summary!$D$40&lt;&gt;"",DATE(YEAR(Summary!$D$40),1,1)&lt;DATE(YEAR(F3),1,1)),"not on board",IF(Summary!$B$40&lt;&gt;"",IF(AND(Summary!$C$40&lt;&gt;"",DATE(YEAR(Summary!$C$40),1,1)&lt;=DATE(YEAR(F3),1,1)),Summary!$B$40,"not on board"),"")),"")</f>
        <v/>
      </c>
      <c r="D56" s="69" t="s">
        <v>22</v>
      </c>
      <c r="E56" s="70"/>
      <c r="F56" s="56"/>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76"/>
      <c r="BF56" s="71">
        <f t="shared" si="5"/>
        <v>0</v>
      </c>
    </row>
    <row r="57" spans="2:58" ht="15.75" customHeight="1">
      <c r="C57" s="127"/>
      <c r="D57" s="72" t="s">
        <v>1</v>
      </c>
      <c r="E57" s="73"/>
      <c r="F57" s="108"/>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4"/>
      <c r="BF57" s="74">
        <f t="shared" si="5"/>
        <v>0</v>
      </c>
    </row>
    <row r="58" spans="2:58" ht="15.75" customHeight="1">
      <c r="B58" s="58">
        <f ca="1">SUMIF(F$3:BE$3,"&lt;="&amp;B5+6,F58:BE58)</f>
        <v>0</v>
      </c>
      <c r="C58" s="126" t="str">
        <f>IF(Summary!$B$41&lt;&gt;"",IF(AND(Summary!$D$41&lt;&gt;"",DATE(YEAR(Summary!$D$41),1,1)&lt;DATE(YEAR(F3),1,1)),"not on board",IF(Summary!$B$41&lt;&gt;"",IF(AND(Summary!$C$41&lt;&gt;"",DATE(YEAR(Summary!$C$41),1,1)&lt;=DATE(YEAR(F3),1,1)),Summary!$B$41,"not on board"),"")),"")</f>
        <v/>
      </c>
      <c r="D58" s="69" t="s">
        <v>22</v>
      </c>
      <c r="E58" s="70"/>
      <c r="F58" s="107"/>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6"/>
      <c r="BF58" s="71">
        <f t="shared" si="5"/>
        <v>0</v>
      </c>
    </row>
    <row r="59" spans="2:58" ht="15.75" customHeight="1">
      <c r="C59" s="127"/>
      <c r="D59" s="72" t="s">
        <v>1</v>
      </c>
      <c r="E59" s="73"/>
      <c r="F59" s="102"/>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7"/>
      <c r="BF59" s="74">
        <f t="shared" si="5"/>
        <v>0</v>
      </c>
    </row>
    <row r="60" spans="2:58" ht="15.75" customHeight="1">
      <c r="B60" s="58">
        <f ca="1">SUMIF(F$3:BE$3,"&lt;="&amp;B5+6,F60:BE60)</f>
        <v>0</v>
      </c>
      <c r="C60" s="126" t="str">
        <f>IF(Summary!$B$42&lt;&gt;"",IF(AND(Summary!$D$42&lt;&gt;"",DATE(YEAR(Summary!$D$42),1,1)&lt;DATE(YEAR(F3),1,1)),"not on board",IF(Summary!$B$42&lt;&gt;"",IF(AND(Summary!$C$42&lt;&gt;"",DATE(YEAR(Summary!$C$42),1,1)&lt;=DATE(YEAR(F3),1,1)),Summary!$B$42,"not on board"),"")),"")</f>
        <v/>
      </c>
      <c r="D60" s="69" t="s">
        <v>22</v>
      </c>
      <c r="E60" s="70"/>
      <c r="F60" s="56"/>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76"/>
      <c r="BF60" s="71">
        <f t="shared" si="5"/>
        <v>0</v>
      </c>
    </row>
    <row r="61" spans="2:58" ht="15.75" customHeight="1">
      <c r="C61" s="127"/>
      <c r="D61" s="72" t="s">
        <v>1</v>
      </c>
      <c r="E61" s="73"/>
      <c r="F61" s="108"/>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4"/>
      <c r="BF61" s="74">
        <f t="shared" si="5"/>
        <v>0</v>
      </c>
    </row>
    <row r="62" spans="2:58" ht="15.75" customHeight="1">
      <c r="B62" s="58">
        <f ca="1">SUMIF(F$3:BE$3,"&lt;="&amp;B5+6,F62:BE62)</f>
        <v>0</v>
      </c>
      <c r="C62" s="126" t="str">
        <f>IF(Summary!$B$43&lt;&gt;"",IF(AND(Summary!$D$43&lt;&gt;"",DATE(YEAR(Summary!$D$43),1,1)&lt;DATE(YEAR(F3),1,1)),"not on board",IF(Summary!$B$43&lt;&gt;"",IF(AND(Summary!$C$43&lt;&gt;"",DATE(YEAR(Summary!$C$43),1,1)&lt;=DATE(YEAR(F3),1,1)),Summary!$B$43,"not on board"),"")),"")</f>
        <v/>
      </c>
      <c r="D62" s="69" t="s">
        <v>22</v>
      </c>
      <c r="E62" s="70"/>
      <c r="F62" s="107"/>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6"/>
      <c r="BF62" s="71">
        <f t="shared" si="5"/>
        <v>0</v>
      </c>
    </row>
    <row r="63" spans="2:58" ht="15.75" customHeight="1">
      <c r="C63" s="127"/>
      <c r="D63" s="72" t="s">
        <v>1</v>
      </c>
      <c r="E63" s="73"/>
      <c r="F63" s="102"/>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7"/>
      <c r="BF63" s="74">
        <f t="shared" si="5"/>
        <v>0</v>
      </c>
    </row>
    <row r="64" spans="2:58" ht="15.75" customHeight="1">
      <c r="B64" s="58">
        <f ca="1">SUMIF(F$3:BE$3,"&lt;="&amp;B5+6,F64:BE64)</f>
        <v>0</v>
      </c>
      <c r="C64" s="126" t="str">
        <f>IF(Summary!$B$44&lt;&gt;"",IF(AND(Summary!$D$44&lt;&gt;"",DATE(YEAR(Summary!$D$44),1,1)&lt;DATE(YEAR(F3),1,1)),"not on board",IF(Summary!$B$44&lt;&gt;"",IF(AND(Summary!$C$44&lt;&gt;"",DATE(YEAR(Summary!$C$44),1,1)&lt;=DATE(YEAR(F3),1,1)),Summary!$B$44,"not on board"),"")),"")</f>
        <v/>
      </c>
      <c r="D64" s="69" t="s">
        <v>22</v>
      </c>
      <c r="E64" s="70"/>
      <c r="F64" s="56"/>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76"/>
      <c r="BF64" s="71">
        <f t="shared" si="5"/>
        <v>0</v>
      </c>
    </row>
    <row r="65" spans="2:58" ht="15.75" customHeight="1">
      <c r="C65" s="127"/>
      <c r="D65" s="72" t="s">
        <v>1</v>
      </c>
      <c r="E65" s="73"/>
      <c r="F65" s="108"/>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4"/>
      <c r="BF65" s="74">
        <f t="shared" si="5"/>
        <v>0</v>
      </c>
    </row>
    <row r="66" spans="2:58" ht="15.75" customHeight="1">
      <c r="B66" s="58">
        <f ca="1">SUMIF(F$3:BE$3,"&lt;="&amp;B5+6,F66:BE66)</f>
        <v>0</v>
      </c>
      <c r="C66" s="126" t="str">
        <f>IF(Summary!$B$45&lt;&gt;"",IF(AND(Summary!$D$45&lt;&gt;"",DATE(YEAR(Summary!$D$45),1,1)&lt;DATE(YEAR(F3),1,1)),"not on board",IF(Summary!$B$45&lt;&gt;"",IF(AND(Summary!$C$45&lt;&gt;"",DATE(YEAR(Summary!$C$45),1,1)&lt;=DATE(YEAR(F3),1,1)),Summary!$B$45,"not on board"),"")),"")</f>
        <v/>
      </c>
      <c r="D66" s="69" t="s">
        <v>22</v>
      </c>
      <c r="E66" s="70"/>
      <c r="F66" s="107"/>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6"/>
      <c r="BF66" s="71">
        <f t="shared" si="5"/>
        <v>0</v>
      </c>
    </row>
    <row r="67" spans="2:58" ht="15.75" customHeight="1">
      <c r="C67" s="127"/>
      <c r="D67" s="72" t="s">
        <v>1</v>
      </c>
      <c r="E67" s="73"/>
      <c r="F67" s="102"/>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7"/>
      <c r="BF67" s="74">
        <f t="shared" si="5"/>
        <v>0</v>
      </c>
    </row>
    <row r="68" spans="2:58" ht="15.75" customHeight="1">
      <c r="B68" s="58">
        <f ca="1">SUMIF(F$3:BE$3,"&lt;="&amp;B5+6,F68:BE68)</f>
        <v>0</v>
      </c>
      <c r="C68" s="126" t="str">
        <f>IF(Summary!$B$46&lt;&gt;"",IF(AND(Summary!$D$46&lt;&gt;"",DATE(YEAR(Summary!$D$46),1,1)&lt;DATE(YEAR(F3),1,1)),"not on board",IF(Summary!$B$46&lt;&gt;"",IF(AND(Summary!$C$46&lt;&gt;"",DATE(YEAR(Summary!$C$46),1,1)&lt;=DATE(YEAR(F3),1,1)),Summary!$B$46,"not on board"),"")),"")</f>
        <v/>
      </c>
      <c r="D68" s="69" t="s">
        <v>22</v>
      </c>
      <c r="E68" s="70"/>
      <c r="F68" s="56"/>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76"/>
      <c r="BF68" s="71">
        <f t="shared" si="5"/>
        <v>0</v>
      </c>
    </row>
    <row r="69" spans="2:58" ht="15.75" customHeight="1">
      <c r="C69" s="127"/>
      <c r="D69" s="72" t="s">
        <v>1</v>
      </c>
      <c r="E69" s="73"/>
      <c r="F69" s="108"/>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4"/>
      <c r="BF69" s="74">
        <f t="shared" si="5"/>
        <v>0</v>
      </c>
    </row>
    <row r="70" spans="2:58" ht="15.75" customHeight="1">
      <c r="B70" s="58">
        <f ca="1">SUMIF(F$3:BE$3,"&lt;="&amp;B5+6,F70:BE70)</f>
        <v>0</v>
      </c>
      <c r="C70" s="126" t="str">
        <f>IF(Summary!$B$47&lt;&gt;"",IF(AND(Summary!$D$47&lt;&gt;"",DATE(YEAR(Summary!$D$47),1,1)&lt;DATE(YEAR(F3),1,1)),"not on board",IF(Summary!$B$47&lt;&gt;"",IF(AND(Summary!$C$47&lt;&gt;"",DATE(YEAR(Summary!$C$47),1,1)&lt;=DATE(YEAR(F3),1,1)),Summary!$B$47,"not on board"),"")),"")</f>
        <v/>
      </c>
      <c r="D70" s="69" t="s">
        <v>22</v>
      </c>
      <c r="E70" s="70"/>
      <c r="F70" s="107"/>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6"/>
      <c r="BF70" s="71">
        <f t="shared" si="5"/>
        <v>0</v>
      </c>
    </row>
    <row r="71" spans="2:58" ht="15.75" customHeight="1">
      <c r="C71" s="127"/>
      <c r="D71" s="72" t="s">
        <v>1</v>
      </c>
      <c r="E71" s="73"/>
      <c r="F71" s="102"/>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7"/>
      <c r="BF71" s="74">
        <f t="shared" si="5"/>
        <v>0</v>
      </c>
    </row>
    <row r="72" spans="2:58" ht="15.75" customHeight="1">
      <c r="B72" s="58">
        <f ca="1">SUMIF(F$3:BE$3,"&lt;="&amp;B5+6,F72:BE72)</f>
        <v>0</v>
      </c>
      <c r="C72" s="126" t="str">
        <f>IF(Summary!$B$48&lt;&gt;"",IF(AND(Summary!$D$48&lt;&gt;"",DATE(YEAR(Summary!$D$48),1,1)&lt;DATE(YEAR(F3),1,1)),"not on board",IF(Summary!$B$48&lt;&gt;"",IF(AND(Summary!$C$48&lt;&gt;"",DATE(YEAR(Summary!$C$48),1,1)&lt;=DATE(YEAR(F3),1,1)),Summary!$B$48,"not on board"),"")),"")</f>
        <v/>
      </c>
      <c r="D72" s="69" t="s">
        <v>22</v>
      </c>
      <c r="E72" s="70"/>
      <c r="F72" s="56"/>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76"/>
      <c r="BF72" s="71">
        <f t="shared" ref="BF72:BF103" si="6">SUM(F72:BE72)</f>
        <v>0</v>
      </c>
    </row>
    <row r="73" spans="2:58" ht="15.75" customHeight="1">
      <c r="C73" s="127"/>
      <c r="D73" s="72" t="s">
        <v>1</v>
      </c>
      <c r="E73" s="73"/>
      <c r="F73" s="108"/>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4"/>
      <c r="BF73" s="74">
        <f t="shared" si="6"/>
        <v>0</v>
      </c>
    </row>
    <row r="74" spans="2:58" ht="15.75" customHeight="1">
      <c r="B74" s="58">
        <f ca="1">SUMIF(F$3:BE$3,"&lt;="&amp;B5+6,F74:BE74)</f>
        <v>0</v>
      </c>
      <c r="C74" s="126" t="str">
        <f>IF(Summary!$B$49&lt;&gt;"",IF(AND(Summary!$D$49&lt;&gt;"",DATE(YEAR(Summary!$D$49),1,1)&lt;DATE(YEAR(F3),1,1)),"not on board",IF(Summary!$B$49&lt;&gt;"",IF(AND(Summary!$C$49&lt;&gt;"",DATE(YEAR(Summary!$C$49),1,1)&lt;=DATE(YEAR(F3),1,1)),Summary!$B$49,"not on board"),"")),"")</f>
        <v/>
      </c>
      <c r="D74" s="69" t="s">
        <v>22</v>
      </c>
      <c r="E74" s="70"/>
      <c r="F74" s="107"/>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6"/>
      <c r="BF74" s="71">
        <f t="shared" si="6"/>
        <v>0</v>
      </c>
    </row>
    <row r="75" spans="2:58" ht="15.75" customHeight="1">
      <c r="C75" s="127"/>
      <c r="D75" s="72" t="s">
        <v>1</v>
      </c>
      <c r="E75" s="73"/>
      <c r="F75" s="102"/>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7"/>
      <c r="BF75" s="74">
        <f t="shared" si="6"/>
        <v>0</v>
      </c>
    </row>
    <row r="76" spans="2:58" ht="15.75" customHeight="1">
      <c r="B76" s="58">
        <f ca="1">SUMIF(F$3:BE$3,"&lt;="&amp;B5+6,F76:BE76)</f>
        <v>0</v>
      </c>
      <c r="C76" s="126" t="str">
        <f>IF(Summary!$B$50&lt;&gt;"",IF(AND(Summary!$D$50&lt;&gt;"",DATE(YEAR(Summary!$D$50),1,1)&lt;DATE(YEAR(F3),1,1)),"not on board",IF(Summary!$B$50&lt;&gt;"",IF(AND(Summary!$C$50&lt;&gt;"",DATE(YEAR(Summary!$C$50),1,1)&lt;=DATE(YEAR(F3),1,1)),Summary!$B$50,"not on board"),"")),"")</f>
        <v/>
      </c>
      <c r="D76" s="69" t="s">
        <v>22</v>
      </c>
      <c r="E76" s="70"/>
      <c r="F76" s="56"/>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76"/>
      <c r="BF76" s="71">
        <f t="shared" si="6"/>
        <v>0</v>
      </c>
    </row>
    <row r="77" spans="2:58" ht="15.75" customHeight="1">
      <c r="C77" s="127"/>
      <c r="D77" s="72" t="s">
        <v>1</v>
      </c>
      <c r="E77" s="73"/>
      <c r="F77" s="108"/>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4"/>
      <c r="BF77" s="74">
        <f t="shared" si="6"/>
        <v>0</v>
      </c>
    </row>
    <row r="78" spans="2:58" ht="15.75" customHeight="1">
      <c r="B78" s="58">
        <f ca="1">SUMIF(F$3:BE$3,"&lt;="&amp;B5+6,F78:BE78)</f>
        <v>0</v>
      </c>
      <c r="C78" s="126" t="str">
        <f>IF(Summary!$B$51&lt;&gt;"",IF(AND(Summary!$D$51&lt;&gt;"",DATE(YEAR(Summary!$D$51),1,1)&lt;DATE(YEAR(F3),1,1)),"not on board",IF(Summary!$B$51&lt;&gt;"",IF(AND(Summary!$C$51&lt;&gt;"",DATE(YEAR(Summary!$C$51),1,1)&lt;=DATE(YEAR(F3),1,1)),Summary!$B$51,"not on board"),"")),"")</f>
        <v/>
      </c>
      <c r="D78" s="69" t="s">
        <v>22</v>
      </c>
      <c r="E78" s="70"/>
      <c r="F78" s="107"/>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6"/>
      <c r="BF78" s="71">
        <f t="shared" si="6"/>
        <v>0</v>
      </c>
    </row>
    <row r="79" spans="2:58" ht="15.75" customHeight="1">
      <c r="C79" s="127"/>
      <c r="D79" s="72" t="s">
        <v>1</v>
      </c>
      <c r="E79" s="73"/>
      <c r="F79" s="102"/>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7"/>
      <c r="BF79" s="74">
        <f t="shared" si="6"/>
        <v>0</v>
      </c>
    </row>
    <row r="80" spans="2:58" ht="15.75" customHeight="1">
      <c r="B80" s="58">
        <f ca="1">SUMIF(F$3:BE$3,"&lt;="&amp;B5+6,F80:BE80)</f>
        <v>0</v>
      </c>
      <c r="C80" s="126" t="str">
        <f>IF(Summary!$B$52&lt;&gt;"",IF(AND(Summary!$D$52&lt;&gt;"",DATE(YEAR(Summary!$D$52),1,1)&lt;DATE(YEAR(F3),1,1)),"not on board",IF(Summary!$B$52&lt;&gt;"",IF(AND(Summary!$C$52&lt;&gt;"",DATE(YEAR(Summary!$C$52),1,1)&lt;=DATE(YEAR(F3),1,1)),Summary!$B$52,"not on board"),"")),"")</f>
        <v/>
      </c>
      <c r="D80" s="69" t="s">
        <v>22</v>
      </c>
      <c r="E80" s="70"/>
      <c r="F80" s="56"/>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76"/>
      <c r="BF80" s="71">
        <f t="shared" si="6"/>
        <v>0</v>
      </c>
    </row>
    <row r="81" spans="2:58" ht="15.75" customHeight="1">
      <c r="C81" s="127"/>
      <c r="D81" s="72" t="s">
        <v>1</v>
      </c>
      <c r="E81" s="73"/>
      <c r="F81" s="108"/>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4"/>
      <c r="BF81" s="74">
        <f t="shared" si="6"/>
        <v>0</v>
      </c>
    </row>
    <row r="82" spans="2:58" ht="15.75" customHeight="1">
      <c r="B82" s="58">
        <f ca="1">SUMIF(F$3:BE$3,"&lt;="&amp;B5+6,F82:BE82)</f>
        <v>0</v>
      </c>
      <c r="C82" s="126" t="str">
        <f>IF(Summary!$B$53&lt;&gt;"",IF(AND(Summary!$D$53&lt;&gt;"",DATE(YEAR(Summary!$D$53),1,1)&lt;DATE(YEAR(F3),1,1)),"not on board",IF(Summary!$B$53&lt;&gt;"",IF(AND(Summary!$C$53&lt;&gt;"",DATE(YEAR(Summary!$C$53),1,1)&lt;=DATE(YEAR(F3),1,1)),Summary!$B$53,"not on board"),"")),"")</f>
        <v/>
      </c>
      <c r="D82" s="69" t="s">
        <v>22</v>
      </c>
      <c r="E82" s="70"/>
      <c r="F82" s="107"/>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6"/>
      <c r="BF82" s="71">
        <f t="shared" si="6"/>
        <v>0</v>
      </c>
    </row>
    <row r="83" spans="2:58" ht="15.75" customHeight="1">
      <c r="C83" s="127"/>
      <c r="D83" s="72" t="s">
        <v>1</v>
      </c>
      <c r="E83" s="73"/>
      <c r="F83" s="102"/>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7"/>
      <c r="BF83" s="74">
        <f t="shared" si="6"/>
        <v>0</v>
      </c>
    </row>
    <row r="84" spans="2:58" ht="15.75" customHeight="1">
      <c r="B84" s="58">
        <f ca="1">SUMIF(F$3:BE$3,"&lt;="&amp;B5+6,F84:BE84)</f>
        <v>0</v>
      </c>
      <c r="C84" s="126" t="str">
        <f>IF(Summary!$B$54&lt;&gt;"",IF(AND(Summary!$D$54&lt;&gt;"",DATE(YEAR(Summary!$D$54),1,1)&lt;DATE(YEAR(F3),1,1)),"not on board",IF(Summary!$B$54&lt;&gt;"",IF(AND(Summary!$C$54&lt;&gt;"",DATE(YEAR(Summary!$C$54),1,1)&lt;=DATE(YEAR(F3),1,1)),Summary!$B$54,"not on board"),"")),"")</f>
        <v/>
      </c>
      <c r="D84" s="69" t="s">
        <v>22</v>
      </c>
      <c r="E84" s="70"/>
      <c r="F84" s="56"/>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76"/>
      <c r="BF84" s="71">
        <f t="shared" si="6"/>
        <v>0</v>
      </c>
    </row>
    <row r="85" spans="2:58" ht="15.75" customHeight="1">
      <c r="C85" s="127"/>
      <c r="D85" s="72" t="s">
        <v>1</v>
      </c>
      <c r="E85" s="73"/>
      <c r="F85" s="108"/>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4"/>
      <c r="BF85" s="74">
        <f t="shared" si="6"/>
        <v>0</v>
      </c>
    </row>
    <row r="86" spans="2:58" ht="15.75" customHeight="1">
      <c r="B86" s="58">
        <f ca="1">SUMIF(F$3:BE$3,"&lt;="&amp;B5+6,F86:BE86)</f>
        <v>0</v>
      </c>
      <c r="C86" s="126" t="str">
        <f>IF(Summary!$B$55&lt;&gt;"",IF(AND(Summary!$D$55&lt;&gt;"",DATE(YEAR(Summary!$D$55),1,1)&lt;DATE(YEAR(F3),1,1)),"not on board",IF(Summary!$B$55&lt;&gt;"",IF(AND(Summary!$C$55&lt;&gt;"",DATE(YEAR(Summary!$C$55),1,1)&lt;=DATE(YEAR(F3),1,1)),Summary!$B$55,"not on board"),"")),"")</f>
        <v/>
      </c>
      <c r="D86" s="69" t="s">
        <v>22</v>
      </c>
      <c r="E86" s="70"/>
      <c r="F86" s="107"/>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6"/>
      <c r="BF86" s="71">
        <f t="shared" si="6"/>
        <v>0</v>
      </c>
    </row>
    <row r="87" spans="2:58" ht="15.75" customHeight="1">
      <c r="C87" s="127"/>
      <c r="D87" s="72" t="s">
        <v>1</v>
      </c>
      <c r="E87" s="73"/>
      <c r="F87" s="102"/>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7"/>
      <c r="BF87" s="74">
        <f t="shared" si="6"/>
        <v>0</v>
      </c>
    </row>
    <row r="88" spans="2:58" ht="15.75" customHeight="1">
      <c r="B88" s="58">
        <f ca="1">SUMIF(F$3:BE$3,"&lt;="&amp;B5+6,F88:BE88)</f>
        <v>0</v>
      </c>
      <c r="C88" s="126" t="str">
        <f>IF(Summary!$B$56&lt;&gt;"",IF(AND(Summary!$D$56&lt;&gt;"",DATE(YEAR(Summary!$D$56),1,1)&lt;DATE(YEAR(F3),1,1)),"not on board",IF(Summary!$B$56&lt;&gt;"",IF(AND(Summary!$C$56&lt;&gt;"",DATE(YEAR(Summary!$C$56),1,1)&lt;=DATE(YEAR(F3),1,1)),Summary!$B$56,"not on board"),"")),"")</f>
        <v/>
      </c>
      <c r="D88" s="69" t="s">
        <v>22</v>
      </c>
      <c r="E88" s="70"/>
      <c r="F88" s="56"/>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76"/>
      <c r="BF88" s="71">
        <f t="shared" si="6"/>
        <v>0</v>
      </c>
    </row>
    <row r="89" spans="2:58" ht="15.75" customHeight="1">
      <c r="C89" s="127"/>
      <c r="D89" s="72" t="s">
        <v>1</v>
      </c>
      <c r="E89" s="73"/>
      <c r="F89" s="108"/>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4"/>
      <c r="BF89" s="74">
        <f t="shared" si="6"/>
        <v>0</v>
      </c>
    </row>
    <row r="90" spans="2:58" ht="15.75" customHeight="1">
      <c r="B90" s="58">
        <f ca="1">SUMIF(F$3:BE$3,"&lt;="&amp;B5+6,F90:BE90)</f>
        <v>0</v>
      </c>
      <c r="C90" s="126" t="str">
        <f>IF(Summary!$B$57&lt;&gt;"",IF(AND(Summary!$D$57&lt;&gt;"",DATE(YEAR(Summary!$D$57),1,1)&lt;DATE(YEAR(F3),1,1)),"not on board",IF(Summary!$B$57&lt;&gt;"",IF(AND(Summary!$C$57&lt;&gt;"",DATE(YEAR(Summary!$C$57),1,1)&lt;=DATE(YEAR(F3),1,1)),Summary!$B$57,"not on board"),"")),"")</f>
        <v/>
      </c>
      <c r="D90" s="69" t="s">
        <v>22</v>
      </c>
      <c r="E90" s="70"/>
      <c r="F90" s="107"/>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6"/>
      <c r="BF90" s="71">
        <f t="shared" si="6"/>
        <v>0</v>
      </c>
    </row>
    <row r="91" spans="2:58" ht="15.75" customHeight="1">
      <c r="C91" s="127"/>
      <c r="D91" s="72" t="s">
        <v>1</v>
      </c>
      <c r="E91" s="73"/>
      <c r="F91" s="102"/>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7"/>
      <c r="BF91" s="74">
        <f t="shared" si="6"/>
        <v>0</v>
      </c>
    </row>
    <row r="92" spans="2:58" ht="15.75" customHeight="1">
      <c r="B92" s="58">
        <f ca="1">SUMIF(F$3:BE$3,"&lt;="&amp;B5+6,F92:BE92)</f>
        <v>0</v>
      </c>
      <c r="C92" s="126" t="str">
        <f>IF(Summary!$B$58&lt;&gt;"",IF(AND(Summary!$D$58&lt;&gt;"",DATE(YEAR(Summary!$D$58),1,1)&lt;DATE(YEAR(F3),1,1)),"not on board",IF(Summary!$B$58&lt;&gt;"",IF(AND(Summary!$C$58&lt;&gt;"",DATE(YEAR(Summary!$C$58),1,1)&lt;=DATE(YEAR(F3),1,1)),Summary!$B$58,"not on board"),"")),"")</f>
        <v/>
      </c>
      <c r="D92" s="69" t="s">
        <v>22</v>
      </c>
      <c r="E92" s="70"/>
      <c r="F92" s="56"/>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76"/>
      <c r="BF92" s="71">
        <f t="shared" si="6"/>
        <v>0</v>
      </c>
    </row>
    <row r="93" spans="2:58" ht="15.75" customHeight="1">
      <c r="C93" s="127"/>
      <c r="D93" s="72" t="s">
        <v>1</v>
      </c>
      <c r="E93" s="73"/>
      <c r="F93" s="108"/>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4"/>
      <c r="BF93" s="74">
        <f t="shared" si="6"/>
        <v>0</v>
      </c>
    </row>
    <row r="94" spans="2:58" ht="15.75" customHeight="1">
      <c r="B94" s="58">
        <f ca="1">SUMIF(F$3:BE$3,"&lt;="&amp;B5+6,F94:BE94)</f>
        <v>0</v>
      </c>
      <c r="C94" s="126" t="str">
        <f>IF(Summary!$B$59&lt;&gt;"",IF(AND(Summary!$D$59&lt;&gt;"",DATE(YEAR(Summary!$D$59),1,1)&lt;DATE(YEAR(F3),1,1)),"not on board",IF(Summary!$B$59&lt;&gt;"",IF(AND(Summary!$C$59&lt;&gt;"",DATE(YEAR(Summary!$C$59),1,1)&lt;=DATE(YEAR(F3),1,1)),Summary!$B$59,"not on board"),"")),"")</f>
        <v/>
      </c>
      <c r="D94" s="69" t="s">
        <v>22</v>
      </c>
      <c r="E94" s="70"/>
      <c r="F94" s="107"/>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6"/>
      <c r="BF94" s="71">
        <f t="shared" si="6"/>
        <v>0</v>
      </c>
    </row>
    <row r="95" spans="2:58" ht="15.75" customHeight="1">
      <c r="C95" s="127"/>
      <c r="D95" s="72" t="s">
        <v>1</v>
      </c>
      <c r="E95" s="73"/>
      <c r="F95" s="102"/>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7"/>
      <c r="BF95" s="74">
        <f t="shared" si="6"/>
        <v>0</v>
      </c>
    </row>
    <row r="96" spans="2:58" ht="15.75" customHeight="1">
      <c r="B96" s="58">
        <f ca="1">SUMIF(F$3:BE$3,"&lt;="&amp;B5+6,F96:BE96)</f>
        <v>0</v>
      </c>
      <c r="C96" s="126" t="str">
        <f>IF(Summary!$B$60&lt;&gt;"",IF(AND(Summary!$D$60&lt;&gt;"",DATE(YEAR(Summary!$D$60),1,1)&lt;DATE(YEAR(F3),1,1)),"not on board",IF(Summary!$B$60&lt;&gt;"",IF(AND(Summary!$C$60&lt;&gt;"",DATE(YEAR(Summary!$C$60),1,1)&lt;=DATE(YEAR(F3),1,1)),Summary!$B$60,"not on board"),"")),"")</f>
        <v/>
      </c>
      <c r="D96" s="69" t="s">
        <v>22</v>
      </c>
      <c r="E96" s="70"/>
      <c r="F96" s="56"/>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76"/>
      <c r="BF96" s="71">
        <f t="shared" si="6"/>
        <v>0</v>
      </c>
    </row>
    <row r="97" spans="2:58" ht="15.75" customHeight="1">
      <c r="C97" s="127"/>
      <c r="D97" s="72" t="s">
        <v>1</v>
      </c>
      <c r="E97" s="73"/>
      <c r="F97" s="108"/>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4"/>
      <c r="BF97" s="74">
        <f t="shared" si="6"/>
        <v>0</v>
      </c>
    </row>
    <row r="98" spans="2:58" ht="15.75" customHeight="1">
      <c r="B98" s="58">
        <f ca="1">SUMIF(F$3:BE$3,"&lt;="&amp;B5+6,F98:BE98)</f>
        <v>0</v>
      </c>
      <c r="C98" s="126" t="str">
        <f>IF(Summary!$B$61&lt;&gt;"",IF(AND(Summary!$D$61&lt;&gt;"",DATE(YEAR(Summary!$D$61),1,1)&lt;DATE(YEAR(F3),1,1)),"not on board",IF(Summary!$B$61&lt;&gt;"",IF(AND(Summary!$C$61&lt;&gt;"",DATE(YEAR(Summary!$C$61),1,1)&lt;=DATE(YEAR(F3),1,1)),Summary!$B$61,"not on board"),"")),"")</f>
        <v/>
      </c>
      <c r="D98" s="69" t="s">
        <v>22</v>
      </c>
      <c r="E98" s="70"/>
      <c r="F98" s="107"/>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6"/>
      <c r="BF98" s="71">
        <f t="shared" si="6"/>
        <v>0</v>
      </c>
    </row>
    <row r="99" spans="2:58" ht="15.75" customHeight="1">
      <c r="C99" s="127"/>
      <c r="D99" s="72" t="s">
        <v>1</v>
      </c>
      <c r="E99" s="73"/>
      <c r="F99" s="102"/>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7"/>
      <c r="BF99" s="74">
        <f t="shared" si="6"/>
        <v>0</v>
      </c>
    </row>
    <row r="100" spans="2:58" ht="15.75" customHeight="1">
      <c r="B100" s="58">
        <f ca="1">SUMIF(F$3:BE$3,"&lt;="&amp;B5+6,F100:BE100)</f>
        <v>0</v>
      </c>
      <c r="C100" s="126" t="str">
        <f>IF(Summary!$B$62&lt;&gt;"",IF(AND(Summary!$D$62&lt;&gt;"",DATE(YEAR(Summary!$D$62),1,1)&lt;DATE(YEAR(F3),1,1)),"not on board",IF(Summary!$B$62&lt;&gt;"",IF(AND(Summary!$C$62&lt;&gt;"",DATE(YEAR(Summary!$C$62),1,1)&lt;=DATE(YEAR(F3),1,1)),Summary!$B$62,"not on board"),"")),"")</f>
        <v/>
      </c>
      <c r="D100" s="69" t="s">
        <v>22</v>
      </c>
      <c r="E100" s="70"/>
      <c r="F100" s="56"/>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76"/>
      <c r="BF100" s="71">
        <f t="shared" si="6"/>
        <v>0</v>
      </c>
    </row>
    <row r="101" spans="2:58" ht="15.75" customHeight="1">
      <c r="C101" s="127"/>
      <c r="D101" s="72" t="s">
        <v>1</v>
      </c>
      <c r="E101" s="73"/>
      <c r="F101" s="108"/>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4"/>
      <c r="BF101" s="74">
        <f t="shared" si="6"/>
        <v>0</v>
      </c>
    </row>
    <row r="102" spans="2:58" ht="15.75" customHeight="1">
      <c r="B102" s="58">
        <f ca="1">SUMIF(F$3:BE$3,"&lt;="&amp;B5+6,F102:BE102)</f>
        <v>0</v>
      </c>
      <c r="C102" s="126" t="str">
        <f>IF(Summary!$B$63&lt;&gt;"",IF(AND(Summary!$D$63&lt;&gt;"",DATE(YEAR(Summary!$D$63),1,1)&lt;DATE(YEAR(F3),1,1)),"not on board",IF(Summary!$B$63&lt;&gt;"",IF(AND(Summary!$C$63&lt;&gt;"",DATE(YEAR(Summary!$C$63),1,1)&lt;=DATE(YEAR(F3),1,1)),Summary!$B$63,"not on board"),"")),"")</f>
        <v/>
      </c>
      <c r="D102" s="69" t="s">
        <v>22</v>
      </c>
      <c r="E102" s="70"/>
      <c r="F102" s="107"/>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6"/>
      <c r="BF102" s="71">
        <f t="shared" si="6"/>
        <v>0</v>
      </c>
    </row>
    <row r="103" spans="2:58" ht="15.75" customHeight="1">
      <c r="C103" s="127"/>
      <c r="D103" s="72" t="s">
        <v>1</v>
      </c>
      <c r="E103" s="73"/>
      <c r="F103" s="102"/>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7"/>
      <c r="BF103" s="74">
        <f t="shared" si="6"/>
        <v>0</v>
      </c>
    </row>
    <row r="104" spans="2:58" ht="15.75" customHeight="1">
      <c r="B104" s="58">
        <f ca="1">SUMIF(F$3:BE$3,"&lt;="&amp;B5+6,F104:BE104)</f>
        <v>0</v>
      </c>
      <c r="C104" s="126" t="str">
        <f>IF(Summary!$B$64&lt;&gt;"",IF(AND(Summary!$D$64&lt;&gt;"",DATE(YEAR(Summary!$D$64),1,1)&lt;DATE(YEAR(F3),1,1)),"not on board",IF(Summary!$B$64&lt;&gt;"",IF(AND(Summary!$C$64&lt;&gt;"",DATE(YEAR(Summary!$C$64),1,1)&lt;=DATE(YEAR(F3),1,1)),Summary!$B$64,"not on board"),"")),"")</f>
        <v/>
      </c>
      <c r="D104" s="69" t="s">
        <v>22</v>
      </c>
      <c r="E104" s="70"/>
      <c r="F104" s="56"/>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76"/>
      <c r="BF104" s="71">
        <f t="shared" ref="BF104:BF127" si="7">SUM(F104:BE104)</f>
        <v>0</v>
      </c>
    </row>
    <row r="105" spans="2:58" ht="15.75" customHeight="1">
      <c r="C105" s="127"/>
      <c r="D105" s="72" t="s">
        <v>1</v>
      </c>
      <c r="E105" s="73"/>
      <c r="F105" s="108"/>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4"/>
      <c r="BF105" s="74">
        <f t="shared" si="7"/>
        <v>0</v>
      </c>
    </row>
    <row r="106" spans="2:58" ht="15.75" customHeight="1">
      <c r="B106" s="58">
        <f ca="1">SUMIF(F$3:BE$3,"&lt;="&amp;B5+6,F106:BE106)</f>
        <v>0</v>
      </c>
      <c r="C106" s="126" t="str">
        <f>IF(Summary!$B$65&lt;&gt;"",IF(AND(Summary!$D$65&lt;&gt;"",DATE(YEAR(Summary!$D$65),1,1)&lt;DATE(YEAR(F3),1,1)),"not on board",IF(Summary!$B$65&lt;&gt;"",IF(AND(Summary!$C$65&lt;&gt;"",DATE(YEAR(Summary!$C$65),1,1)&lt;=DATE(YEAR(F3),1,1)),Summary!$B$65,"not on board"),"")),"")</f>
        <v/>
      </c>
      <c r="D106" s="69" t="s">
        <v>22</v>
      </c>
      <c r="E106" s="70"/>
      <c r="F106" s="107"/>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6"/>
      <c r="BF106" s="71">
        <f t="shared" si="7"/>
        <v>0</v>
      </c>
    </row>
    <row r="107" spans="2:58" ht="15.75" customHeight="1">
      <c r="C107" s="127"/>
      <c r="D107" s="72" t="s">
        <v>1</v>
      </c>
      <c r="E107" s="73"/>
      <c r="F107" s="102"/>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7"/>
      <c r="BF107" s="74">
        <f t="shared" si="7"/>
        <v>0</v>
      </c>
    </row>
    <row r="108" spans="2:58" ht="15.75" customHeight="1">
      <c r="B108" s="58">
        <f ca="1">SUMIF(F$3:BE$3,"&lt;="&amp;B5+6,F108:BE108)</f>
        <v>0</v>
      </c>
      <c r="C108" s="126" t="str">
        <f>IF(Summary!$B$66&lt;&gt;"",IF(AND(Summary!$D$66&lt;&gt;"",DATE(YEAR(Summary!$D$66),1,1)&lt;DATE(YEAR(F3),1,1)),"not on board",IF(Summary!$B$66&lt;&gt;"",IF(AND(Summary!$C$66&lt;&gt;"",DATE(YEAR(Summary!$C$66),1,1)&lt;=DATE(YEAR(F3),1,1)),Summary!$B$66,"not on board"),"")),"")</f>
        <v/>
      </c>
      <c r="D108" s="69" t="s">
        <v>22</v>
      </c>
      <c r="E108" s="70"/>
      <c r="F108" s="56"/>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76"/>
      <c r="BF108" s="71">
        <f t="shared" si="7"/>
        <v>0</v>
      </c>
    </row>
    <row r="109" spans="2:58" ht="15.75" customHeight="1">
      <c r="C109" s="127"/>
      <c r="D109" s="72" t="s">
        <v>1</v>
      </c>
      <c r="E109" s="73"/>
      <c r="F109" s="108"/>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4"/>
      <c r="BF109" s="74">
        <f t="shared" si="7"/>
        <v>0</v>
      </c>
    </row>
    <row r="110" spans="2:58" ht="15.75" customHeight="1">
      <c r="B110" s="58">
        <f ca="1">SUMIF(F$3:BE$3,"&lt;="&amp;B5+6,F110:BE110)</f>
        <v>0</v>
      </c>
      <c r="C110" s="126" t="str">
        <f>IF(Summary!$B$67&lt;&gt;"",IF(AND(Summary!$D$67&lt;&gt;"",DATE(YEAR(Summary!$D$67),1,1)&lt;DATE(YEAR(F3),1,1)),"not on board",IF(Summary!$B$67&lt;&gt;"",IF(AND(Summary!$C$67&lt;&gt;"",DATE(YEAR(Summary!$C$67),1,1)&lt;=DATE(YEAR(F3),1,1)),Summary!$B$67,"not on board"),"")),"")</f>
        <v/>
      </c>
      <c r="D110" s="69" t="s">
        <v>22</v>
      </c>
      <c r="E110" s="70"/>
      <c r="F110" s="107"/>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6"/>
      <c r="BF110" s="71">
        <f t="shared" si="7"/>
        <v>0</v>
      </c>
    </row>
    <row r="111" spans="2:58" ht="15.75" customHeight="1">
      <c r="C111" s="127"/>
      <c r="D111" s="72" t="s">
        <v>1</v>
      </c>
      <c r="E111" s="73"/>
      <c r="F111" s="102"/>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7"/>
      <c r="BF111" s="74">
        <f t="shared" si="7"/>
        <v>0</v>
      </c>
    </row>
    <row r="112" spans="2:58" ht="15.75" customHeight="1">
      <c r="B112" s="58">
        <f ca="1">SUMIF(F$3:BE$3,"&lt;="&amp;B5+6,F112:BE112)</f>
        <v>0</v>
      </c>
      <c r="C112" s="126" t="str">
        <f>IF(Summary!$B$68&lt;&gt;"",IF(AND(Summary!$D$68&lt;&gt;"",DATE(YEAR(Summary!$D$68),1,1)&lt;DATE(YEAR(F3),1,1)),"not on board",IF(Summary!$B$68&lt;&gt;"",IF(AND(Summary!$C$68&lt;&gt;"",DATE(YEAR(Summary!$C$68),1,1)&lt;=DATE(YEAR(F3),1,1)),Summary!$B$68,"not on board"),"")),"")</f>
        <v/>
      </c>
      <c r="D112" s="69" t="s">
        <v>22</v>
      </c>
      <c r="E112" s="70"/>
      <c r="F112" s="56"/>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76"/>
      <c r="BF112" s="71">
        <f t="shared" si="7"/>
        <v>0</v>
      </c>
    </row>
    <row r="113" spans="2:58" ht="15.75" customHeight="1">
      <c r="C113" s="127"/>
      <c r="D113" s="72" t="s">
        <v>1</v>
      </c>
      <c r="E113" s="73"/>
      <c r="F113" s="108"/>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4"/>
      <c r="BF113" s="74">
        <f t="shared" si="7"/>
        <v>0</v>
      </c>
    </row>
    <row r="114" spans="2:58" ht="15.75" customHeight="1">
      <c r="B114" s="58">
        <f ca="1">SUMIF(F$3:BE$3,"&lt;="&amp;B5+6,F114:BE114)</f>
        <v>0</v>
      </c>
      <c r="C114" s="126" t="str">
        <f>IF(Summary!$B$69&lt;&gt;"",IF(AND(Summary!$D$69&lt;&gt;"",DATE(YEAR(Summary!$D$69),1,1)&lt;DATE(YEAR(F3),1,1)),"not on board",IF(Summary!$B$69&lt;&gt;"",IF(AND(Summary!$C$69&lt;&gt;"",DATE(YEAR(Summary!$C$69),1,1)&lt;=DATE(YEAR(F3),1,1)),Summary!$B$69,"not on board"),"")),"")</f>
        <v/>
      </c>
      <c r="D114" s="69" t="s">
        <v>22</v>
      </c>
      <c r="E114" s="70"/>
      <c r="F114" s="107"/>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6"/>
      <c r="BF114" s="71">
        <f t="shared" si="7"/>
        <v>0</v>
      </c>
    </row>
    <row r="115" spans="2:58" ht="15.75" customHeight="1">
      <c r="C115" s="127"/>
      <c r="D115" s="72" t="s">
        <v>1</v>
      </c>
      <c r="E115" s="73"/>
      <c r="F115" s="102"/>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7"/>
      <c r="BF115" s="74">
        <f t="shared" si="7"/>
        <v>0</v>
      </c>
    </row>
    <row r="116" spans="2:58" ht="15.75" customHeight="1">
      <c r="B116" s="58">
        <f ca="1">SUMIF(F$3:BE$3,"&lt;="&amp;B5+6,F116:BE116)</f>
        <v>0</v>
      </c>
      <c r="C116" s="126" t="str">
        <f>IF(Summary!$B$70&lt;&gt;"",IF(AND(Summary!$D$70&lt;&gt;"",DATE(YEAR(Summary!$D$70),1,1)&lt;DATE(YEAR(F3),1,1)),"not on board",IF(Summary!$B$70&lt;&gt;"",IF(AND(Summary!$C$70&lt;&gt;"",DATE(YEAR(Summary!$C$70),1,1)&lt;=DATE(YEAR(F3),1,1)),Summary!$B$70,"not on board"),"")),"")</f>
        <v/>
      </c>
      <c r="D116" s="69" t="s">
        <v>22</v>
      </c>
      <c r="E116" s="70"/>
      <c r="F116" s="56"/>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76"/>
      <c r="BF116" s="71">
        <f t="shared" si="7"/>
        <v>0</v>
      </c>
    </row>
    <row r="117" spans="2:58" ht="15.75" customHeight="1">
      <c r="C117" s="127"/>
      <c r="D117" s="72" t="s">
        <v>1</v>
      </c>
      <c r="E117" s="73"/>
      <c r="F117" s="108"/>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4"/>
      <c r="BF117" s="74">
        <f t="shared" si="7"/>
        <v>0</v>
      </c>
    </row>
    <row r="118" spans="2:58" ht="15.75" customHeight="1">
      <c r="B118" s="58">
        <f ca="1">SUMIF(F$3:BE$3,"&lt;="&amp;B5+6,F118:BE118)</f>
        <v>0</v>
      </c>
      <c r="C118" s="126" t="str">
        <f>IF(Summary!$B$71&lt;&gt;"",IF(AND(Summary!$D$71&lt;&gt;"",DATE(YEAR(Summary!$D$71),1,1)&lt;DATE(YEAR(F3),1,1)),"not on board",IF(Summary!$B$71&lt;&gt;"",IF(AND(Summary!$C$71&lt;&gt;"",DATE(YEAR(Summary!$C$71),1,1)&lt;=DATE(YEAR(F3),1,1)),Summary!$B$71,"not on board"),"")),"")</f>
        <v/>
      </c>
      <c r="D118" s="69" t="s">
        <v>22</v>
      </c>
      <c r="E118" s="70"/>
      <c r="F118" s="107"/>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6"/>
      <c r="BF118" s="71">
        <f t="shared" si="7"/>
        <v>0</v>
      </c>
    </row>
    <row r="119" spans="2:58" ht="15.75" customHeight="1">
      <c r="C119" s="127"/>
      <c r="D119" s="72" t="s">
        <v>1</v>
      </c>
      <c r="E119" s="73"/>
      <c r="F119" s="102"/>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7"/>
      <c r="BF119" s="74">
        <f t="shared" si="7"/>
        <v>0</v>
      </c>
    </row>
    <row r="120" spans="2:58" ht="15.75" customHeight="1">
      <c r="B120" s="58">
        <f ca="1">SUMIF(F$3:BE$3,"&lt;="&amp;B5+6,F120:BE120)</f>
        <v>0</v>
      </c>
      <c r="C120" s="126" t="str">
        <f>IF(Summary!$B$72&lt;&gt;"",IF(AND(Summary!$D$72&lt;&gt;"",DATE(YEAR(Summary!$D$72),1,1)&lt;DATE(YEAR(F3),1,1)),"not on board",IF(Summary!$B$72&lt;&gt;"",IF(AND(Summary!$C$72&lt;&gt;"",DATE(YEAR(Summary!$C$72),1,1)&lt;=DATE(YEAR(F3),1,1)),Summary!$B$72,"not on board"),"")),"")</f>
        <v/>
      </c>
      <c r="D120" s="69" t="s">
        <v>22</v>
      </c>
      <c r="E120" s="70"/>
      <c r="F120" s="56"/>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76"/>
      <c r="BF120" s="71">
        <f t="shared" si="7"/>
        <v>0</v>
      </c>
    </row>
    <row r="121" spans="2:58" ht="15.75" customHeight="1">
      <c r="C121" s="127"/>
      <c r="D121" s="72" t="s">
        <v>1</v>
      </c>
      <c r="E121" s="73"/>
      <c r="F121" s="108"/>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4"/>
      <c r="BF121" s="74">
        <f t="shared" si="7"/>
        <v>0</v>
      </c>
    </row>
    <row r="122" spans="2:58" ht="15.75" customHeight="1">
      <c r="B122" s="58">
        <f ca="1">SUMIF(F$3:BE$3,"&lt;="&amp;B5+6,F122:BE122)</f>
        <v>0</v>
      </c>
      <c r="C122" s="126" t="str">
        <f>IF(Summary!$B$73&lt;&gt;"",IF(AND(Summary!$D$73&lt;&gt;"",DATE(YEAR(Summary!$D$73),1,1)&lt;DATE(YEAR(F3),1,1)),"not on board",IF(Summary!$B$73&lt;&gt;"",IF(AND(Summary!$C$73&lt;&gt;"",DATE(YEAR(Summary!$C$73),1,1)&lt;=DATE(YEAR(F3),1,1)),Summary!$B$73,"not on board"),"")),"")</f>
        <v/>
      </c>
      <c r="D122" s="69" t="s">
        <v>22</v>
      </c>
      <c r="E122" s="70"/>
      <c r="F122" s="107"/>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6"/>
      <c r="BF122" s="71">
        <f t="shared" si="7"/>
        <v>0</v>
      </c>
    </row>
    <row r="123" spans="2:58" ht="15.75" customHeight="1">
      <c r="C123" s="127"/>
      <c r="D123" s="72" t="s">
        <v>1</v>
      </c>
      <c r="E123" s="73"/>
      <c r="F123" s="102"/>
      <c r="G123" s="96"/>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7"/>
      <c r="BF123" s="74">
        <f t="shared" si="7"/>
        <v>0</v>
      </c>
    </row>
    <row r="124" spans="2:58" ht="15.75" customHeight="1">
      <c r="B124" s="58">
        <f ca="1">SUMIF(F$3:BE$3,"&lt;="&amp;B5+6,F124:BE124)</f>
        <v>0</v>
      </c>
      <c r="C124" s="126" t="str">
        <f>IF(Summary!$B$74&lt;&gt;"",IF(AND(Summary!$D$74&lt;&gt;"",DATE(YEAR(Summary!$D$74),1,1)&lt;DATE(YEAR(F3),1,1)),"not on board",IF(Summary!$B$74&lt;&gt;"",IF(AND(Summary!$C$74&lt;&gt;"",DATE(YEAR(Summary!$C$74),1,1)&lt;=DATE(YEAR(F3),1,1)),Summary!$B$74,"not on board"),"")),"")</f>
        <v/>
      </c>
      <c r="D124" s="69" t="s">
        <v>22</v>
      </c>
      <c r="E124" s="70"/>
      <c r="F124" s="107"/>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6"/>
      <c r="BF124" s="71">
        <f t="shared" si="7"/>
        <v>0</v>
      </c>
    </row>
    <row r="125" spans="2:58" ht="15.75" customHeight="1">
      <c r="C125" s="127"/>
      <c r="D125" s="72" t="s">
        <v>1</v>
      </c>
      <c r="E125" s="73"/>
      <c r="F125" s="102"/>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7"/>
      <c r="BF125" s="74">
        <f t="shared" si="7"/>
        <v>0</v>
      </c>
    </row>
    <row r="126" spans="2:58" ht="15.75" customHeight="1">
      <c r="B126" s="58">
        <f ca="1">SUMIF(F$3:BE$3,"&lt;="&amp;B5+6,F126:BE126)</f>
        <v>0</v>
      </c>
      <c r="C126" s="126" t="str">
        <f>IF(Summary!$B$75&lt;&gt;"",IF(AND(Summary!$D$75&lt;&gt;"",DATE(YEAR(Summary!$D$75),1,1)&lt;DATE(YEAR(F3),1,1)),"not on board",IF(Summary!$B$75&lt;&gt;"",IF(AND(Summary!$C$75&lt;&gt;"",DATE(YEAR(Summary!$C$75),1,1)&lt;=DATE(YEAR(F3),1,1)),Summary!$B$75,"not on board"),"")),"")</f>
        <v/>
      </c>
      <c r="D126" s="69" t="s">
        <v>22</v>
      </c>
      <c r="E126" s="70"/>
      <c r="F126" s="56"/>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76"/>
      <c r="BF126" s="71">
        <f t="shared" si="7"/>
        <v>0</v>
      </c>
    </row>
    <row r="127" spans="2:58" ht="15.75" customHeight="1" thickBot="1">
      <c r="C127" s="128"/>
      <c r="D127" s="94" t="s">
        <v>1</v>
      </c>
      <c r="E127" s="95"/>
      <c r="F127" s="101"/>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100"/>
      <c r="BF127" s="98">
        <f t="shared" si="7"/>
        <v>0</v>
      </c>
    </row>
    <row r="128" spans="2:58" ht="16.5" thickTop="1"/>
  </sheetData>
  <sheetProtection password="CE28" sheet="1" objects="1" scenarios="1" selectLockedCells="1"/>
  <mergeCells count="62">
    <mergeCell ref="C14:C15"/>
    <mergeCell ref="AU1:BF1"/>
    <mergeCell ref="C5:D7"/>
    <mergeCell ref="C8:C9"/>
    <mergeCell ref="C10:C11"/>
    <mergeCell ref="C12:C13"/>
    <mergeCell ref="C38:C39"/>
    <mergeCell ref="C16:C17"/>
    <mergeCell ref="C18:C19"/>
    <mergeCell ref="C20:C21"/>
    <mergeCell ref="C22:C23"/>
    <mergeCell ref="C24:C25"/>
    <mergeCell ref="C26:C27"/>
    <mergeCell ref="C28:C29"/>
    <mergeCell ref="C30:C31"/>
    <mergeCell ref="C32:C33"/>
    <mergeCell ref="C34:C35"/>
    <mergeCell ref="C36:C37"/>
    <mergeCell ref="C62:C63"/>
    <mergeCell ref="C40:C41"/>
    <mergeCell ref="C42:C43"/>
    <mergeCell ref="C44:C45"/>
    <mergeCell ref="C46:C47"/>
    <mergeCell ref="C48:C49"/>
    <mergeCell ref="C50:C51"/>
    <mergeCell ref="C52:C53"/>
    <mergeCell ref="C54:C55"/>
    <mergeCell ref="C56:C57"/>
    <mergeCell ref="C58:C59"/>
    <mergeCell ref="C60:C61"/>
    <mergeCell ref="C86:C87"/>
    <mergeCell ref="C64:C65"/>
    <mergeCell ref="C66:C67"/>
    <mergeCell ref="C68:C69"/>
    <mergeCell ref="C70:C71"/>
    <mergeCell ref="C72:C73"/>
    <mergeCell ref="C74:C75"/>
    <mergeCell ref="C76:C77"/>
    <mergeCell ref="C78:C79"/>
    <mergeCell ref="C80:C81"/>
    <mergeCell ref="C82:C83"/>
    <mergeCell ref="C84:C85"/>
    <mergeCell ref="C110:C111"/>
    <mergeCell ref="C88:C89"/>
    <mergeCell ref="C90:C91"/>
    <mergeCell ref="C92:C93"/>
    <mergeCell ref="C94:C95"/>
    <mergeCell ref="C96:C97"/>
    <mergeCell ref="C98:C99"/>
    <mergeCell ref="C100:C101"/>
    <mergeCell ref="C102:C103"/>
    <mergeCell ref="C104:C105"/>
    <mergeCell ref="C106:C107"/>
    <mergeCell ref="C108:C109"/>
    <mergeCell ref="C124:C125"/>
    <mergeCell ref="C126:C127"/>
    <mergeCell ref="C112:C113"/>
    <mergeCell ref="C114:C115"/>
    <mergeCell ref="C116:C117"/>
    <mergeCell ref="C118:C119"/>
    <mergeCell ref="C120:C121"/>
    <mergeCell ref="C122:C123"/>
  </mergeCells>
  <conditionalFormatting sqref="F8:BE9">
    <cfRule type="expression" dxfId="119" priority="60">
      <formula>$C$8="not on board"</formula>
    </cfRule>
  </conditionalFormatting>
  <conditionalFormatting sqref="F10:BE11">
    <cfRule type="expression" dxfId="118" priority="59">
      <formula>$C$10="not on board"</formula>
    </cfRule>
  </conditionalFormatting>
  <conditionalFormatting sqref="F12:BE13">
    <cfRule type="expression" dxfId="117" priority="58">
      <formula>$C$12="not on board"</formula>
    </cfRule>
  </conditionalFormatting>
  <conditionalFormatting sqref="F14:BE15">
    <cfRule type="expression" dxfId="116" priority="57">
      <formula>$C$14="not on board"</formula>
    </cfRule>
  </conditionalFormatting>
  <conditionalFormatting sqref="F16:BE17">
    <cfRule type="expression" dxfId="115" priority="56">
      <formula>$C$16="not on board"</formula>
    </cfRule>
  </conditionalFormatting>
  <conditionalFormatting sqref="F18:BE19">
    <cfRule type="expression" dxfId="114" priority="55">
      <formula>$C$18="not on board"</formula>
    </cfRule>
  </conditionalFormatting>
  <conditionalFormatting sqref="F20:BE21">
    <cfRule type="expression" dxfId="113" priority="54">
      <formula>$C$20="not on board"</formula>
    </cfRule>
  </conditionalFormatting>
  <conditionalFormatting sqref="F22:BE23">
    <cfRule type="expression" dxfId="112" priority="53">
      <formula>$C$22="not on board"</formula>
    </cfRule>
  </conditionalFormatting>
  <conditionalFormatting sqref="F24:BE25">
    <cfRule type="expression" dxfId="111" priority="52">
      <formula>$C$24="not on board"</formula>
    </cfRule>
  </conditionalFormatting>
  <conditionalFormatting sqref="F26:BE27">
    <cfRule type="expression" dxfId="110" priority="51">
      <formula>$C$26="not on board"</formula>
    </cfRule>
  </conditionalFormatting>
  <conditionalFormatting sqref="F28:BE29">
    <cfRule type="expression" dxfId="109" priority="50">
      <formula>$C$28="not on board"</formula>
    </cfRule>
  </conditionalFormatting>
  <conditionalFormatting sqref="F30:BE31">
    <cfRule type="expression" dxfId="108" priority="49">
      <formula>$C$30="not on board"</formula>
    </cfRule>
  </conditionalFormatting>
  <conditionalFormatting sqref="F32:BE33">
    <cfRule type="expression" dxfId="107" priority="48">
      <formula>$C$32="not on board"</formula>
    </cfRule>
  </conditionalFormatting>
  <conditionalFormatting sqref="F34:BE35">
    <cfRule type="expression" dxfId="106" priority="47">
      <formula>$C$34="not on board"</formula>
    </cfRule>
  </conditionalFormatting>
  <conditionalFormatting sqref="F36:BE37">
    <cfRule type="expression" dxfId="105" priority="46">
      <formula>$C$36="not on board"</formula>
    </cfRule>
  </conditionalFormatting>
  <conditionalFormatting sqref="F38:BE39">
    <cfRule type="expression" dxfId="104" priority="45">
      <formula>$C$38="not on board"</formula>
    </cfRule>
  </conditionalFormatting>
  <conditionalFormatting sqref="F40:BE41">
    <cfRule type="expression" dxfId="103" priority="44">
      <formula>$C$40="not on board"</formula>
    </cfRule>
  </conditionalFormatting>
  <conditionalFormatting sqref="F42:BE43">
    <cfRule type="expression" dxfId="102" priority="43">
      <formula>$C$42="not on board"</formula>
    </cfRule>
  </conditionalFormatting>
  <conditionalFormatting sqref="F44:BE45">
    <cfRule type="expression" dxfId="101" priority="42">
      <formula>$C$44="not on board"</formula>
    </cfRule>
  </conditionalFormatting>
  <conditionalFormatting sqref="F46:BE47">
    <cfRule type="expression" dxfId="100" priority="41">
      <formula>$C$46="not on board"</formula>
    </cfRule>
  </conditionalFormatting>
  <conditionalFormatting sqref="F48:BE49">
    <cfRule type="expression" dxfId="99" priority="40">
      <formula>$C$48="not on board"</formula>
    </cfRule>
  </conditionalFormatting>
  <conditionalFormatting sqref="F50:BE51">
    <cfRule type="expression" dxfId="98" priority="39">
      <formula>$C$50="not on board"</formula>
    </cfRule>
  </conditionalFormatting>
  <conditionalFormatting sqref="F52:BE53">
    <cfRule type="expression" dxfId="97" priority="38">
      <formula>$C$52="not on board"</formula>
    </cfRule>
  </conditionalFormatting>
  <conditionalFormatting sqref="F54:BE55">
    <cfRule type="expression" dxfId="96" priority="37">
      <formula>$C$54="not on board"</formula>
    </cfRule>
  </conditionalFormatting>
  <conditionalFormatting sqref="F56:BE57">
    <cfRule type="expression" dxfId="95" priority="36">
      <formula>$C$56="not on board"</formula>
    </cfRule>
  </conditionalFormatting>
  <conditionalFormatting sqref="F58:BE59">
    <cfRule type="expression" dxfId="94" priority="35">
      <formula>$C$58="not on board"</formula>
    </cfRule>
  </conditionalFormatting>
  <conditionalFormatting sqref="F60:BE61">
    <cfRule type="expression" dxfId="93" priority="34">
      <formula>$C$60="not on board"</formula>
    </cfRule>
  </conditionalFormatting>
  <conditionalFormatting sqref="F62:BE63">
    <cfRule type="expression" dxfId="92" priority="33">
      <formula>$C$62="not on board"</formula>
    </cfRule>
  </conditionalFormatting>
  <conditionalFormatting sqref="F64:BE65">
    <cfRule type="expression" dxfId="91" priority="32">
      <formula>$C$64="not on board"</formula>
    </cfRule>
  </conditionalFormatting>
  <conditionalFormatting sqref="F66:BE67">
    <cfRule type="expression" dxfId="90" priority="31">
      <formula>$C$66="not on board"</formula>
    </cfRule>
  </conditionalFormatting>
  <conditionalFormatting sqref="F68:BE69">
    <cfRule type="expression" dxfId="89" priority="30">
      <formula>$C$68="not on board"</formula>
    </cfRule>
  </conditionalFormatting>
  <conditionalFormatting sqref="F70:BE71">
    <cfRule type="expression" dxfId="88" priority="29">
      <formula>$C$70="not on board"</formula>
    </cfRule>
  </conditionalFormatting>
  <conditionalFormatting sqref="F72:BE73">
    <cfRule type="expression" dxfId="87" priority="28">
      <formula>$C$72="not on board"</formula>
    </cfRule>
  </conditionalFormatting>
  <conditionalFormatting sqref="F74:BE75">
    <cfRule type="expression" dxfId="86" priority="27">
      <formula>$C$74="not on board"</formula>
    </cfRule>
  </conditionalFormatting>
  <conditionalFormatting sqref="F76:BE77">
    <cfRule type="expression" dxfId="85" priority="26">
      <formula>$C$76="not on board"</formula>
    </cfRule>
  </conditionalFormatting>
  <conditionalFormatting sqref="F78:BE79">
    <cfRule type="expression" dxfId="84" priority="25">
      <formula>$C$78="not on board"</formula>
    </cfRule>
  </conditionalFormatting>
  <conditionalFormatting sqref="F80:BE81">
    <cfRule type="expression" dxfId="83" priority="24">
      <formula>$C$80="not on board"</formula>
    </cfRule>
  </conditionalFormatting>
  <conditionalFormatting sqref="F82:BE83">
    <cfRule type="expression" dxfId="82" priority="23">
      <formula>$C$82="not on board"</formula>
    </cfRule>
  </conditionalFormatting>
  <conditionalFormatting sqref="F84:BE85">
    <cfRule type="expression" dxfId="81" priority="22">
      <formula>$C$84="not on board"</formula>
    </cfRule>
  </conditionalFormatting>
  <conditionalFormatting sqref="F86:BE87">
    <cfRule type="expression" dxfId="80" priority="21">
      <formula>$C$86="not on board"</formula>
    </cfRule>
  </conditionalFormatting>
  <conditionalFormatting sqref="F88:BE89">
    <cfRule type="expression" dxfId="79" priority="20">
      <formula>$C$88="not on board"</formula>
    </cfRule>
  </conditionalFormatting>
  <conditionalFormatting sqref="F90:BE91">
    <cfRule type="expression" dxfId="78" priority="19">
      <formula>$C$90="not on board"</formula>
    </cfRule>
  </conditionalFormatting>
  <conditionalFormatting sqref="F92:BE93">
    <cfRule type="expression" dxfId="77" priority="18">
      <formula>$C$92="not on board"</formula>
    </cfRule>
  </conditionalFormatting>
  <conditionalFormatting sqref="F94:BE95">
    <cfRule type="expression" dxfId="76" priority="17">
      <formula>$C$94="not on board"</formula>
    </cfRule>
  </conditionalFormatting>
  <conditionalFormatting sqref="F96:BE97">
    <cfRule type="expression" dxfId="75" priority="16">
      <formula>$C$96="not on board"</formula>
    </cfRule>
  </conditionalFormatting>
  <conditionalFormatting sqref="F98:BE99">
    <cfRule type="expression" dxfId="74" priority="15">
      <formula>$C$98="not on board"</formula>
    </cfRule>
  </conditionalFormatting>
  <conditionalFormatting sqref="F100:BE101">
    <cfRule type="expression" dxfId="73" priority="14">
      <formula>$C$100="not on board"</formula>
    </cfRule>
  </conditionalFormatting>
  <conditionalFormatting sqref="F102:BE103">
    <cfRule type="expression" dxfId="72" priority="13">
      <formula>$C$102="not on board"</formula>
    </cfRule>
  </conditionalFormatting>
  <conditionalFormatting sqref="F104:BE105">
    <cfRule type="expression" dxfId="71" priority="12">
      <formula>$C$104="not on board"</formula>
    </cfRule>
  </conditionalFormatting>
  <conditionalFormatting sqref="F106:BE107">
    <cfRule type="expression" dxfId="70" priority="11">
      <formula>$C$106="not on board"</formula>
    </cfRule>
  </conditionalFormatting>
  <conditionalFormatting sqref="F108:BE109">
    <cfRule type="expression" dxfId="69" priority="10">
      <formula>$C$108="not on board"</formula>
    </cfRule>
  </conditionalFormatting>
  <conditionalFormatting sqref="F110:BE111">
    <cfRule type="expression" dxfId="68" priority="9">
      <formula>$C$110="not on board"</formula>
    </cfRule>
  </conditionalFormatting>
  <conditionalFormatting sqref="F112:BE113">
    <cfRule type="expression" dxfId="67" priority="8">
      <formula>$C$112="not on board"</formula>
    </cfRule>
  </conditionalFormatting>
  <conditionalFormatting sqref="F114:BE115">
    <cfRule type="expression" dxfId="66" priority="7">
      <formula>$C$114="not on board"</formula>
    </cfRule>
  </conditionalFormatting>
  <conditionalFormatting sqref="F116:BE117">
    <cfRule type="expression" dxfId="65" priority="6">
      <formula>$C$116="not on board"</formula>
    </cfRule>
  </conditionalFormatting>
  <conditionalFormatting sqref="F118:BE119">
    <cfRule type="expression" dxfId="64" priority="5">
      <formula>$C$118="not on board"</formula>
    </cfRule>
  </conditionalFormatting>
  <conditionalFormatting sqref="F120:BE121">
    <cfRule type="expression" dxfId="63" priority="4">
      <formula>$C$120="not on board"</formula>
    </cfRule>
  </conditionalFormatting>
  <conditionalFormatting sqref="F122:BE123">
    <cfRule type="expression" dxfId="62" priority="3">
      <formula>$C$122="not on board"</formula>
    </cfRule>
  </conditionalFormatting>
  <conditionalFormatting sqref="F124:BE125">
    <cfRule type="expression" dxfId="61" priority="2">
      <formula>$C$124="not on board"</formula>
    </cfRule>
  </conditionalFormatting>
  <conditionalFormatting sqref="F126:BE127">
    <cfRule type="expression" dxfId="60" priority="1">
      <formula>$C$126="not on board"</formula>
    </cfRule>
  </conditionalFormatting>
  <dataValidations count="1">
    <dataValidation type="decimal" allowBlank="1" showInputMessage="1" showErrorMessage="1" sqref="F8:BE127">
      <formula1>0</formula1>
      <formula2>168</formula2>
    </dataValidation>
  </dataValidations>
  <pageMargins left="0.25" right="0.25" top="0.25" bottom="0.25" header="0.3" footer="0.3"/>
  <pageSetup scale="37" fitToHeight="3" orientation="landscape"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B1:BF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58" customWidth="1"/>
    <col min="2" max="2" width="9.140625" style="58" hidden="1" customWidth="1"/>
    <col min="3" max="3" width="22.28515625" style="58" customWidth="1"/>
    <col min="4" max="4" width="13.28515625" style="58" customWidth="1"/>
    <col min="5" max="57" width="5" style="58" customWidth="1"/>
    <col min="58" max="58" width="9.140625" style="60"/>
    <col min="59" max="16384" width="9.140625" style="58"/>
  </cols>
  <sheetData>
    <row r="1" spans="2:58" ht="60" customHeight="1">
      <c r="D1" s="77" t="str">
        <f>Summary!$C$1</f>
        <v>Sick Leave Timekeeping Tool</v>
      </c>
      <c r="E1" s="59"/>
      <c r="AU1" s="131" t="str">
        <f>IF(Summary!$C$3&lt;&gt;"",Summary!$C$3,"")</f>
        <v/>
      </c>
      <c r="AV1" s="131"/>
      <c r="AW1" s="131"/>
      <c r="AX1" s="131"/>
      <c r="AY1" s="131"/>
      <c r="AZ1" s="131"/>
      <c r="BA1" s="131"/>
      <c r="BB1" s="131"/>
      <c r="BC1" s="131"/>
      <c r="BD1" s="131"/>
      <c r="BE1" s="131"/>
      <c r="BF1" s="131"/>
    </row>
    <row r="2" spans="2:58">
      <c r="D2" s="61"/>
      <c r="E2" s="61"/>
    </row>
    <row r="3" spans="2:58" hidden="1">
      <c r="E3" s="62">
        <f>'2015'!E3+364</f>
        <v>42364</v>
      </c>
      <c r="F3" s="62">
        <f>E3+7</f>
        <v>42371</v>
      </c>
      <c r="G3" s="62">
        <f>F3+7</f>
        <v>42378</v>
      </c>
      <c r="H3" s="62">
        <f t="shared" ref="H3:BE3" si="0">G3+7</f>
        <v>42385</v>
      </c>
      <c r="I3" s="62">
        <f t="shared" si="0"/>
        <v>42392</v>
      </c>
      <c r="J3" s="62">
        <f t="shared" si="0"/>
        <v>42399</v>
      </c>
      <c r="K3" s="62">
        <f t="shared" si="0"/>
        <v>42406</v>
      </c>
      <c r="L3" s="62">
        <f t="shared" si="0"/>
        <v>42413</v>
      </c>
      <c r="M3" s="62">
        <f t="shared" si="0"/>
        <v>42420</v>
      </c>
      <c r="N3" s="62">
        <f t="shared" si="0"/>
        <v>42427</v>
      </c>
      <c r="O3" s="62">
        <f t="shared" si="0"/>
        <v>42434</v>
      </c>
      <c r="P3" s="62">
        <f t="shared" si="0"/>
        <v>42441</v>
      </c>
      <c r="Q3" s="62">
        <f t="shared" si="0"/>
        <v>42448</v>
      </c>
      <c r="R3" s="62">
        <f t="shared" si="0"/>
        <v>42455</v>
      </c>
      <c r="S3" s="62">
        <f t="shared" si="0"/>
        <v>42462</v>
      </c>
      <c r="T3" s="62">
        <f t="shared" si="0"/>
        <v>42469</v>
      </c>
      <c r="U3" s="62">
        <f t="shared" si="0"/>
        <v>42476</v>
      </c>
      <c r="V3" s="62">
        <f t="shared" si="0"/>
        <v>42483</v>
      </c>
      <c r="W3" s="62">
        <f t="shared" si="0"/>
        <v>42490</v>
      </c>
      <c r="X3" s="62">
        <f t="shared" si="0"/>
        <v>42497</v>
      </c>
      <c r="Y3" s="62">
        <f t="shared" si="0"/>
        <v>42504</v>
      </c>
      <c r="Z3" s="62">
        <f t="shared" si="0"/>
        <v>42511</v>
      </c>
      <c r="AA3" s="62">
        <f t="shared" si="0"/>
        <v>42518</v>
      </c>
      <c r="AB3" s="62">
        <f t="shared" si="0"/>
        <v>42525</v>
      </c>
      <c r="AC3" s="62">
        <f t="shared" si="0"/>
        <v>42532</v>
      </c>
      <c r="AD3" s="62">
        <f t="shared" si="0"/>
        <v>42539</v>
      </c>
      <c r="AE3" s="62">
        <f t="shared" si="0"/>
        <v>42546</v>
      </c>
      <c r="AF3" s="62">
        <f t="shared" si="0"/>
        <v>42553</v>
      </c>
      <c r="AG3" s="62">
        <f t="shared" si="0"/>
        <v>42560</v>
      </c>
      <c r="AH3" s="62">
        <f t="shared" si="0"/>
        <v>42567</v>
      </c>
      <c r="AI3" s="62">
        <f t="shared" si="0"/>
        <v>42574</v>
      </c>
      <c r="AJ3" s="62">
        <f t="shared" si="0"/>
        <v>42581</v>
      </c>
      <c r="AK3" s="62">
        <f t="shared" si="0"/>
        <v>42588</v>
      </c>
      <c r="AL3" s="62">
        <f t="shared" si="0"/>
        <v>42595</v>
      </c>
      <c r="AM3" s="62">
        <f t="shared" si="0"/>
        <v>42602</v>
      </c>
      <c r="AN3" s="62">
        <f t="shared" si="0"/>
        <v>42609</v>
      </c>
      <c r="AO3" s="62">
        <f t="shared" si="0"/>
        <v>42616</v>
      </c>
      <c r="AP3" s="62">
        <f t="shared" si="0"/>
        <v>42623</v>
      </c>
      <c r="AQ3" s="62">
        <f t="shared" si="0"/>
        <v>42630</v>
      </c>
      <c r="AR3" s="62">
        <f t="shared" si="0"/>
        <v>42637</v>
      </c>
      <c r="AS3" s="62">
        <f t="shared" si="0"/>
        <v>42644</v>
      </c>
      <c r="AT3" s="62">
        <f t="shared" si="0"/>
        <v>42651</v>
      </c>
      <c r="AU3" s="62">
        <f t="shared" si="0"/>
        <v>42658</v>
      </c>
      <c r="AV3" s="62">
        <f t="shared" si="0"/>
        <v>42665</v>
      </c>
      <c r="AW3" s="62">
        <f t="shared" si="0"/>
        <v>42672</v>
      </c>
      <c r="AX3" s="62">
        <f t="shared" si="0"/>
        <v>42679</v>
      </c>
      <c r="AY3" s="62">
        <f t="shared" si="0"/>
        <v>42686</v>
      </c>
      <c r="AZ3" s="62">
        <f t="shared" si="0"/>
        <v>42693</v>
      </c>
      <c r="BA3" s="62">
        <f t="shared" si="0"/>
        <v>42700</v>
      </c>
      <c r="BB3" s="62">
        <f t="shared" si="0"/>
        <v>42707</v>
      </c>
      <c r="BC3" s="62">
        <f t="shared" si="0"/>
        <v>42714</v>
      </c>
      <c r="BD3" s="62">
        <f t="shared" si="0"/>
        <v>42721</v>
      </c>
      <c r="BE3" s="62">
        <f t="shared" si="0"/>
        <v>42728</v>
      </c>
    </row>
    <row r="4" spans="2:58">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row>
    <row r="5" spans="2:58" ht="15.75" customHeight="1">
      <c r="B5" s="109">
        <f ca="1">Summary!V13</f>
        <v>41880</v>
      </c>
      <c r="C5" s="129" t="str">
        <f>CONCATENATE("Year ", YEAR(F3))</f>
        <v>Year 2016</v>
      </c>
      <c r="D5" s="129"/>
      <c r="E5" s="78" t="s">
        <v>10</v>
      </c>
      <c r="F5" s="81">
        <f>WEEKNUM(F3)</f>
        <v>1</v>
      </c>
      <c r="G5" s="63">
        <f t="shared" ref="G5:BE5" si="1">WEEKNUM(G3)</f>
        <v>2</v>
      </c>
      <c r="H5" s="63">
        <f t="shared" si="1"/>
        <v>3</v>
      </c>
      <c r="I5" s="63">
        <f t="shared" si="1"/>
        <v>4</v>
      </c>
      <c r="J5" s="63">
        <f t="shared" si="1"/>
        <v>5</v>
      </c>
      <c r="K5" s="63">
        <f t="shared" si="1"/>
        <v>6</v>
      </c>
      <c r="L5" s="63">
        <f t="shared" si="1"/>
        <v>7</v>
      </c>
      <c r="M5" s="63">
        <f t="shared" si="1"/>
        <v>8</v>
      </c>
      <c r="N5" s="63">
        <f t="shared" si="1"/>
        <v>9</v>
      </c>
      <c r="O5" s="63">
        <f t="shared" si="1"/>
        <v>10</v>
      </c>
      <c r="P5" s="63">
        <f t="shared" si="1"/>
        <v>11</v>
      </c>
      <c r="Q5" s="63">
        <f t="shared" si="1"/>
        <v>12</v>
      </c>
      <c r="R5" s="63">
        <f t="shared" si="1"/>
        <v>13</v>
      </c>
      <c r="S5" s="63">
        <f t="shared" si="1"/>
        <v>14</v>
      </c>
      <c r="T5" s="63">
        <f t="shared" si="1"/>
        <v>15</v>
      </c>
      <c r="U5" s="63">
        <f t="shared" si="1"/>
        <v>16</v>
      </c>
      <c r="V5" s="63">
        <f t="shared" si="1"/>
        <v>17</v>
      </c>
      <c r="W5" s="63">
        <f t="shared" si="1"/>
        <v>18</v>
      </c>
      <c r="X5" s="63">
        <f t="shared" si="1"/>
        <v>19</v>
      </c>
      <c r="Y5" s="63">
        <f t="shared" si="1"/>
        <v>20</v>
      </c>
      <c r="Z5" s="63">
        <f t="shared" si="1"/>
        <v>21</v>
      </c>
      <c r="AA5" s="63">
        <f t="shared" si="1"/>
        <v>22</v>
      </c>
      <c r="AB5" s="63">
        <f t="shared" si="1"/>
        <v>23</v>
      </c>
      <c r="AC5" s="63">
        <f t="shared" si="1"/>
        <v>24</v>
      </c>
      <c r="AD5" s="63">
        <f t="shared" si="1"/>
        <v>25</v>
      </c>
      <c r="AE5" s="63">
        <f t="shared" si="1"/>
        <v>26</v>
      </c>
      <c r="AF5" s="63">
        <f t="shared" si="1"/>
        <v>27</v>
      </c>
      <c r="AG5" s="63">
        <f t="shared" si="1"/>
        <v>28</v>
      </c>
      <c r="AH5" s="63">
        <f t="shared" si="1"/>
        <v>29</v>
      </c>
      <c r="AI5" s="63">
        <f t="shared" si="1"/>
        <v>30</v>
      </c>
      <c r="AJ5" s="63">
        <f t="shared" si="1"/>
        <v>31</v>
      </c>
      <c r="AK5" s="63">
        <f t="shared" si="1"/>
        <v>32</v>
      </c>
      <c r="AL5" s="63">
        <f t="shared" si="1"/>
        <v>33</v>
      </c>
      <c r="AM5" s="63">
        <f t="shared" si="1"/>
        <v>34</v>
      </c>
      <c r="AN5" s="63">
        <f t="shared" si="1"/>
        <v>35</v>
      </c>
      <c r="AO5" s="63">
        <f t="shared" si="1"/>
        <v>36</v>
      </c>
      <c r="AP5" s="63">
        <f t="shared" si="1"/>
        <v>37</v>
      </c>
      <c r="AQ5" s="63">
        <f t="shared" si="1"/>
        <v>38</v>
      </c>
      <c r="AR5" s="63">
        <f t="shared" si="1"/>
        <v>39</v>
      </c>
      <c r="AS5" s="63">
        <f t="shared" si="1"/>
        <v>40</v>
      </c>
      <c r="AT5" s="63">
        <f t="shared" si="1"/>
        <v>41</v>
      </c>
      <c r="AU5" s="63">
        <f t="shared" si="1"/>
        <v>42</v>
      </c>
      <c r="AV5" s="63">
        <f t="shared" si="1"/>
        <v>43</v>
      </c>
      <c r="AW5" s="63">
        <f t="shared" si="1"/>
        <v>44</v>
      </c>
      <c r="AX5" s="63">
        <f t="shared" si="1"/>
        <v>45</v>
      </c>
      <c r="AY5" s="63">
        <f t="shared" si="1"/>
        <v>46</v>
      </c>
      <c r="AZ5" s="63">
        <f t="shared" si="1"/>
        <v>47</v>
      </c>
      <c r="BA5" s="63">
        <f t="shared" si="1"/>
        <v>48</v>
      </c>
      <c r="BB5" s="63">
        <f t="shared" si="1"/>
        <v>49</v>
      </c>
      <c r="BC5" s="63">
        <f t="shared" si="1"/>
        <v>50</v>
      </c>
      <c r="BD5" s="63">
        <f t="shared" si="1"/>
        <v>51</v>
      </c>
      <c r="BE5" s="63">
        <f t="shared" si="1"/>
        <v>52</v>
      </c>
      <c r="BF5" s="64"/>
    </row>
    <row r="6" spans="2:58" ht="15.75" customHeight="1">
      <c r="C6" s="129"/>
      <c r="D6" s="129"/>
      <c r="E6" s="79" t="s">
        <v>8</v>
      </c>
      <c r="F6" s="82" t="str">
        <f>TEXT(E3+1,"mm/dd")</f>
        <v>12/27</v>
      </c>
      <c r="G6" s="65" t="str">
        <f t="shared" ref="G6:BE6" si="2">TEXT(F3+1,"mm/dd")</f>
        <v>01/03</v>
      </c>
      <c r="H6" s="65" t="str">
        <f t="shared" si="2"/>
        <v>01/10</v>
      </c>
      <c r="I6" s="65" t="str">
        <f t="shared" si="2"/>
        <v>01/17</v>
      </c>
      <c r="J6" s="65" t="str">
        <f t="shared" si="2"/>
        <v>01/24</v>
      </c>
      <c r="K6" s="65" t="str">
        <f t="shared" si="2"/>
        <v>01/31</v>
      </c>
      <c r="L6" s="65" t="str">
        <f t="shared" si="2"/>
        <v>02/07</v>
      </c>
      <c r="M6" s="65" t="str">
        <f t="shared" si="2"/>
        <v>02/14</v>
      </c>
      <c r="N6" s="65" t="str">
        <f t="shared" si="2"/>
        <v>02/21</v>
      </c>
      <c r="O6" s="65" t="str">
        <f t="shared" si="2"/>
        <v>02/28</v>
      </c>
      <c r="P6" s="65" t="str">
        <f t="shared" si="2"/>
        <v>03/06</v>
      </c>
      <c r="Q6" s="65" t="str">
        <f t="shared" si="2"/>
        <v>03/13</v>
      </c>
      <c r="R6" s="65" t="str">
        <f t="shared" si="2"/>
        <v>03/20</v>
      </c>
      <c r="S6" s="65" t="str">
        <f t="shared" si="2"/>
        <v>03/27</v>
      </c>
      <c r="T6" s="65" t="str">
        <f t="shared" si="2"/>
        <v>04/03</v>
      </c>
      <c r="U6" s="65" t="str">
        <f t="shared" si="2"/>
        <v>04/10</v>
      </c>
      <c r="V6" s="65" t="str">
        <f t="shared" si="2"/>
        <v>04/17</v>
      </c>
      <c r="W6" s="65" t="str">
        <f t="shared" si="2"/>
        <v>04/24</v>
      </c>
      <c r="X6" s="65" t="str">
        <f t="shared" si="2"/>
        <v>05/01</v>
      </c>
      <c r="Y6" s="65" t="str">
        <f t="shared" si="2"/>
        <v>05/08</v>
      </c>
      <c r="Z6" s="65" t="str">
        <f t="shared" si="2"/>
        <v>05/15</v>
      </c>
      <c r="AA6" s="65" t="str">
        <f t="shared" si="2"/>
        <v>05/22</v>
      </c>
      <c r="AB6" s="65" t="str">
        <f t="shared" si="2"/>
        <v>05/29</v>
      </c>
      <c r="AC6" s="65" t="str">
        <f t="shared" si="2"/>
        <v>06/05</v>
      </c>
      <c r="AD6" s="65" t="str">
        <f t="shared" si="2"/>
        <v>06/12</v>
      </c>
      <c r="AE6" s="65" t="str">
        <f t="shared" si="2"/>
        <v>06/19</v>
      </c>
      <c r="AF6" s="65" t="str">
        <f t="shared" si="2"/>
        <v>06/26</v>
      </c>
      <c r="AG6" s="65" t="str">
        <f t="shared" si="2"/>
        <v>07/03</v>
      </c>
      <c r="AH6" s="65" t="str">
        <f t="shared" si="2"/>
        <v>07/10</v>
      </c>
      <c r="AI6" s="65" t="str">
        <f t="shared" si="2"/>
        <v>07/17</v>
      </c>
      <c r="AJ6" s="65" t="str">
        <f t="shared" si="2"/>
        <v>07/24</v>
      </c>
      <c r="AK6" s="65" t="str">
        <f t="shared" si="2"/>
        <v>07/31</v>
      </c>
      <c r="AL6" s="65" t="str">
        <f t="shared" si="2"/>
        <v>08/07</v>
      </c>
      <c r="AM6" s="65" t="str">
        <f t="shared" si="2"/>
        <v>08/14</v>
      </c>
      <c r="AN6" s="65" t="str">
        <f t="shared" si="2"/>
        <v>08/21</v>
      </c>
      <c r="AO6" s="65" t="str">
        <f t="shared" si="2"/>
        <v>08/28</v>
      </c>
      <c r="AP6" s="65" t="str">
        <f t="shared" si="2"/>
        <v>09/04</v>
      </c>
      <c r="AQ6" s="65" t="str">
        <f t="shared" si="2"/>
        <v>09/11</v>
      </c>
      <c r="AR6" s="65" t="str">
        <f t="shared" si="2"/>
        <v>09/18</v>
      </c>
      <c r="AS6" s="65" t="str">
        <f t="shared" si="2"/>
        <v>09/25</v>
      </c>
      <c r="AT6" s="65" t="str">
        <f t="shared" si="2"/>
        <v>10/02</v>
      </c>
      <c r="AU6" s="65" t="str">
        <f t="shared" si="2"/>
        <v>10/09</v>
      </c>
      <c r="AV6" s="65" t="str">
        <f t="shared" si="2"/>
        <v>10/16</v>
      </c>
      <c r="AW6" s="65" t="str">
        <f t="shared" si="2"/>
        <v>10/23</v>
      </c>
      <c r="AX6" s="65" t="str">
        <f t="shared" si="2"/>
        <v>10/30</v>
      </c>
      <c r="AY6" s="65" t="str">
        <f t="shared" si="2"/>
        <v>11/06</v>
      </c>
      <c r="AZ6" s="65" t="str">
        <f t="shared" si="2"/>
        <v>11/13</v>
      </c>
      <c r="BA6" s="65" t="str">
        <f t="shared" si="2"/>
        <v>11/20</v>
      </c>
      <c r="BB6" s="65" t="str">
        <f t="shared" si="2"/>
        <v>11/27</v>
      </c>
      <c r="BC6" s="65" t="str">
        <f t="shared" si="2"/>
        <v>12/04</v>
      </c>
      <c r="BD6" s="65" t="str">
        <f t="shared" si="2"/>
        <v>12/11</v>
      </c>
      <c r="BE6" s="65" t="str">
        <f t="shared" si="2"/>
        <v>12/18</v>
      </c>
      <c r="BF6" s="66"/>
    </row>
    <row r="7" spans="2:58" ht="15.75" customHeight="1" thickBot="1">
      <c r="C7" s="130"/>
      <c r="D7" s="130"/>
      <c r="E7" s="80" t="s">
        <v>9</v>
      </c>
      <c r="F7" s="83" t="str">
        <f>TEXT(F3,"mm/dd")</f>
        <v>01/02</v>
      </c>
      <c r="G7" s="67" t="str">
        <f t="shared" ref="G7:BE7" si="3">TEXT(G3,"mm/dd")</f>
        <v>01/09</v>
      </c>
      <c r="H7" s="67" t="str">
        <f t="shared" si="3"/>
        <v>01/16</v>
      </c>
      <c r="I7" s="67" t="str">
        <f t="shared" si="3"/>
        <v>01/23</v>
      </c>
      <c r="J7" s="67" t="str">
        <f t="shared" si="3"/>
        <v>01/30</v>
      </c>
      <c r="K7" s="67" t="str">
        <f t="shared" si="3"/>
        <v>02/06</v>
      </c>
      <c r="L7" s="67" t="str">
        <f t="shared" si="3"/>
        <v>02/13</v>
      </c>
      <c r="M7" s="67" t="str">
        <f t="shared" si="3"/>
        <v>02/20</v>
      </c>
      <c r="N7" s="67" t="str">
        <f t="shared" si="3"/>
        <v>02/27</v>
      </c>
      <c r="O7" s="67" t="str">
        <f t="shared" si="3"/>
        <v>03/05</v>
      </c>
      <c r="P7" s="67" t="str">
        <f t="shared" si="3"/>
        <v>03/12</v>
      </c>
      <c r="Q7" s="67" t="str">
        <f t="shared" si="3"/>
        <v>03/19</v>
      </c>
      <c r="R7" s="67" t="str">
        <f t="shared" si="3"/>
        <v>03/26</v>
      </c>
      <c r="S7" s="67" t="str">
        <f t="shared" si="3"/>
        <v>04/02</v>
      </c>
      <c r="T7" s="67" t="str">
        <f t="shared" si="3"/>
        <v>04/09</v>
      </c>
      <c r="U7" s="67" t="str">
        <f t="shared" si="3"/>
        <v>04/16</v>
      </c>
      <c r="V7" s="67" t="str">
        <f t="shared" si="3"/>
        <v>04/23</v>
      </c>
      <c r="W7" s="67" t="str">
        <f t="shared" si="3"/>
        <v>04/30</v>
      </c>
      <c r="X7" s="67" t="str">
        <f t="shared" si="3"/>
        <v>05/07</v>
      </c>
      <c r="Y7" s="67" t="str">
        <f t="shared" si="3"/>
        <v>05/14</v>
      </c>
      <c r="Z7" s="67" t="str">
        <f t="shared" si="3"/>
        <v>05/21</v>
      </c>
      <c r="AA7" s="67" t="str">
        <f t="shared" si="3"/>
        <v>05/28</v>
      </c>
      <c r="AB7" s="67" t="str">
        <f t="shared" si="3"/>
        <v>06/04</v>
      </c>
      <c r="AC7" s="67" t="str">
        <f t="shared" si="3"/>
        <v>06/11</v>
      </c>
      <c r="AD7" s="67" t="str">
        <f t="shared" si="3"/>
        <v>06/18</v>
      </c>
      <c r="AE7" s="67" t="str">
        <f t="shared" si="3"/>
        <v>06/25</v>
      </c>
      <c r="AF7" s="67" t="str">
        <f t="shared" si="3"/>
        <v>07/02</v>
      </c>
      <c r="AG7" s="67" t="str">
        <f t="shared" si="3"/>
        <v>07/09</v>
      </c>
      <c r="AH7" s="67" t="str">
        <f t="shared" si="3"/>
        <v>07/16</v>
      </c>
      <c r="AI7" s="67" t="str">
        <f t="shared" si="3"/>
        <v>07/23</v>
      </c>
      <c r="AJ7" s="67" t="str">
        <f t="shared" si="3"/>
        <v>07/30</v>
      </c>
      <c r="AK7" s="67" t="str">
        <f t="shared" si="3"/>
        <v>08/06</v>
      </c>
      <c r="AL7" s="67" t="str">
        <f t="shared" si="3"/>
        <v>08/13</v>
      </c>
      <c r="AM7" s="67" t="str">
        <f t="shared" si="3"/>
        <v>08/20</v>
      </c>
      <c r="AN7" s="67" t="str">
        <f t="shared" si="3"/>
        <v>08/27</v>
      </c>
      <c r="AO7" s="67" t="str">
        <f t="shared" si="3"/>
        <v>09/03</v>
      </c>
      <c r="AP7" s="67" t="str">
        <f t="shared" si="3"/>
        <v>09/10</v>
      </c>
      <c r="AQ7" s="67" t="str">
        <f t="shared" si="3"/>
        <v>09/17</v>
      </c>
      <c r="AR7" s="67" t="str">
        <f t="shared" si="3"/>
        <v>09/24</v>
      </c>
      <c r="AS7" s="67" t="str">
        <f t="shared" si="3"/>
        <v>10/01</v>
      </c>
      <c r="AT7" s="67" t="str">
        <f t="shared" si="3"/>
        <v>10/08</v>
      </c>
      <c r="AU7" s="67" t="str">
        <f t="shared" si="3"/>
        <v>10/15</v>
      </c>
      <c r="AV7" s="67" t="str">
        <f t="shared" si="3"/>
        <v>10/22</v>
      </c>
      <c r="AW7" s="67" t="str">
        <f t="shared" si="3"/>
        <v>10/29</v>
      </c>
      <c r="AX7" s="67" t="str">
        <f t="shared" si="3"/>
        <v>11/05</v>
      </c>
      <c r="AY7" s="67" t="str">
        <f t="shared" si="3"/>
        <v>11/12</v>
      </c>
      <c r="AZ7" s="67" t="str">
        <f t="shared" si="3"/>
        <v>11/19</v>
      </c>
      <c r="BA7" s="67" t="str">
        <f t="shared" si="3"/>
        <v>11/26</v>
      </c>
      <c r="BB7" s="67" t="str">
        <f t="shared" si="3"/>
        <v>12/03</v>
      </c>
      <c r="BC7" s="67" t="str">
        <f t="shared" si="3"/>
        <v>12/10</v>
      </c>
      <c r="BD7" s="67" t="str">
        <f t="shared" si="3"/>
        <v>12/17</v>
      </c>
      <c r="BE7" s="67" t="str">
        <f t="shared" si="3"/>
        <v>12/24</v>
      </c>
      <c r="BF7" s="68" t="s">
        <v>5</v>
      </c>
    </row>
    <row r="8" spans="2:58" ht="15.75" customHeight="1" thickTop="1">
      <c r="B8" s="58">
        <f ca="1">SUMIF(F$3:BE$3,"&lt;="&amp;B5+6,F8:BE8)</f>
        <v>0</v>
      </c>
      <c r="C8" s="126" t="str">
        <f>IF(Summary!$B$16&lt;&gt;"",IF(AND(Summary!$D$16&lt;&gt;"",DATE(YEAR(Summary!$D$16),1,1)&lt;DATE(YEAR(F3),1,1)),"not on board",IF(Summary!$B$16&lt;&gt;"",IF(AND(Summary!$C$16&lt;&gt;"",DATE(YEAR(Summary!$C$16),1,1)&lt;=DATE(YEAR(F3),1,1)),Summary!$B$16,"not on board"),"")),"")</f>
        <v/>
      </c>
      <c r="D8" s="69" t="s">
        <v>22</v>
      </c>
      <c r="E8" s="70"/>
      <c r="F8" s="54"/>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75"/>
      <c r="BF8" s="71">
        <f t="shared" ref="BF8:BF39" si="4">SUM(F8:BE8)</f>
        <v>0</v>
      </c>
    </row>
    <row r="9" spans="2:58" ht="15.75" customHeight="1">
      <c r="C9" s="127"/>
      <c r="D9" s="72" t="s">
        <v>1</v>
      </c>
      <c r="E9" s="73"/>
      <c r="F9" s="108"/>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4"/>
      <c r="BF9" s="74">
        <f t="shared" si="4"/>
        <v>0</v>
      </c>
    </row>
    <row r="10" spans="2:58" ht="15.75" customHeight="1">
      <c r="B10" s="58">
        <f ca="1">SUMIF(F$3:BE$3,"&lt;="&amp;B5+6,F10:BE10)</f>
        <v>0</v>
      </c>
      <c r="C10" s="126" t="str">
        <f>IF(Summary!$B$17&lt;&gt;"",IF(AND(Summary!$D$17&lt;&gt;"",DATE(YEAR(Summary!$D$17),1,1)&lt;DATE(YEAR(F3),1,1)),"not on board",IF(Summary!$B$17&lt;&gt;"",IF(AND(Summary!$C$17&lt;&gt;"",DATE(YEAR(Summary!$C$17),1,1)&lt;=DATE(YEAR(F3),1,1)),Summary!$B$17,"not on board"),"")),"")</f>
        <v/>
      </c>
      <c r="D10" s="69" t="s">
        <v>22</v>
      </c>
      <c r="E10" s="70"/>
      <c r="F10" s="107"/>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6"/>
      <c r="BF10" s="71">
        <f t="shared" si="4"/>
        <v>0</v>
      </c>
    </row>
    <row r="11" spans="2:58" ht="15.75" customHeight="1">
      <c r="C11" s="127"/>
      <c r="D11" s="72" t="s">
        <v>1</v>
      </c>
      <c r="E11" s="73"/>
      <c r="F11" s="102"/>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7"/>
      <c r="BF11" s="74">
        <f t="shared" si="4"/>
        <v>0</v>
      </c>
    </row>
    <row r="12" spans="2:58" ht="15.75" customHeight="1">
      <c r="B12" s="58">
        <f ca="1">SUMIF(F$3:BE$3,"&lt;="&amp;B5+6,F12:BE12)</f>
        <v>0</v>
      </c>
      <c r="C12" s="126" t="str">
        <f>IF(Summary!$B$18&lt;&gt;"",IF(AND(Summary!$D$18&lt;&gt;"",DATE(YEAR(Summary!$D$18),1,1)&lt;DATE(YEAR(F3),1,1)),"not on board",IF(Summary!$B$18&lt;&gt;"",IF(AND(Summary!$C$18&lt;&gt;"",DATE(YEAR(Summary!$C$18),1,1)&lt;=DATE(YEAR(F3),1,1)),Summary!$B$18,"not on board"),"")),"")</f>
        <v/>
      </c>
      <c r="D12" s="69" t="s">
        <v>22</v>
      </c>
      <c r="E12" s="70"/>
      <c r="F12" s="107"/>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6"/>
      <c r="BF12" s="71">
        <f t="shared" si="4"/>
        <v>0</v>
      </c>
    </row>
    <row r="13" spans="2:58" ht="15.75" customHeight="1">
      <c r="C13" s="127"/>
      <c r="D13" s="72" t="s">
        <v>1</v>
      </c>
      <c r="E13" s="73"/>
      <c r="F13" s="102"/>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7"/>
      <c r="BF13" s="74">
        <f t="shared" si="4"/>
        <v>0</v>
      </c>
    </row>
    <row r="14" spans="2:58" ht="15.75" customHeight="1">
      <c r="B14" s="58">
        <f ca="1">SUMIF(F$3:BE$3,"&lt;="&amp;B5+6,F14:BE14)</f>
        <v>0</v>
      </c>
      <c r="C14" s="126" t="str">
        <f>IF(Summary!$B$19&lt;&gt;"",IF(AND(Summary!$D$19&lt;&gt;"",DATE(YEAR(Summary!$D$19),1,1)&lt;DATE(YEAR(F3),1,1)),"not on board",IF(Summary!$B$19&lt;&gt;"",IF(AND(Summary!$C$19&lt;&gt;"",DATE(YEAR(Summary!$C$19),1,1)&lt;=DATE(YEAR(F3),1,1)),Summary!$B$19,"not on board"),"")),"")</f>
        <v/>
      </c>
      <c r="D14" s="69" t="s">
        <v>22</v>
      </c>
      <c r="E14" s="70"/>
      <c r="F14" s="56"/>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76"/>
      <c r="BF14" s="71">
        <f t="shared" si="4"/>
        <v>0</v>
      </c>
    </row>
    <row r="15" spans="2:58" ht="15.75" customHeight="1">
      <c r="C15" s="127"/>
      <c r="D15" s="72" t="s">
        <v>1</v>
      </c>
      <c r="E15" s="73"/>
      <c r="F15" s="108"/>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4"/>
      <c r="BF15" s="74">
        <f t="shared" si="4"/>
        <v>0</v>
      </c>
    </row>
    <row r="16" spans="2:58" ht="15.75" customHeight="1">
      <c r="B16" s="58">
        <f ca="1">SUMIF(F$3:BE$3,"&lt;="&amp;B5+6,F16:BE16)</f>
        <v>0</v>
      </c>
      <c r="C16" s="126" t="str">
        <f>IF(Summary!$B$20&lt;&gt;"",IF(AND(Summary!$D$20&lt;&gt;"",DATE(YEAR(Summary!$D$20),1,1)&lt;DATE(YEAR(F3),1,1)),"not on board",IF(Summary!$B$20&lt;&gt;"",IF(AND(Summary!$C$20&lt;&gt;"",DATE(YEAR(Summary!$C$20),1,1)&lt;=DATE(YEAR(F3),1,1)),Summary!$B$20,"not on board"),"")),"")</f>
        <v/>
      </c>
      <c r="D16" s="69" t="s">
        <v>22</v>
      </c>
      <c r="E16" s="70"/>
      <c r="F16" s="107"/>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6"/>
      <c r="BF16" s="71">
        <f t="shared" si="4"/>
        <v>0</v>
      </c>
    </row>
    <row r="17" spans="2:58" ht="15.75" customHeight="1">
      <c r="C17" s="127"/>
      <c r="D17" s="72" t="s">
        <v>1</v>
      </c>
      <c r="E17" s="73"/>
      <c r="F17" s="102"/>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7"/>
      <c r="BF17" s="74">
        <f t="shared" si="4"/>
        <v>0</v>
      </c>
    </row>
    <row r="18" spans="2:58" ht="15.75" customHeight="1">
      <c r="B18" s="58">
        <f ca="1">SUMIF(F$3:BE$3,"&lt;="&amp;B5+6,F18:BE18)</f>
        <v>0</v>
      </c>
      <c r="C18" s="126" t="str">
        <f>IF(Summary!$B$21&lt;&gt;"",IF(AND(Summary!$D$21&lt;&gt;"",DATE(YEAR(Summary!$D$21),1,1)&lt;DATE(YEAR(F3),1,1)),"not on board",IF(Summary!$B$21&lt;&gt;"",IF(AND(Summary!$C$21&lt;&gt;"",DATE(YEAR(Summary!$C$21),1,1)&lt;=DATE(YEAR(F3),1,1)),Summary!$B$21,"not on board"),"")),"")</f>
        <v/>
      </c>
      <c r="D18" s="69" t="s">
        <v>22</v>
      </c>
      <c r="E18" s="70"/>
      <c r="F18" s="56"/>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76"/>
      <c r="BF18" s="71">
        <f t="shared" si="4"/>
        <v>0</v>
      </c>
    </row>
    <row r="19" spans="2:58" ht="15.75" customHeight="1">
      <c r="C19" s="127"/>
      <c r="D19" s="72" t="s">
        <v>1</v>
      </c>
      <c r="E19" s="73"/>
      <c r="F19" s="108"/>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4"/>
      <c r="BF19" s="74">
        <f t="shared" si="4"/>
        <v>0</v>
      </c>
    </row>
    <row r="20" spans="2:58" ht="15.75" customHeight="1">
      <c r="B20" s="58">
        <f ca="1">SUMIF(F$3:BE$3,"&lt;="&amp;B5+6,F20:BE20)</f>
        <v>0</v>
      </c>
      <c r="C20" s="126" t="str">
        <f>IF(Summary!$B$22&lt;&gt;"",IF(AND(Summary!$D$22&lt;&gt;"",DATE(YEAR(Summary!$D$22),1,1)&lt;DATE(YEAR(F3),1,1)),"not on board",IF(Summary!$B$22&lt;&gt;"",IF(AND(Summary!$C$22&lt;&gt;"",DATE(YEAR(Summary!$C$22),1,1)&lt;=DATE(YEAR(F3),1,1)),Summary!$B$22,"not on board"),"")),"")</f>
        <v/>
      </c>
      <c r="D20" s="69" t="s">
        <v>22</v>
      </c>
      <c r="E20" s="70"/>
      <c r="F20" s="107"/>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6"/>
      <c r="BF20" s="71">
        <f t="shared" si="4"/>
        <v>0</v>
      </c>
    </row>
    <row r="21" spans="2:58" ht="15.75" customHeight="1">
      <c r="C21" s="127"/>
      <c r="D21" s="72" t="s">
        <v>1</v>
      </c>
      <c r="E21" s="73"/>
      <c r="F21" s="102"/>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7"/>
      <c r="BF21" s="74">
        <f t="shared" si="4"/>
        <v>0</v>
      </c>
    </row>
    <row r="22" spans="2:58" ht="15.75" customHeight="1">
      <c r="B22" s="58">
        <f ca="1">SUMIF(F$3:BE$3,"&lt;="&amp;B5+6,F22:BE22)</f>
        <v>0</v>
      </c>
      <c r="C22" s="126" t="str">
        <f>IF(Summary!$B$23&lt;&gt;"",IF(AND(Summary!$D$23&lt;&gt;"",DATE(YEAR(Summary!$D$23),1,1)&lt;DATE(YEAR(F3),1,1)),"not on board",IF(Summary!$B$23&lt;&gt;"",IF(AND(Summary!$C$23&lt;&gt;"",DATE(YEAR(Summary!$C$23),1,1)&lt;=DATE(YEAR(F3),1,1)),Summary!$B$23,"not on board"),"")),"")</f>
        <v/>
      </c>
      <c r="D22" s="69" t="s">
        <v>22</v>
      </c>
      <c r="E22" s="70"/>
      <c r="F22" s="56"/>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76"/>
      <c r="BF22" s="71">
        <f t="shared" si="4"/>
        <v>0</v>
      </c>
    </row>
    <row r="23" spans="2:58" ht="15.75" customHeight="1">
      <c r="C23" s="127"/>
      <c r="D23" s="72" t="s">
        <v>1</v>
      </c>
      <c r="E23" s="73"/>
      <c r="F23" s="108"/>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4"/>
      <c r="BF23" s="74">
        <f t="shared" si="4"/>
        <v>0</v>
      </c>
    </row>
    <row r="24" spans="2:58" ht="15.75" customHeight="1">
      <c r="B24" s="58">
        <f ca="1">SUMIF(F$3:BE$3,"&lt;="&amp;B5+6,F24:BE24)</f>
        <v>0</v>
      </c>
      <c r="C24" s="126" t="str">
        <f>IF(Summary!$B$24&lt;&gt;"",IF(AND(Summary!$D$24&lt;&gt;"",DATE(YEAR(Summary!$D$24),1,1)&lt;DATE(YEAR(F3),1,1)),"not on board",IF(Summary!$B$24&lt;&gt;"",IF(AND(Summary!$C$24&lt;&gt;"",DATE(YEAR(Summary!$C$24),1,1)&lt;=DATE(YEAR(F3),1,1)),Summary!$B$24,"not on board"),"")),"")</f>
        <v/>
      </c>
      <c r="D24" s="69" t="s">
        <v>22</v>
      </c>
      <c r="E24" s="70"/>
      <c r="F24" s="107"/>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6"/>
      <c r="BF24" s="71">
        <f t="shared" si="4"/>
        <v>0</v>
      </c>
    </row>
    <row r="25" spans="2:58" ht="15.75" customHeight="1">
      <c r="C25" s="127"/>
      <c r="D25" s="72" t="s">
        <v>1</v>
      </c>
      <c r="E25" s="73"/>
      <c r="F25" s="102"/>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7"/>
      <c r="BF25" s="74">
        <f t="shared" si="4"/>
        <v>0</v>
      </c>
    </row>
    <row r="26" spans="2:58" ht="15.75" customHeight="1">
      <c r="B26" s="58">
        <f ca="1">SUMIF(F$3:BE$3,"&lt;="&amp;B5+6,F26:BE26)</f>
        <v>0</v>
      </c>
      <c r="C26" s="126" t="str">
        <f>IF(Summary!$B$25&lt;&gt;"",IF(AND(Summary!$D$25&lt;&gt;"",DATE(YEAR(Summary!$D$25),1,1)&lt;DATE(YEAR(F3),1,1)),"not on board",IF(Summary!$B$25&lt;&gt;"",IF(AND(Summary!$C$25&lt;&gt;"",DATE(YEAR(Summary!$C$25),1,1)&lt;=DATE(YEAR(F3),1,1)),Summary!$B$25,"not on board"),"")),"")</f>
        <v/>
      </c>
      <c r="D26" s="69" t="s">
        <v>22</v>
      </c>
      <c r="E26" s="70"/>
      <c r="F26" s="56"/>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76"/>
      <c r="BF26" s="71">
        <f t="shared" si="4"/>
        <v>0</v>
      </c>
    </row>
    <row r="27" spans="2:58" ht="15.75" customHeight="1">
      <c r="C27" s="127"/>
      <c r="D27" s="72" t="s">
        <v>1</v>
      </c>
      <c r="E27" s="73"/>
      <c r="F27" s="108"/>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4"/>
      <c r="BF27" s="74">
        <f t="shared" si="4"/>
        <v>0</v>
      </c>
    </row>
    <row r="28" spans="2:58" ht="15.75" customHeight="1">
      <c r="B28" s="58">
        <f ca="1">SUMIF(F$3:BE$3,"&lt;="&amp;B5+6,F28:BE28)</f>
        <v>0</v>
      </c>
      <c r="C28" s="126" t="str">
        <f>IF(Summary!$B$26&lt;&gt;"",IF(AND(Summary!$D$26&lt;&gt;"",DATE(YEAR(Summary!$D$26),1,1)&lt;DATE(YEAR(F3),1,1)),"not on board",IF(Summary!$B$26&lt;&gt;"",IF(AND(Summary!$C$26&lt;&gt;"",DATE(YEAR(Summary!$C$26),1,1)&lt;=DATE(YEAR(F3),1,1)),Summary!$B$26,"not on board"),"")),"")</f>
        <v/>
      </c>
      <c r="D28" s="69" t="s">
        <v>22</v>
      </c>
      <c r="E28" s="70"/>
      <c r="F28" s="107"/>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6"/>
      <c r="BF28" s="71">
        <f t="shared" si="4"/>
        <v>0</v>
      </c>
    </row>
    <row r="29" spans="2:58" ht="15.75" customHeight="1">
      <c r="C29" s="127"/>
      <c r="D29" s="72" t="s">
        <v>1</v>
      </c>
      <c r="E29" s="73"/>
      <c r="F29" s="102"/>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7"/>
      <c r="BF29" s="74">
        <f t="shared" si="4"/>
        <v>0</v>
      </c>
    </row>
    <row r="30" spans="2:58" ht="15.75" customHeight="1">
      <c r="B30" s="58">
        <f ca="1">SUMIF(F$3:BE$3,"&lt;="&amp;B5+6,F30:BE30)</f>
        <v>0</v>
      </c>
      <c r="C30" s="126" t="str">
        <f>IF(Summary!$B$27&lt;&gt;"",IF(AND(Summary!$D$27&lt;&gt;"",DATE(YEAR(Summary!$D$27),1,1)&lt;DATE(YEAR(F3),1,1)),"not on board",IF(Summary!$B$27&lt;&gt;"",IF(AND(Summary!$C$27&lt;&gt;"",DATE(YEAR(Summary!$C$27),1,1)&lt;=DATE(YEAR(F3),1,1)),Summary!$B$27,"not on board"),"")),"")</f>
        <v/>
      </c>
      <c r="D30" s="69" t="s">
        <v>22</v>
      </c>
      <c r="E30" s="70"/>
      <c r="F30" s="56"/>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76"/>
      <c r="BF30" s="71">
        <f t="shared" si="4"/>
        <v>0</v>
      </c>
    </row>
    <row r="31" spans="2:58" ht="15.75" customHeight="1">
      <c r="C31" s="127"/>
      <c r="D31" s="72" t="s">
        <v>1</v>
      </c>
      <c r="E31" s="73"/>
      <c r="F31" s="108"/>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4"/>
      <c r="BF31" s="74">
        <f t="shared" si="4"/>
        <v>0</v>
      </c>
    </row>
    <row r="32" spans="2:58" ht="15.75" customHeight="1">
      <c r="B32" s="58">
        <f ca="1">SUMIF(F$3:BE$3,"&lt;="&amp;B5+6,F32:BE32)</f>
        <v>0</v>
      </c>
      <c r="C32" s="126" t="str">
        <f>IF(Summary!$B$28&lt;&gt;"",IF(AND(Summary!$D$28&lt;&gt;"",DATE(YEAR(Summary!$D$28),1,1)&lt;DATE(YEAR(F3),1,1)),"not on board",IF(Summary!$B$28&lt;&gt;"",IF(AND(Summary!$C$28&lt;&gt;"",DATE(YEAR(Summary!$C$28),1,1)&lt;=DATE(YEAR(F3),1,1)),Summary!$B$28,"not on board"),"")),"")</f>
        <v/>
      </c>
      <c r="D32" s="69" t="s">
        <v>22</v>
      </c>
      <c r="E32" s="70"/>
      <c r="F32" s="107"/>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6"/>
      <c r="BF32" s="71">
        <f t="shared" si="4"/>
        <v>0</v>
      </c>
    </row>
    <row r="33" spans="2:58" ht="15.75" customHeight="1">
      <c r="C33" s="127"/>
      <c r="D33" s="72" t="s">
        <v>1</v>
      </c>
      <c r="E33" s="73"/>
      <c r="F33" s="102"/>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7"/>
      <c r="BF33" s="74">
        <f t="shared" si="4"/>
        <v>0</v>
      </c>
    </row>
    <row r="34" spans="2:58" ht="15.75" customHeight="1">
      <c r="B34" s="58">
        <f ca="1">SUMIF(F$3:BE$3,"&lt;="&amp;B5+6,F34:BE34)</f>
        <v>0</v>
      </c>
      <c r="C34" s="126" t="str">
        <f>IF(Summary!$B$29&lt;&gt;"",IF(AND(Summary!$D$29&lt;&gt;"",DATE(YEAR(Summary!$D$29),1,1)&lt;DATE(YEAR(F3),1,1)),"not on board",IF(Summary!$B$29&lt;&gt;"",IF(AND(Summary!$C$29&lt;&gt;"",DATE(YEAR(Summary!$C$29),1,1)&lt;=DATE(YEAR(F3),1,1)),Summary!$B$29,"not on board"),"")),"")</f>
        <v/>
      </c>
      <c r="D34" s="69" t="s">
        <v>22</v>
      </c>
      <c r="E34" s="70"/>
      <c r="F34" s="56"/>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76"/>
      <c r="BF34" s="71">
        <f t="shared" si="4"/>
        <v>0</v>
      </c>
    </row>
    <row r="35" spans="2:58" ht="15.75" customHeight="1">
      <c r="C35" s="127"/>
      <c r="D35" s="72" t="s">
        <v>1</v>
      </c>
      <c r="E35" s="73"/>
      <c r="F35" s="108"/>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4"/>
      <c r="BF35" s="74">
        <f t="shared" si="4"/>
        <v>0</v>
      </c>
    </row>
    <row r="36" spans="2:58" ht="15.75" customHeight="1">
      <c r="B36" s="58">
        <f ca="1">SUMIF(F$3:BE$3,"&lt;="&amp;B5+6,F36:BE36)</f>
        <v>0</v>
      </c>
      <c r="C36" s="126" t="str">
        <f>IF(Summary!$B$30&lt;&gt;"",IF(AND(Summary!$D$30&lt;&gt;"",DATE(YEAR(Summary!$D$30),1,1)&lt;DATE(YEAR(F3),1,1)),"not on board",IF(Summary!$B$30&lt;&gt;"",IF(AND(Summary!$C$30&lt;&gt;"",DATE(YEAR(Summary!$C$30),1,1)&lt;=DATE(YEAR(F3),1,1)),Summary!$B$30,"not on board"),"")),"")</f>
        <v/>
      </c>
      <c r="D36" s="69" t="s">
        <v>22</v>
      </c>
      <c r="E36" s="70"/>
      <c r="F36" s="107"/>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6"/>
      <c r="BF36" s="71">
        <f t="shared" si="4"/>
        <v>0</v>
      </c>
    </row>
    <row r="37" spans="2:58" ht="15.75" customHeight="1">
      <c r="C37" s="127"/>
      <c r="D37" s="72" t="s">
        <v>1</v>
      </c>
      <c r="E37" s="73"/>
      <c r="F37" s="102"/>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7"/>
      <c r="BF37" s="74">
        <f t="shared" si="4"/>
        <v>0</v>
      </c>
    </row>
    <row r="38" spans="2:58" ht="15.75" customHeight="1">
      <c r="B38" s="58">
        <f ca="1">SUMIF(F$3:BE$3,"&lt;="&amp;B5+6,F38:BE38)</f>
        <v>0</v>
      </c>
      <c r="C38" s="126" t="str">
        <f>IF(Summary!$B$31&lt;&gt;"",IF(AND(Summary!$D$31&lt;&gt;"",DATE(YEAR(Summary!$D$31),1,1)&lt;DATE(YEAR(F3),1,1)),"not on board",IF(Summary!$B$31&lt;&gt;"",IF(AND(Summary!$C$31&lt;&gt;"",DATE(YEAR(Summary!$C$31),1,1)&lt;=DATE(YEAR(F3),1,1)),Summary!$B$31,"not on board"),"")),"")</f>
        <v/>
      </c>
      <c r="D38" s="69" t="s">
        <v>22</v>
      </c>
      <c r="E38" s="70"/>
      <c r="F38" s="56"/>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76"/>
      <c r="BF38" s="71">
        <f t="shared" si="4"/>
        <v>0</v>
      </c>
    </row>
    <row r="39" spans="2:58" ht="15.75" customHeight="1">
      <c r="C39" s="127"/>
      <c r="D39" s="72" t="s">
        <v>1</v>
      </c>
      <c r="E39" s="73"/>
      <c r="F39" s="108"/>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4"/>
      <c r="BF39" s="74">
        <f t="shared" si="4"/>
        <v>0</v>
      </c>
    </row>
    <row r="40" spans="2:58" ht="15.75" customHeight="1">
      <c r="B40" s="58">
        <f ca="1">SUMIF(F$3:BE$3,"&lt;="&amp;B5+6,F40:BE40)</f>
        <v>0</v>
      </c>
      <c r="C40" s="126" t="str">
        <f>IF(Summary!$B$32&lt;&gt;"",IF(AND(Summary!$D$32&lt;&gt;"",DATE(YEAR(Summary!$D$32),1,1)&lt;DATE(YEAR(F3),1,1)),"not on board",IF(Summary!$B$32&lt;&gt;"",IF(AND(Summary!$C$32&lt;&gt;"",DATE(YEAR(Summary!$C$32),1,1)&lt;=DATE(YEAR(F3),1,1)),Summary!$B$32,"not on board"),"")),"")</f>
        <v/>
      </c>
      <c r="D40" s="69" t="s">
        <v>22</v>
      </c>
      <c r="E40" s="70"/>
      <c r="F40" s="107"/>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6"/>
      <c r="BF40" s="71">
        <f t="shared" ref="BF40:BF71" si="5">SUM(F40:BE40)</f>
        <v>0</v>
      </c>
    </row>
    <row r="41" spans="2:58" ht="15.75" customHeight="1">
      <c r="C41" s="127"/>
      <c r="D41" s="72" t="s">
        <v>1</v>
      </c>
      <c r="E41" s="73"/>
      <c r="F41" s="102"/>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7"/>
      <c r="BF41" s="74">
        <f t="shared" si="5"/>
        <v>0</v>
      </c>
    </row>
    <row r="42" spans="2:58" ht="15.75" customHeight="1">
      <c r="B42" s="58">
        <f ca="1">SUMIF(F$3:BE$3,"&lt;="&amp;B5+6,F42:BE42)</f>
        <v>0</v>
      </c>
      <c r="C42" s="126" t="str">
        <f>IF(Summary!$B$33&lt;&gt;"",IF(AND(Summary!$D$33&lt;&gt;"",DATE(YEAR(Summary!$D$33),1,1)&lt;DATE(YEAR(F3),1,1)),"not on board",IF(Summary!$B$33&lt;&gt;"",IF(AND(Summary!$C$33&lt;&gt;"",DATE(YEAR(Summary!$C$33),1,1)&lt;=DATE(YEAR(F3),1,1)),Summary!$B$33,"not on board"),"")),"")</f>
        <v/>
      </c>
      <c r="D42" s="69" t="s">
        <v>22</v>
      </c>
      <c r="E42" s="70"/>
      <c r="F42" s="56"/>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76"/>
      <c r="BF42" s="71">
        <f t="shared" si="5"/>
        <v>0</v>
      </c>
    </row>
    <row r="43" spans="2:58" ht="15.75" customHeight="1">
      <c r="C43" s="127"/>
      <c r="D43" s="72" t="s">
        <v>1</v>
      </c>
      <c r="E43" s="73"/>
      <c r="F43" s="108"/>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4"/>
      <c r="BF43" s="74">
        <f t="shared" si="5"/>
        <v>0</v>
      </c>
    </row>
    <row r="44" spans="2:58" ht="15.75" customHeight="1">
      <c r="B44" s="58">
        <f ca="1">SUMIF(F$3:BE$3,"&lt;="&amp;B5+6,F44:BE44)</f>
        <v>0</v>
      </c>
      <c r="C44" s="126" t="str">
        <f>IF(Summary!$B$34&lt;&gt;"",IF(AND(Summary!$D$34&lt;&gt;"",DATE(YEAR(Summary!$D$34),1,1)&lt;DATE(YEAR(F3),1,1)),"not on board",IF(Summary!$B$34&lt;&gt;"",IF(AND(Summary!$C$34&lt;&gt;"",DATE(YEAR(Summary!$C$34),1,1)&lt;=DATE(YEAR(F3),1,1)),Summary!$B$34,"not on board"),"")),"")</f>
        <v/>
      </c>
      <c r="D44" s="69" t="s">
        <v>22</v>
      </c>
      <c r="E44" s="70"/>
      <c r="F44" s="107"/>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6"/>
      <c r="BF44" s="71">
        <f t="shared" si="5"/>
        <v>0</v>
      </c>
    </row>
    <row r="45" spans="2:58" ht="15.75" customHeight="1">
      <c r="C45" s="127"/>
      <c r="D45" s="72" t="s">
        <v>1</v>
      </c>
      <c r="E45" s="73"/>
      <c r="F45" s="102"/>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7"/>
      <c r="BF45" s="74">
        <f t="shared" si="5"/>
        <v>0</v>
      </c>
    </row>
    <row r="46" spans="2:58" ht="15.75" customHeight="1">
      <c r="B46" s="58">
        <f ca="1">SUMIF(F$3:BE$3,"&lt;="&amp;B5+6,F46:BE46)</f>
        <v>0</v>
      </c>
      <c r="C46" s="126" t="str">
        <f>IF(Summary!$B$35&lt;&gt;"",IF(AND(Summary!$D$35&lt;&gt;"",DATE(YEAR(Summary!$D$35),1,1)&lt;DATE(YEAR(F3),1,1)),"not on board",IF(Summary!$B$35&lt;&gt;"",IF(AND(Summary!$C$35&lt;&gt;"",DATE(YEAR(Summary!$C$35),1,1)&lt;=DATE(YEAR(F3),1,1)),Summary!$B$35,"not on board"),"")),"")</f>
        <v/>
      </c>
      <c r="D46" s="69" t="s">
        <v>22</v>
      </c>
      <c r="E46" s="70"/>
      <c r="F46" s="56"/>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76"/>
      <c r="BF46" s="71">
        <f t="shared" si="5"/>
        <v>0</v>
      </c>
    </row>
    <row r="47" spans="2:58" ht="15.75" customHeight="1">
      <c r="C47" s="127"/>
      <c r="D47" s="72" t="s">
        <v>1</v>
      </c>
      <c r="E47" s="73"/>
      <c r="F47" s="108"/>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4"/>
      <c r="BF47" s="74">
        <f t="shared" si="5"/>
        <v>0</v>
      </c>
    </row>
    <row r="48" spans="2:58" ht="15.75" customHeight="1">
      <c r="B48" s="58">
        <f ca="1">SUMIF(F$3:BE$3,"&lt;="&amp;B5+6,F48:BE48)</f>
        <v>0</v>
      </c>
      <c r="C48" s="126" t="str">
        <f>IF(Summary!$B$36&lt;&gt;"",IF(AND(Summary!$D$36&lt;&gt;"",DATE(YEAR(Summary!$D$36),1,1)&lt;DATE(YEAR(F3),1,1)),"not on board",IF(Summary!$B$36&lt;&gt;"",IF(AND(Summary!$C$36&lt;&gt;"",DATE(YEAR(Summary!$C$36),1,1)&lt;=DATE(YEAR(F3),1,1)),Summary!$B$36,"not on board"),"")),"")</f>
        <v/>
      </c>
      <c r="D48" s="69" t="s">
        <v>22</v>
      </c>
      <c r="E48" s="70"/>
      <c r="F48" s="107"/>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6"/>
      <c r="BF48" s="71">
        <f t="shared" si="5"/>
        <v>0</v>
      </c>
    </row>
    <row r="49" spans="2:58" ht="15.75" customHeight="1">
      <c r="C49" s="127"/>
      <c r="D49" s="72" t="s">
        <v>1</v>
      </c>
      <c r="E49" s="73"/>
      <c r="F49" s="102"/>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7"/>
      <c r="BF49" s="74">
        <f t="shared" si="5"/>
        <v>0</v>
      </c>
    </row>
    <row r="50" spans="2:58" ht="15.75" customHeight="1">
      <c r="B50" s="58">
        <f ca="1">SUMIF(F$3:BE$3,"&lt;="&amp;B5+6,F50:BE50)</f>
        <v>0</v>
      </c>
      <c r="C50" s="126" t="str">
        <f>IF(Summary!$B$37&lt;&gt;"",IF(AND(Summary!$D$37&lt;&gt;"",DATE(YEAR(Summary!$D$37),1,1)&lt;DATE(YEAR(F3),1,1)),"not on board",IF(Summary!$B$37&lt;&gt;"",IF(AND(Summary!$C$37&lt;&gt;"",DATE(YEAR(Summary!$C$37),1,1)&lt;=DATE(YEAR(F3),1,1)),Summary!$B$37,"not on board"),"")),"")</f>
        <v/>
      </c>
      <c r="D50" s="69" t="s">
        <v>22</v>
      </c>
      <c r="E50" s="70"/>
      <c r="F50" s="56"/>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76"/>
      <c r="BF50" s="71">
        <f t="shared" si="5"/>
        <v>0</v>
      </c>
    </row>
    <row r="51" spans="2:58" ht="15.75" customHeight="1">
      <c r="C51" s="127"/>
      <c r="D51" s="72" t="s">
        <v>1</v>
      </c>
      <c r="E51" s="73"/>
      <c r="F51" s="108"/>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4"/>
      <c r="BF51" s="74">
        <f t="shared" si="5"/>
        <v>0</v>
      </c>
    </row>
    <row r="52" spans="2:58" ht="15.75" customHeight="1">
      <c r="B52" s="58">
        <f ca="1">SUMIF(F$3:BE$3,"&lt;="&amp;B5+6,F52:BE52)</f>
        <v>0</v>
      </c>
      <c r="C52" s="126" t="str">
        <f>IF(Summary!$B$38&lt;&gt;"",IF(AND(Summary!$D$38&lt;&gt;"",DATE(YEAR(Summary!$D$38),1,1)&lt;DATE(YEAR(F3),1,1)),"not on board",IF(Summary!$B$38&lt;&gt;"",IF(AND(Summary!$C$38&lt;&gt;"",DATE(YEAR(Summary!$C$38),1,1)&lt;=DATE(YEAR(F3),1,1)),Summary!$B$38,"not on board"),"")),"")</f>
        <v/>
      </c>
      <c r="D52" s="69" t="s">
        <v>22</v>
      </c>
      <c r="E52" s="70"/>
      <c r="F52" s="107"/>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6"/>
      <c r="BF52" s="71">
        <f t="shared" si="5"/>
        <v>0</v>
      </c>
    </row>
    <row r="53" spans="2:58" ht="15.75" customHeight="1">
      <c r="C53" s="127"/>
      <c r="D53" s="72" t="s">
        <v>1</v>
      </c>
      <c r="E53" s="73"/>
      <c r="F53" s="102"/>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7"/>
      <c r="BF53" s="74">
        <f t="shared" si="5"/>
        <v>0</v>
      </c>
    </row>
    <row r="54" spans="2:58" ht="15.75" customHeight="1">
      <c r="B54" s="58">
        <f ca="1">SUMIF(F$3:BE$3,"&lt;="&amp;B5+6,F54:BE54)</f>
        <v>0</v>
      </c>
      <c r="C54" s="126" t="str">
        <f>IF(Summary!$B$39&lt;&gt;"",IF(AND(Summary!$D$39&lt;&gt;"",DATE(YEAR(Summary!$D$39),1,1)&lt;DATE(YEAR(F3),1,1)),"not on board",IF(Summary!$B$39&lt;&gt;"",IF(AND(Summary!$C$39&lt;&gt;"",DATE(YEAR(Summary!$C$39),1,1)&lt;=DATE(YEAR(F3),1,1)),Summary!$B$39,"not on board"),"")),"")</f>
        <v/>
      </c>
      <c r="D54" s="69" t="s">
        <v>22</v>
      </c>
      <c r="E54" s="70"/>
      <c r="F54" s="56"/>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76"/>
      <c r="BF54" s="71">
        <f t="shared" si="5"/>
        <v>0</v>
      </c>
    </row>
    <row r="55" spans="2:58" ht="15.75" customHeight="1">
      <c r="C55" s="127"/>
      <c r="D55" s="72" t="s">
        <v>1</v>
      </c>
      <c r="E55" s="73"/>
      <c r="F55" s="108"/>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4"/>
      <c r="BF55" s="74">
        <f t="shared" si="5"/>
        <v>0</v>
      </c>
    </row>
    <row r="56" spans="2:58" ht="15.75" customHeight="1">
      <c r="B56" s="58">
        <f ca="1">SUMIF(F$3:BE$3,"&lt;="&amp;B5+6,F56:BE56)</f>
        <v>0</v>
      </c>
      <c r="C56" s="126" t="str">
        <f>IF(Summary!$B$40&lt;&gt;"",IF(AND(Summary!$D$40&lt;&gt;"",DATE(YEAR(Summary!$D$40),1,1)&lt;DATE(YEAR(F3),1,1)),"not on board",IF(Summary!$B$40&lt;&gt;"",IF(AND(Summary!$C$40&lt;&gt;"",DATE(YEAR(Summary!$C$40),1,1)&lt;=DATE(YEAR(F3),1,1)),Summary!$B$40,"not on board"),"")),"")</f>
        <v/>
      </c>
      <c r="D56" s="69" t="s">
        <v>22</v>
      </c>
      <c r="E56" s="70"/>
      <c r="F56" s="107"/>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6"/>
      <c r="BF56" s="71">
        <f t="shared" si="5"/>
        <v>0</v>
      </c>
    </row>
    <row r="57" spans="2:58" ht="15.75" customHeight="1">
      <c r="C57" s="127"/>
      <c r="D57" s="72" t="s">
        <v>1</v>
      </c>
      <c r="E57" s="73"/>
      <c r="F57" s="102"/>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7"/>
      <c r="BF57" s="74">
        <f t="shared" si="5"/>
        <v>0</v>
      </c>
    </row>
    <row r="58" spans="2:58" ht="15.75" customHeight="1">
      <c r="B58" s="58">
        <f ca="1">SUMIF(F$3:BE$3,"&lt;="&amp;B5+6,F58:BE58)</f>
        <v>0</v>
      </c>
      <c r="C58" s="126" t="str">
        <f>IF(Summary!$B$41&lt;&gt;"",IF(AND(Summary!$D$41&lt;&gt;"",DATE(YEAR(Summary!$D$41),1,1)&lt;DATE(YEAR(F3),1,1)),"not on board",IF(Summary!$B$41&lt;&gt;"",IF(AND(Summary!$C$41&lt;&gt;"",DATE(YEAR(Summary!$C$41),1,1)&lt;=DATE(YEAR(F3),1,1)),Summary!$B$41,"not on board"),"")),"")</f>
        <v/>
      </c>
      <c r="D58" s="69" t="s">
        <v>22</v>
      </c>
      <c r="E58" s="70"/>
      <c r="F58" s="56"/>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76"/>
      <c r="BF58" s="71">
        <f t="shared" si="5"/>
        <v>0</v>
      </c>
    </row>
    <row r="59" spans="2:58" ht="15.75" customHeight="1">
      <c r="C59" s="127"/>
      <c r="D59" s="72" t="s">
        <v>1</v>
      </c>
      <c r="E59" s="73"/>
      <c r="F59" s="108"/>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4"/>
      <c r="BF59" s="74">
        <f t="shared" si="5"/>
        <v>0</v>
      </c>
    </row>
    <row r="60" spans="2:58" ht="15.75" customHeight="1">
      <c r="B60" s="58">
        <f ca="1">SUMIF(F$3:BE$3,"&lt;="&amp;B5+6,F60:BE60)</f>
        <v>0</v>
      </c>
      <c r="C60" s="126" t="str">
        <f>IF(Summary!$B$42&lt;&gt;"",IF(AND(Summary!$D$42&lt;&gt;"",DATE(YEAR(Summary!$D$42),1,1)&lt;DATE(YEAR(F3),1,1)),"not on board",IF(Summary!$B$42&lt;&gt;"",IF(AND(Summary!$C$42&lt;&gt;"",DATE(YEAR(Summary!$C$42),1,1)&lt;=DATE(YEAR(F3),1,1)),Summary!$B$42,"not on board"),"")),"")</f>
        <v/>
      </c>
      <c r="D60" s="69" t="s">
        <v>22</v>
      </c>
      <c r="E60" s="70"/>
      <c r="F60" s="107"/>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6"/>
      <c r="BF60" s="71">
        <f t="shared" si="5"/>
        <v>0</v>
      </c>
    </row>
    <row r="61" spans="2:58" ht="15.75" customHeight="1">
      <c r="C61" s="127"/>
      <c r="D61" s="72" t="s">
        <v>1</v>
      </c>
      <c r="E61" s="73"/>
      <c r="F61" s="102"/>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7"/>
      <c r="BF61" s="74">
        <f t="shared" si="5"/>
        <v>0</v>
      </c>
    </row>
    <row r="62" spans="2:58" ht="15.75" customHeight="1">
      <c r="B62" s="58">
        <f ca="1">SUMIF(F$3:BE$3,"&lt;="&amp;B5+6,F62:BE62)</f>
        <v>0</v>
      </c>
      <c r="C62" s="126" t="str">
        <f>IF(Summary!$B$43&lt;&gt;"",IF(AND(Summary!$D$43&lt;&gt;"",DATE(YEAR(Summary!$D$43),1,1)&lt;DATE(YEAR(F3),1,1)),"not on board",IF(Summary!$B$43&lt;&gt;"",IF(AND(Summary!$C$43&lt;&gt;"",DATE(YEAR(Summary!$C$43),1,1)&lt;=DATE(YEAR(F3),1,1)),Summary!$B$43,"not on board"),"")),"")</f>
        <v/>
      </c>
      <c r="D62" s="69" t="s">
        <v>22</v>
      </c>
      <c r="E62" s="70"/>
      <c r="F62" s="56"/>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76"/>
      <c r="BF62" s="71">
        <f t="shared" si="5"/>
        <v>0</v>
      </c>
    </row>
    <row r="63" spans="2:58" ht="15.75" customHeight="1">
      <c r="C63" s="127"/>
      <c r="D63" s="72" t="s">
        <v>1</v>
      </c>
      <c r="E63" s="73"/>
      <c r="F63" s="108"/>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4"/>
      <c r="BF63" s="74">
        <f t="shared" si="5"/>
        <v>0</v>
      </c>
    </row>
    <row r="64" spans="2:58" ht="15.75" customHeight="1">
      <c r="B64" s="58">
        <f ca="1">SUMIF(F$3:BE$3,"&lt;="&amp;B5+6,F64:BE64)</f>
        <v>0</v>
      </c>
      <c r="C64" s="126" t="str">
        <f>IF(Summary!$B$44&lt;&gt;"",IF(AND(Summary!$D$44&lt;&gt;"",DATE(YEAR(Summary!$D$44),1,1)&lt;DATE(YEAR(F3),1,1)),"not on board",IF(Summary!$B$44&lt;&gt;"",IF(AND(Summary!$C$44&lt;&gt;"",DATE(YEAR(Summary!$C$44),1,1)&lt;=DATE(YEAR(F3),1,1)),Summary!$B$44,"not on board"),"")),"")</f>
        <v/>
      </c>
      <c r="D64" s="69" t="s">
        <v>22</v>
      </c>
      <c r="E64" s="70"/>
      <c r="F64" s="107"/>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6"/>
      <c r="BF64" s="71">
        <f t="shared" si="5"/>
        <v>0</v>
      </c>
    </row>
    <row r="65" spans="2:58" ht="15.75" customHeight="1">
      <c r="C65" s="127"/>
      <c r="D65" s="72" t="s">
        <v>1</v>
      </c>
      <c r="E65" s="73"/>
      <c r="F65" s="102"/>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7"/>
      <c r="BF65" s="74">
        <f t="shared" si="5"/>
        <v>0</v>
      </c>
    </row>
    <row r="66" spans="2:58" ht="15.75" customHeight="1">
      <c r="B66" s="58">
        <f ca="1">SUMIF(F$3:BE$3,"&lt;="&amp;B5+6,F66:BE66)</f>
        <v>0</v>
      </c>
      <c r="C66" s="126" t="str">
        <f>IF(Summary!$B$45&lt;&gt;"",IF(AND(Summary!$D$45&lt;&gt;"",DATE(YEAR(Summary!$D$45),1,1)&lt;DATE(YEAR(F3),1,1)),"not on board",IF(Summary!$B$45&lt;&gt;"",IF(AND(Summary!$C$45&lt;&gt;"",DATE(YEAR(Summary!$C$45),1,1)&lt;=DATE(YEAR(F3),1,1)),Summary!$B$45,"not on board"),"")),"")</f>
        <v/>
      </c>
      <c r="D66" s="69" t="s">
        <v>22</v>
      </c>
      <c r="E66" s="70"/>
      <c r="F66" s="56"/>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76"/>
      <c r="BF66" s="71">
        <f t="shared" si="5"/>
        <v>0</v>
      </c>
    </row>
    <row r="67" spans="2:58" ht="15.75" customHeight="1">
      <c r="C67" s="127"/>
      <c r="D67" s="72" t="s">
        <v>1</v>
      </c>
      <c r="E67" s="73"/>
      <c r="F67" s="108"/>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4"/>
      <c r="BF67" s="74">
        <f t="shared" si="5"/>
        <v>0</v>
      </c>
    </row>
    <row r="68" spans="2:58" ht="15.75" customHeight="1">
      <c r="B68" s="58">
        <f ca="1">SUMIF(F$3:BE$3,"&lt;="&amp;B5+6,F68:BE68)</f>
        <v>0</v>
      </c>
      <c r="C68" s="126" t="str">
        <f>IF(Summary!$B$46&lt;&gt;"",IF(AND(Summary!$D$46&lt;&gt;"",DATE(YEAR(Summary!$D$46),1,1)&lt;DATE(YEAR(F3),1,1)),"not on board",IF(Summary!$B$46&lt;&gt;"",IF(AND(Summary!$C$46&lt;&gt;"",DATE(YEAR(Summary!$C$46),1,1)&lt;=DATE(YEAR(F3),1,1)),Summary!$B$46,"not on board"),"")),"")</f>
        <v/>
      </c>
      <c r="D68" s="69" t="s">
        <v>22</v>
      </c>
      <c r="E68" s="70"/>
      <c r="F68" s="107"/>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6"/>
      <c r="BF68" s="71">
        <f t="shared" si="5"/>
        <v>0</v>
      </c>
    </row>
    <row r="69" spans="2:58" ht="15.75" customHeight="1">
      <c r="C69" s="127"/>
      <c r="D69" s="72" t="s">
        <v>1</v>
      </c>
      <c r="E69" s="73"/>
      <c r="F69" s="102"/>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7"/>
      <c r="BF69" s="74">
        <f t="shared" si="5"/>
        <v>0</v>
      </c>
    </row>
    <row r="70" spans="2:58" ht="15.75" customHeight="1">
      <c r="B70" s="58">
        <f ca="1">SUMIF(F$3:BE$3,"&lt;="&amp;B5+6,F70:BE70)</f>
        <v>0</v>
      </c>
      <c r="C70" s="126" t="str">
        <f>IF(Summary!$B$47&lt;&gt;"",IF(AND(Summary!$D$47&lt;&gt;"",DATE(YEAR(Summary!$D$47),1,1)&lt;DATE(YEAR(F3),1,1)),"not on board",IF(Summary!$B$47&lt;&gt;"",IF(AND(Summary!$C$47&lt;&gt;"",DATE(YEAR(Summary!$C$47),1,1)&lt;=DATE(YEAR(F3),1,1)),Summary!$B$47,"not on board"),"")),"")</f>
        <v/>
      </c>
      <c r="D70" s="69" t="s">
        <v>22</v>
      </c>
      <c r="E70" s="70"/>
      <c r="F70" s="56"/>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76"/>
      <c r="BF70" s="71">
        <f t="shared" si="5"/>
        <v>0</v>
      </c>
    </row>
    <row r="71" spans="2:58" ht="15.75" customHeight="1">
      <c r="C71" s="127"/>
      <c r="D71" s="72" t="s">
        <v>1</v>
      </c>
      <c r="E71" s="73"/>
      <c r="F71" s="108"/>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4"/>
      <c r="BF71" s="74">
        <f t="shared" si="5"/>
        <v>0</v>
      </c>
    </row>
    <row r="72" spans="2:58" ht="15.75" customHeight="1">
      <c r="B72" s="58">
        <f ca="1">SUMIF(F$3:BE$3,"&lt;="&amp;B5+6,F72:BE72)</f>
        <v>0</v>
      </c>
      <c r="C72" s="126" t="str">
        <f>IF(Summary!$B$48&lt;&gt;"",IF(AND(Summary!$D$48&lt;&gt;"",DATE(YEAR(Summary!$D$48),1,1)&lt;DATE(YEAR(F3),1,1)),"not on board",IF(Summary!$B$48&lt;&gt;"",IF(AND(Summary!$C$48&lt;&gt;"",DATE(YEAR(Summary!$C$48),1,1)&lt;=DATE(YEAR(F3),1,1)),Summary!$B$48,"not on board"),"")),"")</f>
        <v/>
      </c>
      <c r="D72" s="69" t="s">
        <v>22</v>
      </c>
      <c r="E72" s="70"/>
      <c r="F72" s="107"/>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6"/>
      <c r="BF72" s="71">
        <f t="shared" ref="BF72:BF103" si="6">SUM(F72:BE72)</f>
        <v>0</v>
      </c>
    </row>
    <row r="73" spans="2:58" ht="15.75" customHeight="1">
      <c r="C73" s="127"/>
      <c r="D73" s="72" t="s">
        <v>1</v>
      </c>
      <c r="E73" s="73"/>
      <c r="F73" s="102"/>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7"/>
      <c r="BF73" s="74">
        <f t="shared" si="6"/>
        <v>0</v>
      </c>
    </row>
    <row r="74" spans="2:58" ht="15.75" customHeight="1">
      <c r="B74" s="58">
        <f ca="1">SUMIF(F$3:BE$3,"&lt;="&amp;B5+6,F74:BE74)</f>
        <v>0</v>
      </c>
      <c r="C74" s="126" t="str">
        <f>IF(Summary!$B$49&lt;&gt;"",IF(AND(Summary!$D$49&lt;&gt;"",DATE(YEAR(Summary!$D$49),1,1)&lt;DATE(YEAR(F3),1,1)),"not on board",IF(Summary!$B$49&lt;&gt;"",IF(AND(Summary!$C$49&lt;&gt;"",DATE(YEAR(Summary!$C$49),1,1)&lt;=DATE(YEAR(F3),1,1)),Summary!$B$49,"not on board"),"")),"")</f>
        <v/>
      </c>
      <c r="D74" s="69" t="s">
        <v>22</v>
      </c>
      <c r="E74" s="70"/>
      <c r="F74" s="56"/>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76"/>
      <c r="BF74" s="71">
        <f t="shared" si="6"/>
        <v>0</v>
      </c>
    </row>
    <row r="75" spans="2:58" ht="15.75" customHeight="1">
      <c r="C75" s="127"/>
      <c r="D75" s="72" t="s">
        <v>1</v>
      </c>
      <c r="E75" s="73"/>
      <c r="F75" s="108"/>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4"/>
      <c r="BF75" s="74">
        <f t="shared" si="6"/>
        <v>0</v>
      </c>
    </row>
    <row r="76" spans="2:58" ht="15.75" customHeight="1">
      <c r="B76" s="58">
        <f ca="1">SUMIF(F$3:BE$3,"&lt;="&amp;B5+6,F76:BE76)</f>
        <v>0</v>
      </c>
      <c r="C76" s="126" t="str">
        <f>IF(Summary!$B$50&lt;&gt;"",IF(AND(Summary!$D$50&lt;&gt;"",DATE(YEAR(Summary!$D$50),1,1)&lt;DATE(YEAR(F3),1,1)),"not on board",IF(Summary!$B$50&lt;&gt;"",IF(AND(Summary!$C$50&lt;&gt;"",DATE(YEAR(Summary!$C$50),1,1)&lt;=DATE(YEAR(F3),1,1)),Summary!$B$50,"not on board"),"")),"")</f>
        <v/>
      </c>
      <c r="D76" s="69" t="s">
        <v>22</v>
      </c>
      <c r="E76" s="70"/>
      <c r="F76" s="107"/>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6"/>
      <c r="BF76" s="71">
        <f t="shared" si="6"/>
        <v>0</v>
      </c>
    </row>
    <row r="77" spans="2:58" ht="15.75" customHeight="1">
      <c r="C77" s="127"/>
      <c r="D77" s="72" t="s">
        <v>1</v>
      </c>
      <c r="E77" s="73"/>
      <c r="F77" s="102"/>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7"/>
      <c r="BF77" s="74">
        <f t="shared" si="6"/>
        <v>0</v>
      </c>
    </row>
    <row r="78" spans="2:58" ht="15.75" customHeight="1">
      <c r="B78" s="58">
        <f ca="1">SUMIF(F$3:BE$3,"&lt;="&amp;B5+6,F78:BE78)</f>
        <v>0</v>
      </c>
      <c r="C78" s="126" t="str">
        <f>IF(Summary!$B$51&lt;&gt;"",IF(AND(Summary!$D$51&lt;&gt;"",DATE(YEAR(Summary!$D$51),1,1)&lt;DATE(YEAR(F3),1,1)),"not on board",IF(Summary!$B$51&lt;&gt;"",IF(AND(Summary!$C$51&lt;&gt;"",DATE(YEAR(Summary!$C$51),1,1)&lt;=DATE(YEAR(F3),1,1)),Summary!$B$51,"not on board"),"")),"")</f>
        <v/>
      </c>
      <c r="D78" s="69" t="s">
        <v>22</v>
      </c>
      <c r="E78" s="70"/>
      <c r="F78" s="56"/>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76"/>
      <c r="BF78" s="71">
        <f t="shared" si="6"/>
        <v>0</v>
      </c>
    </row>
    <row r="79" spans="2:58" ht="15.75" customHeight="1">
      <c r="C79" s="127"/>
      <c r="D79" s="72" t="s">
        <v>1</v>
      </c>
      <c r="E79" s="73"/>
      <c r="F79" s="108"/>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4"/>
      <c r="BF79" s="74">
        <f t="shared" si="6"/>
        <v>0</v>
      </c>
    </row>
    <row r="80" spans="2:58" ht="15.75" customHeight="1">
      <c r="B80" s="58">
        <f ca="1">SUMIF(F$3:BE$3,"&lt;="&amp;B5+6,F80:BE80)</f>
        <v>0</v>
      </c>
      <c r="C80" s="126" t="str">
        <f>IF(Summary!$B$52&lt;&gt;"",IF(AND(Summary!$D$52&lt;&gt;"",DATE(YEAR(Summary!$D$52),1,1)&lt;DATE(YEAR(F3),1,1)),"not on board",IF(Summary!$B$52&lt;&gt;"",IF(AND(Summary!$C$52&lt;&gt;"",DATE(YEAR(Summary!$C$52),1,1)&lt;=DATE(YEAR(F3),1,1)),Summary!$B$52,"not on board"),"")),"")</f>
        <v/>
      </c>
      <c r="D80" s="69" t="s">
        <v>22</v>
      </c>
      <c r="E80" s="70"/>
      <c r="F80" s="107"/>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6"/>
      <c r="BF80" s="71">
        <f t="shared" si="6"/>
        <v>0</v>
      </c>
    </row>
    <row r="81" spans="2:58" ht="15.75" customHeight="1">
      <c r="C81" s="127"/>
      <c r="D81" s="72" t="s">
        <v>1</v>
      </c>
      <c r="E81" s="73"/>
      <c r="F81" s="102"/>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7"/>
      <c r="BF81" s="74">
        <f t="shared" si="6"/>
        <v>0</v>
      </c>
    </row>
    <row r="82" spans="2:58" ht="15.75" customHeight="1">
      <c r="B82" s="58">
        <f ca="1">SUMIF(F$3:BE$3,"&lt;="&amp;B5+6,F82:BE82)</f>
        <v>0</v>
      </c>
      <c r="C82" s="126" t="str">
        <f>IF(Summary!$B$53&lt;&gt;"",IF(AND(Summary!$D$53&lt;&gt;"",DATE(YEAR(Summary!$D$53),1,1)&lt;DATE(YEAR(F3),1,1)),"not on board",IF(Summary!$B$53&lt;&gt;"",IF(AND(Summary!$C$53&lt;&gt;"",DATE(YEAR(Summary!$C$53),1,1)&lt;=DATE(YEAR(F3),1,1)),Summary!$B$53,"not on board"),"")),"")</f>
        <v/>
      </c>
      <c r="D82" s="69" t="s">
        <v>22</v>
      </c>
      <c r="E82" s="70"/>
      <c r="F82" s="56"/>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76"/>
      <c r="BF82" s="71">
        <f t="shared" si="6"/>
        <v>0</v>
      </c>
    </row>
    <row r="83" spans="2:58" ht="15.75" customHeight="1">
      <c r="C83" s="127"/>
      <c r="D83" s="72" t="s">
        <v>1</v>
      </c>
      <c r="E83" s="73"/>
      <c r="F83" s="108"/>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4"/>
      <c r="BF83" s="74">
        <f t="shared" si="6"/>
        <v>0</v>
      </c>
    </row>
    <row r="84" spans="2:58" ht="15.75" customHeight="1">
      <c r="B84" s="58">
        <f ca="1">SUMIF(F$3:BE$3,"&lt;="&amp;B5+6,F84:BE84)</f>
        <v>0</v>
      </c>
      <c r="C84" s="126" t="str">
        <f>IF(Summary!$B$54&lt;&gt;"",IF(AND(Summary!$D$54&lt;&gt;"",DATE(YEAR(Summary!$D$54),1,1)&lt;DATE(YEAR(F3),1,1)),"not on board",IF(Summary!$B$54&lt;&gt;"",IF(AND(Summary!$C$54&lt;&gt;"",DATE(YEAR(Summary!$C$54),1,1)&lt;=DATE(YEAR(F3),1,1)),Summary!$B$54,"not on board"),"")),"")</f>
        <v/>
      </c>
      <c r="D84" s="69" t="s">
        <v>22</v>
      </c>
      <c r="E84" s="70"/>
      <c r="F84" s="107"/>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6"/>
      <c r="BF84" s="71">
        <f t="shared" si="6"/>
        <v>0</v>
      </c>
    </row>
    <row r="85" spans="2:58" ht="15.75" customHeight="1">
      <c r="C85" s="127"/>
      <c r="D85" s="72" t="s">
        <v>1</v>
      </c>
      <c r="E85" s="73"/>
      <c r="F85" s="102"/>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7"/>
      <c r="BF85" s="74">
        <f t="shared" si="6"/>
        <v>0</v>
      </c>
    </row>
    <row r="86" spans="2:58" ht="15.75" customHeight="1">
      <c r="B86" s="58">
        <f ca="1">SUMIF(F$3:BE$3,"&lt;="&amp;B5+6,F86:BE86)</f>
        <v>0</v>
      </c>
      <c r="C86" s="126" t="str">
        <f>IF(Summary!$B$55&lt;&gt;"",IF(AND(Summary!$D$55&lt;&gt;"",DATE(YEAR(Summary!$D$55),1,1)&lt;DATE(YEAR(F3),1,1)),"not on board",IF(Summary!$B$55&lt;&gt;"",IF(AND(Summary!$C$55&lt;&gt;"",DATE(YEAR(Summary!$C$55),1,1)&lt;=DATE(YEAR(F3),1,1)),Summary!$B$55,"not on board"),"")),"")</f>
        <v/>
      </c>
      <c r="D86" s="69" t="s">
        <v>22</v>
      </c>
      <c r="E86" s="70"/>
      <c r="F86" s="56"/>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76"/>
      <c r="BF86" s="71">
        <f t="shared" si="6"/>
        <v>0</v>
      </c>
    </row>
    <row r="87" spans="2:58" ht="15.75" customHeight="1">
      <c r="C87" s="127"/>
      <c r="D87" s="72" t="s">
        <v>1</v>
      </c>
      <c r="E87" s="73"/>
      <c r="F87" s="108"/>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4"/>
      <c r="BF87" s="74">
        <f t="shared" si="6"/>
        <v>0</v>
      </c>
    </row>
    <row r="88" spans="2:58" ht="15.75" customHeight="1">
      <c r="B88" s="58">
        <f ca="1">SUMIF(F$3:BE$3,"&lt;="&amp;B5+6,F88:BE88)</f>
        <v>0</v>
      </c>
      <c r="C88" s="126" t="str">
        <f>IF(Summary!$B$56&lt;&gt;"",IF(AND(Summary!$D$56&lt;&gt;"",DATE(YEAR(Summary!$D$56),1,1)&lt;DATE(YEAR(F3),1,1)),"not on board",IF(Summary!$B$56&lt;&gt;"",IF(AND(Summary!$C$56&lt;&gt;"",DATE(YEAR(Summary!$C$56),1,1)&lt;=DATE(YEAR(F3),1,1)),Summary!$B$56,"not on board"),"")),"")</f>
        <v/>
      </c>
      <c r="D88" s="69" t="s">
        <v>22</v>
      </c>
      <c r="E88" s="70"/>
      <c r="F88" s="107"/>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6"/>
      <c r="BF88" s="71">
        <f t="shared" si="6"/>
        <v>0</v>
      </c>
    </row>
    <row r="89" spans="2:58" ht="15.75" customHeight="1">
      <c r="C89" s="127"/>
      <c r="D89" s="72" t="s">
        <v>1</v>
      </c>
      <c r="E89" s="73"/>
      <c r="F89" s="102"/>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7"/>
      <c r="BF89" s="74">
        <f t="shared" si="6"/>
        <v>0</v>
      </c>
    </row>
    <row r="90" spans="2:58" ht="15.75" customHeight="1">
      <c r="B90" s="58">
        <f ca="1">SUMIF(F$3:BE$3,"&lt;="&amp;B5+6,F90:BE90)</f>
        <v>0</v>
      </c>
      <c r="C90" s="126" t="str">
        <f>IF(Summary!$B$57&lt;&gt;"",IF(AND(Summary!$D$57&lt;&gt;"",DATE(YEAR(Summary!$D$57),1,1)&lt;DATE(YEAR(F3),1,1)),"not on board",IF(Summary!$B$57&lt;&gt;"",IF(AND(Summary!$C$57&lt;&gt;"",DATE(YEAR(Summary!$C$57),1,1)&lt;=DATE(YEAR(F3),1,1)),Summary!$B$57,"not on board"),"")),"")</f>
        <v/>
      </c>
      <c r="D90" s="69" t="s">
        <v>22</v>
      </c>
      <c r="E90" s="70"/>
      <c r="F90" s="56"/>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76"/>
      <c r="BF90" s="71">
        <f t="shared" si="6"/>
        <v>0</v>
      </c>
    </row>
    <row r="91" spans="2:58" ht="15.75" customHeight="1">
      <c r="C91" s="127"/>
      <c r="D91" s="72" t="s">
        <v>1</v>
      </c>
      <c r="E91" s="73"/>
      <c r="F91" s="108"/>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4"/>
      <c r="BF91" s="74">
        <f t="shared" si="6"/>
        <v>0</v>
      </c>
    </row>
    <row r="92" spans="2:58" ht="15.75" customHeight="1">
      <c r="B92" s="58">
        <f ca="1">SUMIF(F$3:BE$3,"&lt;="&amp;B5+6,F92:BE92)</f>
        <v>0</v>
      </c>
      <c r="C92" s="126" t="str">
        <f>IF(Summary!$B$58&lt;&gt;"",IF(AND(Summary!$D$58&lt;&gt;"",DATE(YEAR(Summary!$D$58),1,1)&lt;DATE(YEAR(F3),1,1)),"not on board",IF(Summary!$B$58&lt;&gt;"",IF(AND(Summary!$C$58&lt;&gt;"",DATE(YEAR(Summary!$C$58),1,1)&lt;=DATE(YEAR(F3),1,1)),Summary!$B$58,"not on board"),"")),"")</f>
        <v/>
      </c>
      <c r="D92" s="69" t="s">
        <v>22</v>
      </c>
      <c r="E92" s="70"/>
      <c r="F92" s="107"/>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6"/>
      <c r="BF92" s="71">
        <f t="shared" si="6"/>
        <v>0</v>
      </c>
    </row>
    <row r="93" spans="2:58" ht="15.75" customHeight="1">
      <c r="C93" s="127"/>
      <c r="D93" s="72" t="s">
        <v>1</v>
      </c>
      <c r="E93" s="73"/>
      <c r="F93" s="102"/>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7"/>
      <c r="BF93" s="74">
        <f t="shared" si="6"/>
        <v>0</v>
      </c>
    </row>
    <row r="94" spans="2:58" ht="15.75" customHeight="1">
      <c r="B94" s="58">
        <f ca="1">SUMIF(F$3:BE$3,"&lt;="&amp;B5+6,F94:BE94)</f>
        <v>0</v>
      </c>
      <c r="C94" s="126" t="str">
        <f>IF(Summary!$B$59&lt;&gt;"",IF(AND(Summary!$D$59&lt;&gt;"",DATE(YEAR(Summary!$D$59),1,1)&lt;DATE(YEAR(F3),1,1)),"not on board",IF(Summary!$B$59&lt;&gt;"",IF(AND(Summary!$C$59&lt;&gt;"",DATE(YEAR(Summary!$C$59),1,1)&lt;=DATE(YEAR(F3),1,1)),Summary!$B$59,"not on board"),"")),"")</f>
        <v/>
      </c>
      <c r="D94" s="69" t="s">
        <v>22</v>
      </c>
      <c r="E94" s="70"/>
      <c r="F94" s="56"/>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76"/>
      <c r="BF94" s="71">
        <f t="shared" si="6"/>
        <v>0</v>
      </c>
    </row>
    <row r="95" spans="2:58" ht="15.75" customHeight="1">
      <c r="C95" s="127"/>
      <c r="D95" s="72" t="s">
        <v>1</v>
      </c>
      <c r="E95" s="73"/>
      <c r="F95" s="108"/>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4"/>
      <c r="BF95" s="74">
        <f t="shared" si="6"/>
        <v>0</v>
      </c>
    </row>
    <row r="96" spans="2:58" ht="15.75" customHeight="1">
      <c r="B96" s="58">
        <f ca="1">SUMIF(F$3:BE$3,"&lt;="&amp;B5+6,F96:BE96)</f>
        <v>0</v>
      </c>
      <c r="C96" s="126" t="str">
        <f>IF(Summary!$B$60&lt;&gt;"",IF(AND(Summary!$D$60&lt;&gt;"",DATE(YEAR(Summary!$D$60),1,1)&lt;DATE(YEAR(F3),1,1)),"not on board",IF(Summary!$B$60&lt;&gt;"",IF(AND(Summary!$C$60&lt;&gt;"",DATE(YEAR(Summary!$C$60),1,1)&lt;=DATE(YEAR(F3),1,1)),Summary!$B$60,"not on board"),"")),"")</f>
        <v/>
      </c>
      <c r="D96" s="69" t="s">
        <v>22</v>
      </c>
      <c r="E96" s="70"/>
      <c r="F96" s="107"/>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6"/>
      <c r="BF96" s="71">
        <f t="shared" si="6"/>
        <v>0</v>
      </c>
    </row>
    <row r="97" spans="2:58" ht="15.75" customHeight="1">
      <c r="C97" s="127"/>
      <c r="D97" s="72" t="s">
        <v>1</v>
      </c>
      <c r="E97" s="73"/>
      <c r="F97" s="102"/>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7"/>
      <c r="BF97" s="74">
        <f t="shared" si="6"/>
        <v>0</v>
      </c>
    </row>
    <row r="98" spans="2:58" ht="15.75" customHeight="1">
      <c r="B98" s="58">
        <f ca="1">SUMIF(F$3:BE$3,"&lt;="&amp;B5+6,F98:BE98)</f>
        <v>0</v>
      </c>
      <c r="C98" s="126" t="str">
        <f>IF(Summary!$B$61&lt;&gt;"",IF(AND(Summary!$D$61&lt;&gt;"",DATE(YEAR(Summary!$D$61),1,1)&lt;DATE(YEAR(F3),1,1)),"not on board",IF(Summary!$B$61&lt;&gt;"",IF(AND(Summary!$C$61&lt;&gt;"",DATE(YEAR(Summary!$C$61),1,1)&lt;=DATE(YEAR(F3),1,1)),Summary!$B$61,"not on board"),"")),"")</f>
        <v/>
      </c>
      <c r="D98" s="69" t="s">
        <v>22</v>
      </c>
      <c r="E98" s="70"/>
      <c r="F98" s="56"/>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76"/>
      <c r="BF98" s="71">
        <f t="shared" si="6"/>
        <v>0</v>
      </c>
    </row>
    <row r="99" spans="2:58" ht="15.75" customHeight="1">
      <c r="C99" s="127"/>
      <c r="D99" s="72" t="s">
        <v>1</v>
      </c>
      <c r="E99" s="73"/>
      <c r="F99" s="108"/>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4"/>
      <c r="BF99" s="74">
        <f t="shared" si="6"/>
        <v>0</v>
      </c>
    </row>
    <row r="100" spans="2:58" ht="15.75" customHeight="1">
      <c r="B100" s="58">
        <f ca="1">SUMIF(F$3:BE$3,"&lt;="&amp;B5+6,F100:BE100)</f>
        <v>0</v>
      </c>
      <c r="C100" s="126" t="str">
        <f>IF(Summary!$B$62&lt;&gt;"",IF(AND(Summary!$D$62&lt;&gt;"",DATE(YEAR(Summary!$D$62),1,1)&lt;DATE(YEAR(F3),1,1)),"not on board",IF(Summary!$B$62&lt;&gt;"",IF(AND(Summary!$C$62&lt;&gt;"",DATE(YEAR(Summary!$C$62),1,1)&lt;=DATE(YEAR(F3),1,1)),Summary!$B$62,"not on board"),"")),"")</f>
        <v/>
      </c>
      <c r="D100" s="69" t="s">
        <v>22</v>
      </c>
      <c r="E100" s="70"/>
      <c r="F100" s="107"/>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6"/>
      <c r="BF100" s="71">
        <f t="shared" si="6"/>
        <v>0</v>
      </c>
    </row>
    <row r="101" spans="2:58" ht="15.75" customHeight="1">
      <c r="C101" s="127"/>
      <c r="D101" s="72" t="s">
        <v>1</v>
      </c>
      <c r="E101" s="73"/>
      <c r="F101" s="102"/>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7"/>
      <c r="BF101" s="74">
        <f t="shared" si="6"/>
        <v>0</v>
      </c>
    </row>
    <row r="102" spans="2:58" ht="15.75" customHeight="1">
      <c r="B102" s="58">
        <f ca="1">SUMIF(F$3:BE$3,"&lt;="&amp;B5+6,F102:BE102)</f>
        <v>0</v>
      </c>
      <c r="C102" s="126" t="str">
        <f>IF(Summary!$B$63&lt;&gt;"",IF(AND(Summary!$D$63&lt;&gt;"",DATE(YEAR(Summary!$D$63),1,1)&lt;DATE(YEAR(F3),1,1)),"not on board",IF(Summary!$B$63&lt;&gt;"",IF(AND(Summary!$C$63&lt;&gt;"",DATE(YEAR(Summary!$C$63),1,1)&lt;=DATE(YEAR(F3),1,1)),Summary!$B$63,"not on board"),"")),"")</f>
        <v/>
      </c>
      <c r="D102" s="69" t="s">
        <v>22</v>
      </c>
      <c r="E102" s="70"/>
      <c r="F102" s="56"/>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76"/>
      <c r="BF102" s="71">
        <f t="shared" si="6"/>
        <v>0</v>
      </c>
    </row>
    <row r="103" spans="2:58" ht="15.75" customHeight="1">
      <c r="C103" s="127"/>
      <c r="D103" s="72" t="s">
        <v>1</v>
      </c>
      <c r="E103" s="73"/>
      <c r="F103" s="108"/>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4"/>
      <c r="BF103" s="74">
        <f t="shared" si="6"/>
        <v>0</v>
      </c>
    </row>
    <row r="104" spans="2:58" ht="15.75" customHeight="1">
      <c r="B104" s="58">
        <f ca="1">SUMIF(F$3:BE$3,"&lt;="&amp;B5+6,F104:BE104)</f>
        <v>0</v>
      </c>
      <c r="C104" s="126" t="str">
        <f>IF(Summary!$B$64&lt;&gt;"",IF(AND(Summary!$D$64&lt;&gt;"",DATE(YEAR(Summary!$D$64),1,1)&lt;DATE(YEAR(F3),1,1)),"not on board",IF(Summary!$B$64&lt;&gt;"",IF(AND(Summary!$C$64&lt;&gt;"",DATE(YEAR(Summary!$C$64),1,1)&lt;=DATE(YEAR(F3),1,1)),Summary!$B$64,"not on board"),"")),"")</f>
        <v/>
      </c>
      <c r="D104" s="69" t="s">
        <v>22</v>
      </c>
      <c r="E104" s="70"/>
      <c r="F104" s="107"/>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6"/>
      <c r="BF104" s="71">
        <f t="shared" ref="BF104:BF127" si="7">SUM(F104:BE104)</f>
        <v>0</v>
      </c>
    </row>
    <row r="105" spans="2:58" ht="15.75" customHeight="1">
      <c r="C105" s="127"/>
      <c r="D105" s="72" t="s">
        <v>1</v>
      </c>
      <c r="E105" s="73"/>
      <c r="F105" s="102"/>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7"/>
      <c r="BF105" s="74">
        <f t="shared" si="7"/>
        <v>0</v>
      </c>
    </row>
    <row r="106" spans="2:58" ht="15.75" customHeight="1">
      <c r="B106" s="58">
        <f ca="1">SUMIF(F$3:BE$3,"&lt;="&amp;B5+6,F106:BE106)</f>
        <v>0</v>
      </c>
      <c r="C106" s="126" t="str">
        <f>IF(Summary!$B$65&lt;&gt;"",IF(AND(Summary!$D$65&lt;&gt;"",DATE(YEAR(Summary!$D$65),1,1)&lt;DATE(YEAR(F3),1,1)),"not on board",IF(Summary!$B$65&lt;&gt;"",IF(AND(Summary!$C$65&lt;&gt;"",DATE(YEAR(Summary!$C$65),1,1)&lt;=DATE(YEAR(F3),1,1)),Summary!$B$65,"not on board"),"")),"")</f>
        <v/>
      </c>
      <c r="D106" s="69" t="s">
        <v>22</v>
      </c>
      <c r="E106" s="70"/>
      <c r="F106" s="56"/>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76"/>
      <c r="BF106" s="71">
        <f t="shared" si="7"/>
        <v>0</v>
      </c>
    </row>
    <row r="107" spans="2:58" ht="15.75" customHeight="1">
      <c r="C107" s="127"/>
      <c r="D107" s="72" t="s">
        <v>1</v>
      </c>
      <c r="E107" s="73"/>
      <c r="F107" s="108"/>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4"/>
      <c r="BF107" s="74">
        <f t="shared" si="7"/>
        <v>0</v>
      </c>
    </row>
    <row r="108" spans="2:58" ht="15.75" customHeight="1">
      <c r="B108" s="58">
        <f ca="1">SUMIF(F$3:BE$3,"&lt;="&amp;B5+6,F108:BE108)</f>
        <v>0</v>
      </c>
      <c r="C108" s="126" t="str">
        <f>IF(Summary!$B$66&lt;&gt;"",IF(AND(Summary!$D$66&lt;&gt;"",DATE(YEAR(Summary!$D$66),1,1)&lt;DATE(YEAR(F3),1,1)),"not on board",IF(Summary!$B$66&lt;&gt;"",IF(AND(Summary!$C$66&lt;&gt;"",DATE(YEAR(Summary!$C$66),1,1)&lt;=DATE(YEAR(F3),1,1)),Summary!$B$66,"not on board"),"")),"")</f>
        <v/>
      </c>
      <c r="D108" s="69" t="s">
        <v>22</v>
      </c>
      <c r="E108" s="70"/>
      <c r="F108" s="107"/>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6"/>
      <c r="BF108" s="71">
        <f t="shared" si="7"/>
        <v>0</v>
      </c>
    </row>
    <row r="109" spans="2:58" ht="15.75" customHeight="1">
      <c r="C109" s="127"/>
      <c r="D109" s="72" t="s">
        <v>1</v>
      </c>
      <c r="E109" s="73"/>
      <c r="F109" s="102"/>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7"/>
      <c r="BF109" s="74">
        <f t="shared" si="7"/>
        <v>0</v>
      </c>
    </row>
    <row r="110" spans="2:58" ht="15.75" customHeight="1">
      <c r="B110" s="58">
        <f ca="1">SUMIF(F$3:BE$3,"&lt;="&amp;B5+6,F110:BE110)</f>
        <v>0</v>
      </c>
      <c r="C110" s="126" t="str">
        <f>IF(Summary!$B$67&lt;&gt;"",IF(AND(Summary!$D$67&lt;&gt;"",DATE(YEAR(Summary!$D$67),1,1)&lt;DATE(YEAR(F3),1,1)),"not on board",IF(Summary!$B$67&lt;&gt;"",IF(AND(Summary!$C$67&lt;&gt;"",DATE(YEAR(Summary!$C$67),1,1)&lt;=DATE(YEAR(F3),1,1)),Summary!$B$67,"not on board"),"")),"")</f>
        <v/>
      </c>
      <c r="D110" s="69" t="s">
        <v>22</v>
      </c>
      <c r="E110" s="70"/>
      <c r="F110" s="56"/>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76"/>
      <c r="BF110" s="71">
        <f t="shared" si="7"/>
        <v>0</v>
      </c>
    </row>
    <row r="111" spans="2:58" ht="15.75" customHeight="1">
      <c r="C111" s="127"/>
      <c r="D111" s="72" t="s">
        <v>1</v>
      </c>
      <c r="E111" s="73"/>
      <c r="F111" s="108"/>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4"/>
      <c r="BF111" s="74">
        <f t="shared" si="7"/>
        <v>0</v>
      </c>
    </row>
    <row r="112" spans="2:58" ht="15.75" customHeight="1">
      <c r="B112" s="58">
        <f ca="1">SUMIF(F$3:BE$3,"&lt;="&amp;B5+6,F112:BE112)</f>
        <v>0</v>
      </c>
      <c r="C112" s="126" t="str">
        <f>IF(Summary!$B$68&lt;&gt;"",IF(AND(Summary!$D$68&lt;&gt;"",DATE(YEAR(Summary!$D$68),1,1)&lt;DATE(YEAR(F3),1,1)),"not on board",IF(Summary!$B$68&lt;&gt;"",IF(AND(Summary!$C$68&lt;&gt;"",DATE(YEAR(Summary!$C$68),1,1)&lt;=DATE(YEAR(F3),1,1)),Summary!$B$68,"not on board"),"")),"")</f>
        <v/>
      </c>
      <c r="D112" s="69" t="s">
        <v>22</v>
      </c>
      <c r="E112" s="70"/>
      <c r="F112" s="107"/>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6"/>
      <c r="BF112" s="71">
        <f t="shared" si="7"/>
        <v>0</v>
      </c>
    </row>
    <row r="113" spans="2:58" ht="15.75" customHeight="1">
      <c r="C113" s="127"/>
      <c r="D113" s="72" t="s">
        <v>1</v>
      </c>
      <c r="E113" s="73"/>
      <c r="F113" s="102"/>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7"/>
      <c r="BF113" s="74">
        <f t="shared" si="7"/>
        <v>0</v>
      </c>
    </row>
    <row r="114" spans="2:58" ht="15.75" customHeight="1">
      <c r="B114" s="58">
        <f ca="1">SUMIF(F$3:BE$3,"&lt;="&amp;B5+6,F114:BE114)</f>
        <v>0</v>
      </c>
      <c r="C114" s="126" t="str">
        <f>IF(Summary!$B$69&lt;&gt;"",IF(AND(Summary!$D$69&lt;&gt;"",DATE(YEAR(Summary!$D$69),1,1)&lt;DATE(YEAR(F3),1,1)),"not on board",IF(Summary!$B$69&lt;&gt;"",IF(AND(Summary!$C$69&lt;&gt;"",DATE(YEAR(Summary!$C$69),1,1)&lt;=DATE(YEAR(F3),1,1)),Summary!$B$69,"not on board"),"")),"")</f>
        <v/>
      </c>
      <c r="D114" s="69" t="s">
        <v>22</v>
      </c>
      <c r="E114" s="70"/>
      <c r="F114" s="56"/>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76"/>
      <c r="BF114" s="71">
        <f t="shared" si="7"/>
        <v>0</v>
      </c>
    </row>
    <row r="115" spans="2:58" ht="15.75" customHeight="1">
      <c r="C115" s="127"/>
      <c r="D115" s="72" t="s">
        <v>1</v>
      </c>
      <c r="E115" s="73"/>
      <c r="F115" s="108"/>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4"/>
      <c r="BF115" s="74">
        <f t="shared" si="7"/>
        <v>0</v>
      </c>
    </row>
    <row r="116" spans="2:58" ht="15.75" customHeight="1">
      <c r="B116" s="58">
        <f ca="1">SUMIF(F$3:BE$3,"&lt;="&amp;B5+6,F116:BE116)</f>
        <v>0</v>
      </c>
      <c r="C116" s="126" t="str">
        <f>IF(Summary!$B$70&lt;&gt;"",IF(AND(Summary!$D$70&lt;&gt;"",DATE(YEAR(Summary!$D$70),1,1)&lt;DATE(YEAR(F3),1,1)),"not on board",IF(Summary!$B$70&lt;&gt;"",IF(AND(Summary!$C$70&lt;&gt;"",DATE(YEAR(Summary!$C$70),1,1)&lt;=DATE(YEAR(F3),1,1)),Summary!$B$70,"not on board"),"")),"")</f>
        <v/>
      </c>
      <c r="D116" s="69" t="s">
        <v>22</v>
      </c>
      <c r="E116" s="70"/>
      <c r="F116" s="107"/>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6"/>
      <c r="BF116" s="71">
        <f t="shared" si="7"/>
        <v>0</v>
      </c>
    </row>
    <row r="117" spans="2:58" ht="15.75" customHeight="1">
      <c r="C117" s="127"/>
      <c r="D117" s="72" t="s">
        <v>1</v>
      </c>
      <c r="E117" s="73"/>
      <c r="F117" s="102"/>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7"/>
      <c r="BF117" s="74">
        <f t="shared" si="7"/>
        <v>0</v>
      </c>
    </row>
    <row r="118" spans="2:58" ht="15.75" customHeight="1">
      <c r="B118" s="58">
        <f ca="1">SUMIF(F$3:BE$3,"&lt;="&amp;B5+6,F118:BE118)</f>
        <v>0</v>
      </c>
      <c r="C118" s="126" t="str">
        <f>IF(Summary!$B$71&lt;&gt;"",IF(AND(Summary!$D$71&lt;&gt;"",DATE(YEAR(Summary!$D$71),1,1)&lt;DATE(YEAR(F3),1,1)),"not on board",IF(Summary!$B$71&lt;&gt;"",IF(AND(Summary!$C$71&lt;&gt;"",DATE(YEAR(Summary!$C$71),1,1)&lt;=DATE(YEAR(F3),1,1)),Summary!$B$71,"not on board"),"")),"")</f>
        <v/>
      </c>
      <c r="D118" s="69" t="s">
        <v>22</v>
      </c>
      <c r="E118" s="70"/>
      <c r="F118" s="56"/>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76"/>
      <c r="BF118" s="71">
        <f t="shared" si="7"/>
        <v>0</v>
      </c>
    </row>
    <row r="119" spans="2:58" ht="15.75" customHeight="1">
      <c r="C119" s="127"/>
      <c r="D119" s="72" t="s">
        <v>1</v>
      </c>
      <c r="E119" s="73"/>
      <c r="F119" s="108"/>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c r="BB119" s="103"/>
      <c r="BC119" s="103"/>
      <c r="BD119" s="103"/>
      <c r="BE119" s="104"/>
      <c r="BF119" s="74">
        <f t="shared" si="7"/>
        <v>0</v>
      </c>
    </row>
    <row r="120" spans="2:58" ht="15.75" customHeight="1">
      <c r="B120" s="58">
        <f ca="1">SUMIF(F$3:BE$3,"&lt;="&amp;B5+6,F120:BE120)</f>
        <v>0</v>
      </c>
      <c r="C120" s="126" t="str">
        <f>IF(Summary!$B$72&lt;&gt;"",IF(AND(Summary!$D$72&lt;&gt;"",DATE(YEAR(Summary!$D$72),1,1)&lt;DATE(YEAR(F3),1,1)),"not on board",IF(Summary!$B$72&lt;&gt;"",IF(AND(Summary!$C$72&lt;&gt;"",DATE(YEAR(Summary!$C$72),1,1)&lt;=DATE(YEAR(F3),1,1)),Summary!$B$72,"not on board"),"")),"")</f>
        <v/>
      </c>
      <c r="D120" s="69" t="s">
        <v>22</v>
      </c>
      <c r="E120" s="70"/>
      <c r="F120" s="107"/>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6"/>
      <c r="BF120" s="71">
        <f t="shared" si="7"/>
        <v>0</v>
      </c>
    </row>
    <row r="121" spans="2:58" ht="15.75" customHeight="1">
      <c r="C121" s="127"/>
      <c r="D121" s="72" t="s">
        <v>1</v>
      </c>
      <c r="E121" s="73"/>
      <c r="F121" s="102"/>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7"/>
      <c r="BF121" s="74">
        <f t="shared" si="7"/>
        <v>0</v>
      </c>
    </row>
    <row r="122" spans="2:58" ht="15.75" customHeight="1">
      <c r="B122" s="58">
        <f ca="1">SUMIF(F$3:BE$3,"&lt;="&amp;B5+6,F122:BE122)</f>
        <v>0</v>
      </c>
      <c r="C122" s="126" t="str">
        <f>IF(Summary!$B$73&lt;&gt;"",IF(AND(Summary!$D$73&lt;&gt;"",DATE(YEAR(Summary!$D$73),1,1)&lt;DATE(YEAR(F3),1,1)),"not on board",IF(Summary!$B$73&lt;&gt;"",IF(AND(Summary!$C$73&lt;&gt;"",DATE(YEAR(Summary!$C$73),1,1)&lt;=DATE(YEAR(F3),1,1)),Summary!$B$73,"not on board"),"")),"")</f>
        <v/>
      </c>
      <c r="D122" s="69" t="s">
        <v>22</v>
      </c>
      <c r="E122" s="70"/>
      <c r="F122" s="56"/>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76"/>
      <c r="BF122" s="71">
        <f t="shared" si="7"/>
        <v>0</v>
      </c>
    </row>
    <row r="123" spans="2:58" ht="15.75" customHeight="1">
      <c r="C123" s="127"/>
      <c r="D123" s="72" t="s">
        <v>1</v>
      </c>
      <c r="E123" s="73"/>
      <c r="F123" s="108"/>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4"/>
      <c r="BF123" s="74">
        <f t="shared" si="7"/>
        <v>0</v>
      </c>
    </row>
    <row r="124" spans="2:58" ht="15.75" customHeight="1">
      <c r="B124" s="58">
        <f ca="1">SUMIF(F$3:BE$3,"&lt;="&amp;B5+6,F124:BE124)</f>
        <v>0</v>
      </c>
      <c r="C124" s="126" t="str">
        <f>IF(Summary!$B$74&lt;&gt;"",IF(AND(Summary!$D$74&lt;&gt;"",DATE(YEAR(Summary!$D$74),1,1)&lt;DATE(YEAR(F3),1,1)),"not on board",IF(Summary!$B$74&lt;&gt;"",IF(AND(Summary!$C$74&lt;&gt;"",DATE(YEAR(Summary!$C$74),1,1)&lt;=DATE(YEAR(F3),1,1)),Summary!$B$74,"not on board"),"")),"")</f>
        <v/>
      </c>
      <c r="D124" s="69" t="s">
        <v>22</v>
      </c>
      <c r="E124" s="70"/>
      <c r="F124" s="107"/>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c r="BE124" s="106"/>
      <c r="BF124" s="71">
        <f t="shared" si="7"/>
        <v>0</v>
      </c>
    </row>
    <row r="125" spans="2:58" ht="15.75" customHeight="1">
      <c r="C125" s="127"/>
      <c r="D125" s="72" t="s">
        <v>1</v>
      </c>
      <c r="E125" s="73"/>
      <c r="F125" s="102"/>
      <c r="G125" s="96"/>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7"/>
      <c r="BF125" s="74">
        <f t="shared" si="7"/>
        <v>0</v>
      </c>
    </row>
    <row r="126" spans="2:58" ht="15.75" customHeight="1">
      <c r="B126" s="58">
        <f ca="1">SUMIF(F$3:BE$3,"&lt;="&amp;B5+6,F126:BE126)</f>
        <v>0</v>
      </c>
      <c r="C126" s="126" t="str">
        <f>IF(Summary!$B$75&lt;&gt;"",IF(AND(Summary!$D$75&lt;&gt;"",DATE(YEAR(Summary!$D$75),1,1)&lt;DATE(YEAR(F3),1,1)),"not on board",IF(Summary!$B$75&lt;&gt;"",IF(AND(Summary!$C$75&lt;&gt;"",DATE(YEAR(Summary!$C$75),1,1)&lt;=DATE(YEAR(F3),1,1)),Summary!$B$75,"not on board"),"")),"")</f>
        <v/>
      </c>
      <c r="D126" s="69" t="s">
        <v>22</v>
      </c>
      <c r="E126" s="70"/>
      <c r="F126" s="56"/>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76"/>
      <c r="BF126" s="71">
        <f t="shared" si="7"/>
        <v>0</v>
      </c>
    </row>
    <row r="127" spans="2:58" ht="15.75" customHeight="1" thickBot="1">
      <c r="C127" s="128"/>
      <c r="D127" s="94" t="s">
        <v>1</v>
      </c>
      <c r="E127" s="95"/>
      <c r="F127" s="101"/>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100"/>
      <c r="BF127" s="98">
        <f t="shared" si="7"/>
        <v>0</v>
      </c>
    </row>
    <row r="128" spans="2:58" ht="16.5" thickTop="1"/>
  </sheetData>
  <sheetProtection password="CE28" sheet="1" objects="1" scenarios="1" selectLockedCells="1"/>
  <mergeCells count="62">
    <mergeCell ref="C14:C15"/>
    <mergeCell ref="AU1:BF1"/>
    <mergeCell ref="C5:D7"/>
    <mergeCell ref="C8:C9"/>
    <mergeCell ref="C10:C11"/>
    <mergeCell ref="C12:C13"/>
    <mergeCell ref="C38:C39"/>
    <mergeCell ref="C16:C17"/>
    <mergeCell ref="C18:C19"/>
    <mergeCell ref="C20:C21"/>
    <mergeCell ref="C22:C23"/>
    <mergeCell ref="C24:C25"/>
    <mergeCell ref="C26:C27"/>
    <mergeCell ref="C28:C29"/>
    <mergeCell ref="C30:C31"/>
    <mergeCell ref="C32:C33"/>
    <mergeCell ref="C34:C35"/>
    <mergeCell ref="C36:C37"/>
    <mergeCell ref="C62:C63"/>
    <mergeCell ref="C40:C41"/>
    <mergeCell ref="C42:C43"/>
    <mergeCell ref="C44:C45"/>
    <mergeCell ref="C46:C47"/>
    <mergeCell ref="C48:C49"/>
    <mergeCell ref="C50:C51"/>
    <mergeCell ref="C52:C53"/>
    <mergeCell ref="C54:C55"/>
    <mergeCell ref="C56:C57"/>
    <mergeCell ref="C58:C59"/>
    <mergeCell ref="C60:C61"/>
    <mergeCell ref="C86:C87"/>
    <mergeCell ref="C64:C65"/>
    <mergeCell ref="C66:C67"/>
    <mergeCell ref="C68:C69"/>
    <mergeCell ref="C70:C71"/>
    <mergeCell ref="C72:C73"/>
    <mergeCell ref="C74:C75"/>
    <mergeCell ref="C76:C77"/>
    <mergeCell ref="C78:C79"/>
    <mergeCell ref="C80:C81"/>
    <mergeCell ref="C82:C83"/>
    <mergeCell ref="C84:C85"/>
    <mergeCell ref="C110:C111"/>
    <mergeCell ref="C88:C89"/>
    <mergeCell ref="C90:C91"/>
    <mergeCell ref="C92:C93"/>
    <mergeCell ref="C94:C95"/>
    <mergeCell ref="C96:C97"/>
    <mergeCell ref="C98:C99"/>
    <mergeCell ref="C100:C101"/>
    <mergeCell ref="C102:C103"/>
    <mergeCell ref="C104:C105"/>
    <mergeCell ref="C106:C107"/>
    <mergeCell ref="C108:C109"/>
    <mergeCell ref="C124:C125"/>
    <mergeCell ref="C126:C127"/>
    <mergeCell ref="C112:C113"/>
    <mergeCell ref="C114:C115"/>
    <mergeCell ref="C116:C117"/>
    <mergeCell ref="C118:C119"/>
    <mergeCell ref="C120:C121"/>
    <mergeCell ref="C122:C123"/>
  </mergeCells>
  <conditionalFormatting sqref="F8:BE9">
    <cfRule type="expression" dxfId="59" priority="60">
      <formula>$C$8="not on board"</formula>
    </cfRule>
  </conditionalFormatting>
  <conditionalFormatting sqref="F10:BE11">
    <cfRule type="expression" dxfId="58" priority="59">
      <formula>$C$10="not on board"</formula>
    </cfRule>
  </conditionalFormatting>
  <conditionalFormatting sqref="F12:BE13">
    <cfRule type="expression" dxfId="57" priority="58">
      <formula>$C$12="not on board"</formula>
    </cfRule>
  </conditionalFormatting>
  <conditionalFormatting sqref="F14:BE15">
    <cfRule type="expression" dxfId="56" priority="57">
      <formula>$C$14="not on board"</formula>
    </cfRule>
  </conditionalFormatting>
  <conditionalFormatting sqref="F16:BE17">
    <cfRule type="expression" dxfId="55" priority="56">
      <formula>$C$16="not on board"</formula>
    </cfRule>
  </conditionalFormatting>
  <conditionalFormatting sqref="F18:BE19">
    <cfRule type="expression" dxfId="54" priority="55">
      <formula>$C$18="not on board"</formula>
    </cfRule>
  </conditionalFormatting>
  <conditionalFormatting sqref="F20:BE21">
    <cfRule type="expression" dxfId="53" priority="54">
      <formula>$C$20="not on board"</formula>
    </cfRule>
  </conditionalFormatting>
  <conditionalFormatting sqref="F22:BE23">
    <cfRule type="expression" dxfId="52" priority="53">
      <formula>$C$22="not on board"</formula>
    </cfRule>
  </conditionalFormatting>
  <conditionalFormatting sqref="F24:BE25">
    <cfRule type="expression" dxfId="51" priority="52">
      <formula>$C$24="not on board"</formula>
    </cfRule>
  </conditionalFormatting>
  <conditionalFormatting sqref="F26:BE27">
    <cfRule type="expression" dxfId="50" priority="51">
      <formula>$C$26="not on board"</formula>
    </cfRule>
  </conditionalFormatting>
  <conditionalFormatting sqref="F28:BE29">
    <cfRule type="expression" dxfId="49" priority="50">
      <formula>$C$28="not on board"</formula>
    </cfRule>
  </conditionalFormatting>
  <conditionalFormatting sqref="F30:BE31">
    <cfRule type="expression" dxfId="48" priority="49">
      <formula>$C$30="not on board"</formula>
    </cfRule>
  </conditionalFormatting>
  <conditionalFormatting sqref="F32:BE33">
    <cfRule type="expression" dxfId="47" priority="48">
      <formula>$C$32="not on board"</formula>
    </cfRule>
  </conditionalFormatting>
  <conditionalFormatting sqref="F34:BE35">
    <cfRule type="expression" dxfId="46" priority="47">
      <formula>$C$34="not on board"</formula>
    </cfRule>
  </conditionalFormatting>
  <conditionalFormatting sqref="F36:BE37">
    <cfRule type="expression" dxfId="45" priority="46">
      <formula>$C$36="not on board"</formula>
    </cfRule>
  </conditionalFormatting>
  <conditionalFormatting sqref="F38:BE39">
    <cfRule type="expression" dxfId="44" priority="45">
      <formula>$C$38="not on board"</formula>
    </cfRule>
  </conditionalFormatting>
  <conditionalFormatting sqref="F40:BE41">
    <cfRule type="expression" dxfId="43" priority="44">
      <formula>$C$40="not on board"</formula>
    </cfRule>
  </conditionalFormatting>
  <conditionalFormatting sqref="F42:BE43">
    <cfRule type="expression" dxfId="42" priority="43">
      <formula>$C$42="not on board"</formula>
    </cfRule>
  </conditionalFormatting>
  <conditionalFormatting sqref="F44:BE45">
    <cfRule type="expression" dxfId="41" priority="42">
      <formula>$C$44="not on board"</formula>
    </cfRule>
  </conditionalFormatting>
  <conditionalFormatting sqref="F46:BE47">
    <cfRule type="expression" dxfId="40" priority="41">
      <formula>$C$46="not on board"</formula>
    </cfRule>
  </conditionalFormatting>
  <conditionalFormatting sqref="F48:BE49">
    <cfRule type="expression" dxfId="39" priority="40">
      <formula>$C$48="not on board"</formula>
    </cfRule>
  </conditionalFormatting>
  <conditionalFormatting sqref="F50:BE51">
    <cfRule type="expression" dxfId="38" priority="39">
      <formula>$C$50="not on board"</formula>
    </cfRule>
  </conditionalFormatting>
  <conditionalFormatting sqref="F52:BE53">
    <cfRule type="expression" dxfId="37" priority="38">
      <formula>$C$52="not on board"</formula>
    </cfRule>
  </conditionalFormatting>
  <conditionalFormatting sqref="F54:BE55">
    <cfRule type="expression" dxfId="36" priority="37">
      <formula>$C$54="not on board"</formula>
    </cfRule>
  </conditionalFormatting>
  <conditionalFormatting sqref="F56:BE57">
    <cfRule type="expression" dxfId="35" priority="36">
      <formula>$C$56="not on board"</formula>
    </cfRule>
  </conditionalFormatting>
  <conditionalFormatting sqref="F58:BE59">
    <cfRule type="expression" dxfId="34" priority="35">
      <formula>$C$58="not on board"</formula>
    </cfRule>
  </conditionalFormatting>
  <conditionalFormatting sqref="F60:BE61">
    <cfRule type="expression" dxfId="33" priority="34">
      <formula>$C$60="not on board"</formula>
    </cfRule>
  </conditionalFormatting>
  <conditionalFormatting sqref="F62:BE63">
    <cfRule type="expression" dxfId="32" priority="33">
      <formula>$C$62="not on board"</formula>
    </cfRule>
  </conditionalFormatting>
  <conditionalFormatting sqref="F64:BE65">
    <cfRule type="expression" dxfId="31" priority="32">
      <formula>$C$64="not on board"</formula>
    </cfRule>
  </conditionalFormatting>
  <conditionalFormatting sqref="F66:BE67">
    <cfRule type="expression" dxfId="30" priority="31">
      <formula>$C$66="not on board"</formula>
    </cfRule>
  </conditionalFormatting>
  <conditionalFormatting sqref="F68:BE69">
    <cfRule type="expression" dxfId="29" priority="30">
      <formula>$C$68="not on board"</formula>
    </cfRule>
  </conditionalFormatting>
  <conditionalFormatting sqref="F70:BE71">
    <cfRule type="expression" dxfId="28" priority="29">
      <formula>$C$70="not on board"</formula>
    </cfRule>
  </conditionalFormatting>
  <conditionalFormatting sqref="F72:BE73">
    <cfRule type="expression" dxfId="27" priority="28">
      <formula>$C$72="not on board"</formula>
    </cfRule>
  </conditionalFormatting>
  <conditionalFormatting sqref="F74:BE75">
    <cfRule type="expression" dxfId="26" priority="27">
      <formula>$C$74="not on board"</formula>
    </cfRule>
  </conditionalFormatting>
  <conditionalFormatting sqref="F76:BE77">
    <cfRule type="expression" dxfId="25" priority="26">
      <formula>$C$76="not on board"</formula>
    </cfRule>
  </conditionalFormatting>
  <conditionalFormatting sqref="F78:BE79">
    <cfRule type="expression" dxfId="24" priority="25">
      <formula>$C$78="not on board"</formula>
    </cfRule>
  </conditionalFormatting>
  <conditionalFormatting sqref="F80:BE81">
    <cfRule type="expression" dxfId="23" priority="24">
      <formula>$C$80="not on board"</formula>
    </cfRule>
  </conditionalFormatting>
  <conditionalFormatting sqref="F82:BE83">
    <cfRule type="expression" dxfId="22" priority="23">
      <formula>$C$82="not on board"</formula>
    </cfRule>
  </conditionalFormatting>
  <conditionalFormatting sqref="F84:BE85">
    <cfRule type="expression" dxfId="21" priority="22">
      <formula>$C$84="not on board"</formula>
    </cfRule>
  </conditionalFormatting>
  <conditionalFormatting sqref="F86:BE87">
    <cfRule type="expression" dxfId="20" priority="21">
      <formula>$C$86="not on board"</formula>
    </cfRule>
  </conditionalFormatting>
  <conditionalFormatting sqref="F88:BE89">
    <cfRule type="expression" dxfId="19" priority="20">
      <formula>$C$88="not on board"</formula>
    </cfRule>
  </conditionalFormatting>
  <conditionalFormatting sqref="F90:BE91">
    <cfRule type="expression" dxfId="18" priority="19">
      <formula>$C$90="not on board"</formula>
    </cfRule>
  </conditionalFormatting>
  <conditionalFormatting sqref="F92:BE93">
    <cfRule type="expression" dxfId="17" priority="18">
      <formula>$C$92="not on board"</formula>
    </cfRule>
  </conditionalFormatting>
  <conditionalFormatting sqref="F94:BE95">
    <cfRule type="expression" dxfId="16" priority="17">
      <formula>$C$94="not on board"</formula>
    </cfRule>
  </conditionalFormatting>
  <conditionalFormatting sqref="F96:BE97">
    <cfRule type="expression" dxfId="15" priority="16">
      <formula>$C$96="not on board"</formula>
    </cfRule>
  </conditionalFormatting>
  <conditionalFormatting sqref="F98:BE99">
    <cfRule type="expression" dxfId="14" priority="15">
      <formula>$C$98="not on board"</formula>
    </cfRule>
  </conditionalFormatting>
  <conditionalFormatting sqref="F100:BE101">
    <cfRule type="expression" dxfId="13" priority="14">
      <formula>$C$100="not on board"</formula>
    </cfRule>
  </conditionalFormatting>
  <conditionalFormatting sqref="F102:BE103">
    <cfRule type="expression" dxfId="12" priority="13">
      <formula>$C$102="not on board"</formula>
    </cfRule>
  </conditionalFormatting>
  <conditionalFormatting sqref="F104:BE105">
    <cfRule type="expression" dxfId="11" priority="12">
      <formula>$C$104="not on board"</formula>
    </cfRule>
  </conditionalFormatting>
  <conditionalFormatting sqref="F106:BE107">
    <cfRule type="expression" dxfId="10" priority="11">
      <formula>$C$106="not on board"</formula>
    </cfRule>
  </conditionalFormatting>
  <conditionalFormatting sqref="F108:BE109">
    <cfRule type="expression" dxfId="9" priority="10">
      <formula>$C$108="not on board"</formula>
    </cfRule>
  </conditionalFormatting>
  <conditionalFormatting sqref="F110:BE111">
    <cfRule type="expression" dxfId="8" priority="9">
      <formula>$C$110="not on board"</formula>
    </cfRule>
  </conditionalFormatting>
  <conditionalFormatting sqref="F112:BE113">
    <cfRule type="expression" dxfId="7" priority="8">
      <formula>$C$112="not on board"</formula>
    </cfRule>
  </conditionalFormatting>
  <conditionalFormatting sqref="F114:BE115">
    <cfRule type="expression" dxfId="6" priority="7">
      <formula>$C$114="not on board"</formula>
    </cfRule>
  </conditionalFormatting>
  <conditionalFormatting sqref="F116:BE117">
    <cfRule type="expression" dxfId="5" priority="6">
      <formula>$C$116="not on board"</formula>
    </cfRule>
  </conditionalFormatting>
  <conditionalFormatting sqref="F118:BE119">
    <cfRule type="expression" dxfId="4" priority="5">
      <formula>$C$118="not on board"</formula>
    </cfRule>
  </conditionalFormatting>
  <conditionalFormatting sqref="F120:BE121">
    <cfRule type="expression" dxfId="3" priority="4">
      <formula>$C$120="not on board"</formula>
    </cfRule>
  </conditionalFormatting>
  <conditionalFormatting sqref="F122:BE123">
    <cfRule type="expression" dxfId="2" priority="3">
      <formula>$C$122="not on board"</formula>
    </cfRule>
  </conditionalFormatting>
  <conditionalFormatting sqref="F124:BE125">
    <cfRule type="expression" dxfId="1" priority="2">
      <formula>$C$124="not on board"</formula>
    </cfRule>
  </conditionalFormatting>
  <conditionalFormatting sqref="F126:BE127">
    <cfRule type="expression" dxfId="0" priority="1">
      <formula>$C$126="not on board"</formula>
    </cfRule>
  </conditionalFormatting>
  <dataValidations count="1">
    <dataValidation type="decimal" allowBlank="1" showInputMessage="1" showErrorMessage="1" sqref="F8:BE127">
      <formula1>0</formula1>
      <formula2>168</formula2>
    </dataValidation>
  </dataValidations>
  <pageMargins left="0.25" right="0.25" top="0.25" bottom="0.25" header="0.3" footer="0.3"/>
  <pageSetup scale="37" fitToHeight="3" orientation="landscape"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2014</vt:lpstr>
      <vt:lpstr>2015</vt:lpstr>
      <vt:lpstr>2016</vt:lpstr>
      <vt:lpstr>Summary!Print_Area</vt:lpstr>
      <vt:lpstr>'2014'!Print_Titles</vt:lpstr>
      <vt:lpstr>'2015'!Print_Titles</vt:lpstr>
      <vt:lpstr>'2016'!Print_Titles</vt:lpstr>
    </vt:vector>
  </TitlesOfParts>
  <Company>City of New York 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 Will</dc:creator>
  <cp:lastModifiedBy>tamp</cp:lastModifiedBy>
  <cp:lastPrinted>2014-08-03T19:21:07Z</cp:lastPrinted>
  <dcterms:created xsi:type="dcterms:W3CDTF">2014-03-31T19:00:22Z</dcterms:created>
  <dcterms:modified xsi:type="dcterms:W3CDTF">2014-08-29T19:05:45Z</dcterms:modified>
</cp:coreProperties>
</file>